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66925"/>
  <mc:AlternateContent xmlns:mc="http://schemas.openxmlformats.org/markup-compatibility/2006">
    <mc:Choice Requires="x15">
      <x15ac:absPath xmlns:x15ac="http://schemas.microsoft.com/office/spreadsheetml/2010/11/ac" url="\\ofm.wa.lcl\OFM\SWA\Systems\DebtBook\Resources\"/>
    </mc:Choice>
  </mc:AlternateContent>
  <xr:revisionPtr revIDLastSave="0" documentId="13_ncr:1_{4A48358D-BEC1-4CEA-9619-4DC7CFB49340}" xr6:coauthVersionLast="47" xr6:coauthVersionMax="47" xr10:uidLastSave="{00000000-0000-0000-0000-000000000000}"/>
  <bookViews>
    <workbookView xWindow="-110" yWindow="-110" windowWidth="19420" windowHeight="11500" tabRatio="826" xr2:uid="{6F3BAF9A-C11A-411C-B234-A4C88EEF668E}"/>
  </bookViews>
  <sheets>
    <sheet name="Instructions" sheetId="3" r:id="rId1"/>
    <sheet name="Lessor Entries" sheetId="8" r:id="rId2"/>
    <sheet name="Example-PIVOT+Crosswalk" sheetId="11" r:id="rId3"/>
    <sheet name="Example-DebtBook Export" sheetId="12" r:id="rId4"/>
  </sheet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0" i="8" l="1"/>
  <c r="Q90" i="8"/>
  <c r="O90" i="8"/>
  <c r="K90" i="8"/>
  <c r="R88" i="8"/>
  <c r="Q88" i="8"/>
  <c r="O88" i="8"/>
  <c r="K88" i="8"/>
  <c r="R81" i="8"/>
  <c r="Q81" i="8"/>
  <c r="K81" i="8"/>
  <c r="O81" i="8"/>
  <c r="R79" i="8"/>
  <c r="Q79" i="8"/>
  <c r="K79" i="8"/>
  <c r="O79" i="8"/>
  <c r="Q47" i="8" l="1"/>
  <c r="Q54" i="8"/>
  <c r="Q94" i="8"/>
  <c r="Q92" i="8"/>
  <c r="R94" i="8"/>
  <c r="O94" i="8"/>
  <c r="K94" i="8"/>
  <c r="R92" i="8"/>
  <c r="O92" i="8"/>
  <c r="K92" i="8"/>
  <c r="R85" i="8"/>
  <c r="Q85" i="8"/>
  <c r="K85" i="8"/>
  <c r="O85" i="8"/>
  <c r="R83" i="8"/>
  <c r="Q83" i="8"/>
  <c r="K83" i="8"/>
  <c r="O83" i="8"/>
  <c r="O47" i="8" l="1"/>
  <c r="O56" i="8"/>
  <c r="R56" i="8"/>
  <c r="Q56" i="8"/>
  <c r="K56" i="8"/>
  <c r="Q49" i="8"/>
  <c r="O49" i="8"/>
  <c r="R54" i="8"/>
  <c r="O54" i="8"/>
  <c r="K54" i="8"/>
  <c r="Q66" i="8" l="1"/>
  <c r="F386" i="12" l="1"/>
  <c r="E386" i="12"/>
  <c r="F364" i="12"/>
  <c r="E364" i="12"/>
  <c r="F346" i="12"/>
  <c r="E346" i="12"/>
  <c r="F322" i="12"/>
  <c r="E322" i="12"/>
  <c r="F317" i="12"/>
  <c r="E317" i="12"/>
  <c r="F297" i="12"/>
  <c r="E297" i="12"/>
  <c r="F292" i="12"/>
  <c r="E292" i="12"/>
  <c r="F272" i="12"/>
  <c r="E272" i="12"/>
  <c r="F267" i="12"/>
  <c r="E267" i="12"/>
  <c r="F247" i="12"/>
  <c r="E247" i="12"/>
  <c r="F242" i="12"/>
  <c r="E242" i="12"/>
  <c r="F222" i="12"/>
  <c r="E222" i="12"/>
  <c r="F217" i="12"/>
  <c r="E217" i="12"/>
  <c r="F197" i="12"/>
  <c r="E197" i="12"/>
  <c r="F192" i="12"/>
  <c r="E192" i="12"/>
  <c r="F169" i="12"/>
  <c r="E169" i="12"/>
  <c r="F164" i="12"/>
  <c r="E164" i="12"/>
  <c r="F144" i="12"/>
  <c r="E144" i="12"/>
  <c r="F139" i="12"/>
  <c r="E139" i="12"/>
  <c r="F119" i="12"/>
  <c r="E119" i="12"/>
  <c r="F115" i="12"/>
  <c r="E115" i="12"/>
  <c r="F110" i="12"/>
  <c r="E110" i="12"/>
  <c r="F87" i="12"/>
  <c r="E87" i="12"/>
  <c r="F82" i="12"/>
  <c r="E82" i="12"/>
  <c r="F60" i="12"/>
  <c r="E60" i="12"/>
  <c r="F56" i="12"/>
  <c r="E56" i="12"/>
  <c r="F51" i="12"/>
  <c r="E51" i="12"/>
  <c r="F28" i="12"/>
  <c r="E28" i="12"/>
  <c r="F23" i="12"/>
  <c r="E23" i="12"/>
  <c r="S85" i="11"/>
  <c r="R85" i="11"/>
  <c r="J85" i="11"/>
  <c r="I85" i="11"/>
  <c r="S84" i="11"/>
  <c r="R84" i="11"/>
  <c r="J84" i="11"/>
  <c r="I84" i="11"/>
  <c r="S83" i="11"/>
  <c r="R83" i="11"/>
  <c r="J83" i="11"/>
  <c r="I83" i="11"/>
  <c r="S82" i="11"/>
  <c r="R82" i="11"/>
  <c r="J82" i="11"/>
  <c r="I82" i="11"/>
  <c r="S81" i="11"/>
  <c r="R81" i="11"/>
  <c r="J81" i="11"/>
  <c r="I81" i="11"/>
  <c r="S80" i="11"/>
  <c r="R80" i="11"/>
  <c r="J80" i="11"/>
  <c r="I80" i="11"/>
  <c r="S79" i="11"/>
  <c r="R79" i="11"/>
  <c r="J79" i="11"/>
  <c r="I79" i="11"/>
  <c r="S78" i="11"/>
  <c r="R78" i="11"/>
  <c r="J78" i="11"/>
  <c r="I78" i="11"/>
  <c r="S77" i="11"/>
  <c r="R77" i="11"/>
  <c r="J77" i="11"/>
  <c r="I77" i="11"/>
  <c r="S76" i="11"/>
  <c r="R76" i="11"/>
  <c r="J76" i="11"/>
  <c r="I76" i="11"/>
  <c r="S75" i="11"/>
  <c r="R75" i="11"/>
  <c r="J75" i="11"/>
  <c r="S74" i="11"/>
  <c r="R74" i="11"/>
  <c r="J74" i="11"/>
  <c r="S73" i="11"/>
  <c r="R73" i="11"/>
  <c r="J73" i="11"/>
  <c r="S72" i="11"/>
  <c r="R72" i="11"/>
  <c r="J72" i="11"/>
  <c r="S71" i="11"/>
  <c r="R71" i="11"/>
  <c r="J71" i="11"/>
  <c r="S70" i="11"/>
  <c r="R70" i="11"/>
  <c r="J70" i="11"/>
  <c r="S69" i="11"/>
  <c r="R69" i="11"/>
  <c r="J69" i="11"/>
  <c r="S68" i="11"/>
  <c r="R68" i="11"/>
  <c r="J68" i="11"/>
  <c r="S67" i="11"/>
  <c r="R67" i="11"/>
  <c r="J67" i="11"/>
  <c r="S66" i="11"/>
  <c r="R66" i="11"/>
  <c r="J66" i="11"/>
  <c r="S65" i="11"/>
  <c r="R65" i="11"/>
  <c r="J65" i="11"/>
  <c r="S64" i="11"/>
  <c r="R64" i="11"/>
  <c r="J64" i="11"/>
  <c r="S63" i="11"/>
  <c r="R63" i="11"/>
  <c r="J63" i="11"/>
  <c r="S62" i="11"/>
  <c r="R62" i="11"/>
  <c r="J62" i="11"/>
  <c r="S61" i="11"/>
  <c r="R61" i="11"/>
  <c r="J61" i="11"/>
  <c r="S60" i="11"/>
  <c r="R60" i="11"/>
  <c r="J60" i="11"/>
  <c r="S59" i="11"/>
  <c r="R59" i="11"/>
  <c r="J59" i="11"/>
  <c r="S58" i="11"/>
  <c r="R58" i="11"/>
  <c r="J58" i="11"/>
  <c r="S57" i="11"/>
  <c r="R57" i="11"/>
  <c r="J57" i="11"/>
  <c r="S56" i="11"/>
  <c r="R56" i="11"/>
  <c r="J56" i="11"/>
  <c r="S55" i="11"/>
  <c r="R55" i="11"/>
  <c r="J55" i="11"/>
  <c r="S54" i="11"/>
  <c r="R54" i="11"/>
  <c r="J54" i="11"/>
  <c r="S53" i="11"/>
  <c r="R53" i="11"/>
  <c r="J53" i="11"/>
  <c r="S52" i="11"/>
  <c r="R52" i="11"/>
  <c r="J52" i="11"/>
  <c r="S51" i="11"/>
  <c r="R51" i="11"/>
  <c r="J51" i="11"/>
  <c r="S50" i="11"/>
  <c r="R50" i="11"/>
  <c r="J50" i="11"/>
  <c r="S49" i="11"/>
  <c r="R49" i="11"/>
  <c r="J49" i="11"/>
  <c r="S48" i="11"/>
  <c r="R48" i="11"/>
  <c r="J48" i="11"/>
  <c r="S47" i="11"/>
  <c r="R47" i="11"/>
  <c r="J47" i="11"/>
  <c r="S46" i="11"/>
  <c r="R46" i="11"/>
  <c r="J46" i="11"/>
  <c r="S45" i="11"/>
  <c r="R45" i="11"/>
  <c r="J45" i="11"/>
  <c r="S44" i="11"/>
  <c r="R44" i="11"/>
  <c r="J44" i="11"/>
  <c r="S32" i="11"/>
  <c r="R32" i="11"/>
  <c r="J32" i="11"/>
  <c r="S31" i="11"/>
  <c r="R31" i="11"/>
  <c r="J31" i="11"/>
  <c r="S30" i="11"/>
  <c r="R30" i="11"/>
  <c r="J30" i="11"/>
  <c r="S29" i="11"/>
  <c r="R29" i="11"/>
  <c r="J29" i="11"/>
  <c r="S28" i="11"/>
  <c r="R28" i="11"/>
  <c r="J28" i="11"/>
  <c r="S27" i="11"/>
  <c r="R27" i="11"/>
  <c r="J27" i="11"/>
  <c r="S26" i="11"/>
  <c r="R26" i="11"/>
  <c r="J26" i="11"/>
  <c r="S25" i="11"/>
  <c r="R25" i="11"/>
  <c r="J25" i="11"/>
  <c r="S24" i="11"/>
  <c r="R24" i="11"/>
  <c r="J24" i="11"/>
  <c r="S23" i="11"/>
  <c r="R23" i="11"/>
  <c r="J23" i="11"/>
  <c r="S22" i="11"/>
  <c r="R22" i="11"/>
  <c r="J22" i="11"/>
  <c r="S20" i="11"/>
  <c r="R20" i="11"/>
  <c r="J20" i="11"/>
  <c r="S11" i="11"/>
  <c r="R11" i="11"/>
  <c r="J11" i="11"/>
  <c r="I11" i="11"/>
  <c r="P11" i="11" s="1"/>
  <c r="S10" i="11"/>
  <c r="R10" i="11"/>
  <c r="J10" i="11"/>
  <c r="I10" i="11"/>
  <c r="P10" i="11" s="1"/>
  <c r="S9" i="11"/>
  <c r="R9" i="11"/>
  <c r="J9" i="11"/>
  <c r="I9" i="11"/>
  <c r="P9" i="11" s="1"/>
  <c r="S8" i="11"/>
  <c r="R8" i="11"/>
  <c r="J8" i="11"/>
  <c r="I8" i="11"/>
  <c r="P8" i="11" s="1"/>
  <c r="S7" i="11"/>
  <c r="R7" i="11"/>
  <c r="J7" i="11"/>
  <c r="I7" i="11"/>
  <c r="P7" i="11" s="1"/>
  <c r="S6" i="11"/>
  <c r="R6" i="11"/>
  <c r="J6" i="11"/>
  <c r="I6" i="11"/>
  <c r="P6" i="11" s="1"/>
  <c r="S5" i="11"/>
  <c r="R5" i="11"/>
  <c r="J5" i="11"/>
  <c r="I5" i="11"/>
  <c r="P5" i="11" s="1"/>
  <c r="S4" i="11"/>
  <c r="R4" i="11"/>
  <c r="J4" i="11"/>
  <c r="I4" i="11"/>
  <c r="P4" i="11" s="1"/>
  <c r="J27" i="8"/>
  <c r="O27" i="8" s="1"/>
  <c r="J10" i="8"/>
  <c r="O10" i="8" s="1"/>
  <c r="R71" i="8" l="1"/>
  <c r="Q71" i="8"/>
  <c r="K71" i="8"/>
  <c r="R66" i="8"/>
  <c r="K66" i="8"/>
  <c r="R47" i="8"/>
  <c r="K47" i="8"/>
  <c r="R38" i="8"/>
  <c r="Q38" i="8"/>
  <c r="K38" i="8"/>
  <c r="R36" i="8"/>
  <c r="Q36" i="8"/>
  <c r="K36" i="8"/>
  <c r="R21" i="8"/>
  <c r="Q21" i="8"/>
  <c r="K21" i="8"/>
  <c r="R20" i="8"/>
  <c r="Q20" i="8"/>
  <c r="K20" i="8"/>
  <c r="R19" i="8"/>
  <c r="Q19" i="8"/>
  <c r="K19" i="8"/>
  <c r="R14" i="8"/>
  <c r="Q14" i="8"/>
  <c r="K14" i="8"/>
  <c r="R10" i="8"/>
  <c r="Q10" i="8"/>
  <c r="K10" i="8"/>
  <c r="R49" i="8"/>
  <c r="K49" i="8"/>
  <c r="R27" i="8"/>
  <c r="Q27" i="8"/>
  <c r="K2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Diaz, Kelly (OFM)</author>
  </authors>
  <commentList>
    <comment ref="E230" authorId="0" shapeId="0" xr:uid="{38689022-D7E6-4B93-8F2C-1AC2EDDA6498}">
      <text>
        <r>
          <rPr>
            <sz val="9"/>
            <color indexed="81"/>
            <rFont val="Tahoma"/>
            <family val="2"/>
          </rPr>
          <t>Certain transactions will require an AI/PI. This field is to record those in addition to necessary coding elements for your agency.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Diaz, Kelly (OFM)</author>
  </authors>
  <commentList>
    <comment ref="L6" authorId="0" shapeId="0" xr:uid="{7534261A-F815-4107-B89F-0F5D0A346E50}">
      <text>
        <r>
          <rPr>
            <sz val="9"/>
            <color indexed="81"/>
            <rFont val="Tahoma"/>
            <family val="2"/>
          </rPr>
          <t>Certain transactions will require an AI/PI. This field is to record those in addition to necessary coding elements for your agency.</t>
        </r>
      </text>
    </comment>
    <comment ref="L35" authorId="0" shapeId="0" xr:uid="{5A2D2892-91DD-4738-9645-B3AEBE729E1F}">
      <text>
        <r>
          <rPr>
            <sz val="9"/>
            <color indexed="81"/>
            <rFont val="Tahoma"/>
            <family val="2"/>
          </rPr>
          <t>Certain transactions will require an AI/PI. This field is to record those in addition to necessary coding elements for your agency.</t>
        </r>
      </text>
    </comment>
    <comment ref="L46" authorId="0" shapeId="0" xr:uid="{4F0DA80C-A5E8-4E01-924D-0612181A5B2D}">
      <text>
        <r>
          <rPr>
            <sz val="9"/>
            <color indexed="81"/>
            <rFont val="Tahoma"/>
            <family val="2"/>
          </rPr>
          <t>Certain transactions will require an AI/PI. This field is to record those in addition to necessary coding elements for your agency.</t>
        </r>
      </text>
    </comment>
    <comment ref="L53" authorId="0" shapeId="0" xr:uid="{7516B6D3-3152-4B78-BD62-2C44325592FF}">
      <text>
        <r>
          <rPr>
            <sz val="9"/>
            <color indexed="81"/>
            <rFont val="Tahoma"/>
            <family val="2"/>
          </rPr>
          <t>Certain transactions will require an AI/PI. This field is to record those in addition to necessary coding elements for your agency.</t>
        </r>
      </text>
    </comment>
    <comment ref="L63" authorId="0" shapeId="0" xr:uid="{F68B9051-CB9A-4EF8-B210-0D428D6AA431}">
      <text>
        <r>
          <rPr>
            <sz val="9"/>
            <color indexed="81"/>
            <rFont val="Tahoma"/>
            <family val="2"/>
          </rPr>
          <t>Certain transactions will require an AI/PI. This field is to record those in addition to necessary coding elements for your agency.</t>
        </r>
      </text>
    </comment>
    <comment ref="L77" authorId="0" shapeId="0" xr:uid="{D0F67BC1-311E-42D7-9DA8-2F9067700440}">
      <text>
        <r>
          <rPr>
            <sz val="9"/>
            <color indexed="81"/>
            <rFont val="Tahoma"/>
            <family val="2"/>
          </rPr>
          <t>Certain transactions will require an AI/PI. This field is to record those in addition to necessary coding elements for your agency.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Diaz, Kelly (OFM)</author>
  </authors>
  <commentList>
    <comment ref="K3" authorId="0" shapeId="0" xr:uid="{5203C047-CD15-454A-86B7-F1ABBE887389}">
      <text>
        <r>
          <rPr>
            <sz val="9"/>
            <color indexed="81"/>
            <rFont val="Tahoma"/>
            <family val="2"/>
          </rPr>
          <t>Certain transactions will require an AI/PI. This field is to record those in addition to necessary coding elements for your agency.</t>
        </r>
      </text>
    </comment>
  </commentList>
</comments>
</file>

<file path=xl/sharedStrings.xml><?xml version="1.0" encoding="utf-8"?>
<sst xmlns="http://schemas.openxmlformats.org/spreadsheetml/2006/main" count="3831" uniqueCount="221">
  <si>
    <t>Debtbook</t>
  </si>
  <si>
    <t>G/L Account #</t>
  </si>
  <si>
    <t>G/L Account Name</t>
  </si>
  <si>
    <t>Debits</t>
  </si>
  <si>
    <t>Credits</t>
  </si>
  <si>
    <t>TC</t>
  </si>
  <si>
    <t>Account</t>
  </si>
  <si>
    <t>Amount</t>
  </si>
  <si>
    <t>Lease Component Name</t>
  </si>
  <si>
    <t>Lease Type</t>
  </si>
  <si>
    <t>Fund</t>
  </si>
  <si>
    <t>Purpose</t>
  </si>
  <si>
    <t>Lease</t>
  </si>
  <si>
    <t>Equipment</t>
  </si>
  <si>
    <t>Example Lease</t>
  </si>
  <si>
    <t>Annual Activity (All Leases):</t>
  </si>
  <si>
    <t>AFRS Entries</t>
  </si>
  <si>
    <t>Give your report a name</t>
  </si>
  <si>
    <t>Select your profile</t>
  </si>
  <si>
    <t>Building</t>
  </si>
  <si>
    <t>Comment</t>
  </si>
  <si>
    <t>Date</t>
  </si>
  <si>
    <t>Instructions</t>
  </si>
  <si>
    <t>(1)</t>
  </si>
  <si>
    <t>(2)</t>
  </si>
  <si>
    <t>(3)</t>
  </si>
  <si>
    <t>*Status = Verified</t>
  </si>
  <si>
    <t>*Materiality = Material</t>
  </si>
  <si>
    <t>*Intra-Agency = No</t>
  </si>
  <si>
    <t>https://support.debtbook.com/en/articles/6759924-troubleshoot-gasb-lease-journal-entry-export</t>
  </si>
  <si>
    <t>(4)</t>
  </si>
  <si>
    <t>*Lease has been Allocated to at least one Fund and the total allocation adds up to 100%</t>
  </si>
  <si>
    <t>Note: To be included in the journal entries, leases must meet the following criteria:</t>
  </si>
  <si>
    <t>Period Length = Annual</t>
  </si>
  <si>
    <t>Period End = 6/30 of the current fiscal year</t>
  </si>
  <si>
    <t>Click "Next"</t>
  </si>
  <si>
    <t>Accounting Method = All</t>
  </si>
  <si>
    <t>Exclude Immaterial Leases = Yes</t>
  </si>
  <si>
    <t>Lease Type = All</t>
  </si>
  <si>
    <t>Click "Create Export"</t>
  </si>
  <si>
    <t>From the list of Exports, find your report and under "Actions" click "Export"</t>
  </si>
  <si>
    <t>(5)</t>
  </si>
  <si>
    <t>(6)</t>
  </si>
  <si>
    <t>(7)</t>
  </si>
  <si>
    <t>(8)</t>
  </si>
  <si>
    <t>(9)</t>
  </si>
  <si>
    <t>(10)</t>
  </si>
  <si>
    <t>For the "Lease Type" filter, select "Lease"</t>
  </si>
  <si>
    <t>(12)</t>
  </si>
  <si>
    <t>(13)</t>
  </si>
  <si>
    <t>R</t>
  </si>
  <si>
    <t>Coding (MI/AI/PI)</t>
  </si>
  <si>
    <t>SO</t>
  </si>
  <si>
    <t>SSO</t>
  </si>
  <si>
    <t>MG</t>
  </si>
  <si>
    <t>MS</t>
  </si>
  <si>
    <t>GLs</t>
  </si>
  <si>
    <t>Variable GL</t>
  </si>
  <si>
    <t>NOTES</t>
  </si>
  <si>
    <t>(14)</t>
  </si>
  <si>
    <t>Journal Entry Consolidation Method = By Allocation &amp; Lease Component</t>
  </si>
  <si>
    <t xml:space="preserve">Click on the "Full Accrual" or "Modified Accrual" tab. </t>
  </si>
  <si>
    <t>Note: This process will need to be completed separately for each tab.</t>
  </si>
  <si>
    <t>(11)</t>
  </si>
  <si>
    <t>(15)</t>
  </si>
  <si>
    <t>Once entries have been posted, follow the reconciliation process to ensure that AFRS and DebtBook are in alignment.</t>
  </si>
  <si>
    <t>Make the following formatting changes to your pivot table:</t>
  </si>
  <si>
    <t>Click "Design", "Report Layout", then "Show in Tabular Form"</t>
  </si>
  <si>
    <t>Click "Design", "Report Layout", then "Repeat All Item Labels"</t>
  </si>
  <si>
    <t>Click "Design", "Subtotals", then "Do Not Show Subtotals"</t>
  </si>
  <si>
    <t>Journal Entry Source</t>
  </si>
  <si>
    <t>Sum of Debits</t>
  </si>
  <si>
    <t>Sum of Credits</t>
  </si>
  <si>
    <t>Lease Recognition</t>
  </si>
  <si>
    <t>Operating</t>
  </si>
  <si>
    <t>No Entry</t>
  </si>
  <si>
    <t>08</t>
  </si>
  <si>
    <t>10</t>
  </si>
  <si>
    <t>Lease Ended early (Early Termination):</t>
  </si>
  <si>
    <r>
      <t xml:space="preserve">Entries for new leases are identified by the Journal Entry Source </t>
    </r>
    <r>
      <rPr>
        <b/>
        <u/>
        <sz val="11"/>
        <color theme="1"/>
        <rFont val="Calibri"/>
        <family val="2"/>
        <scheme val="minor"/>
      </rPr>
      <t>Lease Recognition</t>
    </r>
    <r>
      <rPr>
        <sz val="11"/>
        <color theme="1"/>
        <rFont val="Calibri"/>
        <family val="2"/>
        <scheme val="minor"/>
      </rPr>
      <t xml:space="preserve"> and accomplish the following:</t>
    </r>
  </si>
  <si>
    <t>Lease Termination</t>
  </si>
  <si>
    <t>New Lease:</t>
  </si>
  <si>
    <t>Lease Accrued Interest</t>
  </si>
  <si>
    <t>NOTE: Previously we have had agencies reverse this entry in the following fiscal year. Going forward (after FY25) we will only record the net change each year</t>
  </si>
  <si>
    <t>Do not reverse in FY26 (see note)</t>
  </si>
  <si>
    <t>Lease Scheduled Payment</t>
  </si>
  <si>
    <t>Short-Term Recognition</t>
  </si>
  <si>
    <t>Lease Clearing</t>
  </si>
  <si>
    <r>
      <t>Annual entries for all leases are identified by various Journal Entry Sources (noted below)</t>
    </r>
    <r>
      <rPr>
        <sz val="11"/>
        <color theme="1"/>
        <rFont val="Calibri"/>
        <family val="2"/>
        <scheme val="minor"/>
      </rPr>
      <t xml:space="preserve"> and accomplish the following:</t>
    </r>
  </si>
  <si>
    <t>No entry</t>
  </si>
  <si>
    <t>533</t>
  </si>
  <si>
    <t>534</t>
  </si>
  <si>
    <t>04</t>
  </si>
  <si>
    <t>18</t>
  </si>
  <si>
    <t>Lease Modifications</t>
  </si>
  <si>
    <t>Lease Modification</t>
  </si>
  <si>
    <t>Lease Allocation Changes:</t>
  </si>
  <si>
    <t>Lease Allocation Change</t>
  </si>
  <si>
    <t>Grand Total</t>
  </si>
  <si>
    <t>Full Description</t>
  </si>
  <si>
    <t>In DebtBook, ensure you are in the Lease Management module, then click on "Reporting", then "Journal Entries", then "Create Export"</t>
  </si>
  <si>
    <t>Journal Entry Frequency = Actual</t>
  </si>
  <si>
    <r>
      <t xml:space="preserve">Entries for leases with modifications are identified by the Journal Entry Source </t>
    </r>
    <r>
      <rPr>
        <b/>
        <u/>
        <sz val="11"/>
        <color theme="1"/>
        <rFont val="Calibri"/>
        <family val="2"/>
        <scheme val="minor"/>
      </rPr>
      <t>Lease Modification</t>
    </r>
    <r>
      <rPr>
        <sz val="11"/>
        <color theme="1"/>
        <rFont val="Calibri"/>
        <family val="2"/>
        <scheme val="minor"/>
      </rPr>
      <t>:</t>
    </r>
  </si>
  <si>
    <t>Input report parameters as shown below</t>
  </si>
  <si>
    <t>Note: The last two fields will only become visible once "Period Length" is selected</t>
  </si>
  <si>
    <t>Click "Next" and Input Advanced Settings as shown below</t>
  </si>
  <si>
    <t>At the top right of your screen, you will see a bell icon. Click on it to review your exports and then click the download icon to download your report.</t>
  </si>
  <si>
    <t xml:space="preserve">Once you've opened up your report in Excel, you'll see two data tabs - "Full Accrual" and "Modified Accrual". Depending on your agency, you may have data in one or both of these tabs. </t>
  </si>
  <si>
    <t>Select all the data on that tab. Click "Insert", click "PivotTable", then click "OK"</t>
  </si>
  <si>
    <t>Follow the example below to create your pivot table by dragging each of the fields to the areas shown below. Be sure that they are in the same order as shown below.</t>
  </si>
  <si>
    <t>Note: "Values" will auto-populate and does not need to be manually dragged into the "Columns" area.</t>
  </si>
  <si>
    <t>These are the summarized lease entries that need to be translated to AFRS and posted. Copy and paste the fields below to the right of your pivot table headings to add the necessary AFRS information</t>
  </si>
  <si>
    <t>Note: Pay attention to the combination of Journal Entry Source, G/L Account Name, and the other noted essential elements to ensure you are utilizing the correct lines from the crosswalk.</t>
  </si>
  <si>
    <t>(16)</t>
  </si>
  <si>
    <t>Those entries can then be copied into a toolbox JV (values only) or other method to post to AFRS.</t>
  </si>
  <si>
    <t>(17)</t>
  </si>
  <si>
    <t>For DebtBook reporttroubleshooting, please visit DebtBook's resource</t>
  </si>
  <si>
    <t>Note: Do not include "No entry" rows or Notes column when preparing your JV</t>
  </si>
  <si>
    <t>Note: Choose ONE of the entries below depending on whether the modification to the Lease was an INCREASE or DECREASE.</t>
  </si>
  <si>
    <t>Annually, after DebtBook has been updated with any new lessor agreements and/or adjustments to current lessor agreements, agencies will need to pull a report to get the necessary activity to post to AFRS.</t>
  </si>
  <si>
    <t>Lessee or Lessor = Lessor</t>
  </si>
  <si>
    <t>Utilize the Lessor Entries tab within this workbook to add the AFRS entries to this spreadsheet. The same crosswalk can be used for both Full Accrual &amp; Modified Accrual entries</t>
  </si>
  <si>
    <t>DebtBook to AFRS Crosswalk for Lessor Agreements (Full Accrual &amp; Modified Accrual)</t>
  </si>
  <si>
    <t>Accrued Interest Receivable</t>
  </si>
  <si>
    <t>Interest Income</t>
  </si>
  <si>
    <t>013</t>
  </si>
  <si>
    <t>36</t>
  </si>
  <si>
    <r>
      <t xml:space="preserve">1. Record interest accrued in June, but received with July payment (Journal Entry Source = </t>
    </r>
    <r>
      <rPr>
        <b/>
        <i/>
        <u/>
        <sz val="11"/>
        <color theme="1"/>
        <rFont val="Calibri"/>
        <family val="2"/>
        <scheme val="minor"/>
      </rPr>
      <t>Lease Accrued Interest</t>
    </r>
    <r>
      <rPr>
        <i/>
        <sz val="11"/>
        <color theme="1"/>
        <rFont val="Calibri"/>
        <family val="2"/>
        <scheme val="minor"/>
      </rPr>
      <t>)</t>
    </r>
  </si>
  <si>
    <t>Deferred Inflow of Resources</t>
  </si>
  <si>
    <t>Lease Receivable</t>
  </si>
  <si>
    <t>523</t>
  </si>
  <si>
    <t>1621v/5295</t>
  </si>
  <si>
    <t>1. Record the lease receivable and the deferred inflows of resources at lease commencement</t>
  </si>
  <si>
    <t>Lease Revenue Recognition</t>
  </si>
  <si>
    <t>Lease Revenue</t>
  </si>
  <si>
    <r>
      <t xml:space="preserve">2. Reduce the deferred inflow on leases and recognize a portion of the revenue. (Journal Entry Source = </t>
    </r>
    <r>
      <rPr>
        <b/>
        <i/>
        <u/>
        <sz val="11"/>
        <color theme="1"/>
        <rFont val="Calibri"/>
        <family val="2"/>
        <scheme val="minor"/>
      </rPr>
      <t>Lease Revenue Recognition</t>
    </r>
    <r>
      <rPr>
        <i/>
        <sz val="11"/>
        <color theme="1"/>
        <rFont val="Calibri"/>
        <family val="2"/>
        <scheme val="minor"/>
      </rPr>
      <t>)</t>
    </r>
  </si>
  <si>
    <t>005</t>
  </si>
  <si>
    <t>35</t>
  </si>
  <si>
    <t>5295v/3210</t>
  </si>
  <si>
    <t>Cash / Lessor Lease Clearing</t>
  </si>
  <si>
    <t>344</t>
  </si>
  <si>
    <t>02</t>
  </si>
  <si>
    <t>3210/9920</t>
  </si>
  <si>
    <t>Use the Revenue Source coding that the payments were coded to during the fiscal year.</t>
  </si>
  <si>
    <t>343</t>
  </si>
  <si>
    <t>9920/3210</t>
  </si>
  <si>
    <t>347</t>
  </si>
  <si>
    <t>9920/1621v</t>
  </si>
  <si>
    <t>Lease Receivable - Short-Term</t>
  </si>
  <si>
    <t>NOTE: The net change in Short-Term lease recievable from one fiscal year to the next could be an increase or decrease. Decreases should be recorded with an "R" Transaction Code</t>
  </si>
  <si>
    <r>
      <t xml:space="preserve">4.  Reclassify the net change in Short-Term Lease Receivable between the current fiscal year and the next 
    (Journal Entry Source = </t>
    </r>
    <r>
      <rPr>
        <b/>
        <i/>
        <u/>
        <sz val="11"/>
        <color theme="1"/>
        <rFont val="Calibri"/>
        <family val="2"/>
        <scheme val="minor"/>
      </rPr>
      <t>Short-Term Recognition</t>
    </r>
    <r>
      <rPr>
        <i/>
        <sz val="11"/>
        <color theme="1"/>
        <rFont val="Calibri"/>
        <family val="2"/>
        <scheme val="minor"/>
      </rPr>
      <t>)</t>
    </r>
  </si>
  <si>
    <t>491</t>
  </si>
  <si>
    <t>1321v1621</t>
  </si>
  <si>
    <t>CBC 2006-1 Kadlec HSC</t>
  </si>
  <si>
    <t>570</t>
  </si>
  <si>
    <t>CBC 2015-1 Kadlec MSC</t>
  </si>
  <si>
    <t>CBC 2017-01 Pasco School District</t>
  </si>
  <si>
    <t>CBC R.J. Lee Group Lease 08/24-09/29</t>
  </si>
  <si>
    <t>Cell Site PD24 New Cingular</t>
  </si>
  <si>
    <t>SRL 22-0024 A</t>
  </si>
  <si>
    <t>USPS 22-026</t>
  </si>
  <si>
    <t>Verizon Contract</t>
  </si>
  <si>
    <t>2019 Sublease - Beauty Basics</t>
  </si>
  <si>
    <t>CBC - PSD Childcare Center 08/16-12/27</t>
  </si>
  <si>
    <t>CBC R.J. Lee Group Lease</t>
  </si>
  <si>
    <t>College</t>
  </si>
  <si>
    <t>To record 07/01/2024 lease payment for 2019 Sublease - Beauty Basics, SRL 22-0024 A, Cell Site PD24 New Cingular, Verizon Contract, CBC 2006-1 Kadlec HSC, CBC 2015-1 Kadlec MSC, CBC R.J. Lee Group Lease leases.</t>
  </si>
  <si>
    <t>670</t>
  </si>
  <si>
    <t>652</t>
  </si>
  <si>
    <t>635</t>
  </si>
  <si>
    <t>639</t>
  </si>
  <si>
    <t>To record 07/09/2024 lease payment for USPS 22-026 leases.</t>
  </si>
  <si>
    <t>691</t>
  </si>
  <si>
    <t>To record 08/01/2024 lease payment for 2019 Sublease - Beauty Basics, SRL 22-0024 A, Cell Site PD24 New Cingular, Verizon Contract, CBC 2006-1 Kadlec HSC, CBC 2015-1 Kadlec MSC, CBC R.J. Lee Group Lease leases.</t>
  </si>
  <si>
    <t>To record 08/09/2024 lease payment for USPS 22-026 leases.</t>
  </si>
  <si>
    <t>To record CBC R.J. Lee Group Lease 08/24-09/29 leases as of the beginning of the period of implementation.</t>
  </si>
  <si>
    <t>To record 09/01/2024 lease payment for 2019 Sublease - Beauty Basics, SRL 22-0024 A, Cell Site PD24 New Cingular, Verizon Contract, CBC 2006-1 Kadlec HSC, CBC 2015-1 Kadlec MSC, CBC R.J. Lee Group Lease 08/24-09/29 leases.</t>
  </si>
  <si>
    <t>To record 09/09/2024 lease payment for USPS 22-026 leases.</t>
  </si>
  <si>
    <t>To record 10/01/2024 lease payment for 2019 Sublease - Beauty Basics, SRL 22-0024 A, Cell Site PD24 New Cingular, Verizon Contract, CBC 2006-1 Kadlec HSC, CBC 2015-1 Kadlec MSC, CBC R.J. Lee Group Lease 08/24-09/29 leases.</t>
  </si>
  <si>
    <t>To record 10/09/2024 lease payment for USPS 22-026 leases.</t>
  </si>
  <si>
    <t>To record 10/30/2024 lease payment for CBC - PSD Childcare Center 08/16-12/27 leases.</t>
  </si>
  <si>
    <t>To record 11/01/2024 lease payment for SRL 22-0024 A, Cell Site PD24 New Cingular, Verizon Contract, CBC 2006-1 Kadlec HSC, CBC 2015-1 Kadlec MSC, CBC R.J. Lee Group Lease 08/24-09/29 leases.</t>
  </si>
  <si>
    <t>To record 11/09/2024 lease payment for USPS 22-026 leases.</t>
  </si>
  <si>
    <t>To record 12/01/2024 lease payment for SRL 22-0024 A, Cell Site PD24 New Cingular, Verizon Contract, CBC 2006-1 Kadlec HSC, CBC 2015-1 Kadlec MSC, CBC R.J. Lee Group Lease 08/24-09/29 leases.</t>
  </si>
  <si>
    <t>To record 12/09/2024 lease payment for USPS 22-026 leases.</t>
  </si>
  <si>
    <t>To record 01/01/2025 lease payment for SRL 22-0024 A, Cell Site PD24 New Cingular, Verizon Contract, CBC 2006-1 Kadlec HSC, CBC 2017-01 Pasco School District, CBC 2015-1 Kadlec MSC, CBC R.J. Lee Group Lease 08/24-09/29 leases.</t>
  </si>
  <si>
    <t>To record 01/09/2025 lease payment for USPS 22-026 leases.</t>
  </si>
  <si>
    <t>To record 02/01/2025 lease payment for SRL 22-0024 A, Cell Site PD24 New Cingular, Verizon Contract, CBC 2006-1 Kadlec HSC, CBC 2015-1 Kadlec MSC, CBC R.J. Lee Group Lease 08/24-09/29 leases.</t>
  </si>
  <si>
    <t>To record 02/09/2025 lease payment for USPS 22-026 leases.</t>
  </si>
  <si>
    <t>To record 03/01/2025 lease payment for SRL 22-0024 A, Cell Site PD24 New Cingular, Verizon Contract, CBC 2006-1 Kadlec HSC, CBC 2015-1 Kadlec MSC, CBC R.J. Lee Group Lease 08/24-09/29 leases.</t>
  </si>
  <si>
    <t>To record 03/09/2025 lease payment for USPS 22-026 leases.</t>
  </si>
  <si>
    <t>To record 04/01/2025 lease payment for SRL 22-0024 A, Cell Site PD24 New Cingular, Verizon Contract, CBC 2006-1 Kadlec HSC, CBC 2015-1 Kadlec MSC, CBC R.J. Lee Group Lease 08/24-09/29 leases.</t>
  </si>
  <si>
    <t>To record 04/09/2025 lease payment for USPS 22-026 leases.</t>
  </si>
  <si>
    <t>To record 05/01/2025 lease payment for SRL 22-0024 A, Cell Site PD24 New Cingular, Verizon Contract, CBC 2006-1 Kadlec HSC, CBC 2015-1 Kadlec MSC, CBC R.J. Lee Group Lease 08/24-09/29 leases.</t>
  </si>
  <si>
    <t>To record 05/09/2025 lease payment for USPS 22-026 leases.</t>
  </si>
  <si>
    <t>To record 06/01/2025 lease payment for SRL 22-0024 A, Cell Site PD24 New Cingular, Verizon Contract, CBC 2006-1 Kadlec HSC, CBC 2015-1 Kadlec MSC, CBC R.J. Lee Group Lease 08/24-09/29 leases.</t>
  </si>
  <si>
    <t>To record 06/09/2025 lease payment for USPS 22-026 leases.</t>
  </si>
  <si>
    <t>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t>
  </si>
  <si>
    <t>To record a reversing entry for the interest income accrual as of 06/30/2025 for SRL 22-0024 A, Cell Site PD24 New Cingular, Verizon Contract, CBC 2006-1 Kadlec HSC, CBC 2017-01 Pasco School District, CBC 2015-1 Kadlec MSC, CBC R.J. Lee Group Lease 08/24-09/29, USPS 22-026 leases.</t>
  </si>
  <si>
    <t>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t>
  </si>
  <si>
    <t>Deferred Lease Income</t>
  </si>
  <si>
    <t>3210/1621v</t>
  </si>
  <si>
    <t>004</t>
  </si>
  <si>
    <t>Use the Revenue Source coding that the prepayment was coded to.</t>
  </si>
  <si>
    <t>2. Record any lease prepayments received. These don't happen often and "Deferred Lease Income" will only display if you have them</t>
  </si>
  <si>
    <t>1a. Lease Modification resulting in an INCREASE to the Lease. Deferred Inflow of Resources has a CREDIT entry and Lease Receivable has a DEBIT entry</t>
  </si>
  <si>
    <t>1a. Lease Modification resulting in an DECREASE to the Lease. Deferred Inflow of Resources has a DEBIT entry and Lease Receivable has a CREDIT entry</t>
  </si>
  <si>
    <r>
      <t xml:space="preserve">Entries for leases with allocation changes are identified by the Journal Entry Source </t>
    </r>
    <r>
      <rPr>
        <b/>
        <u/>
        <sz val="11"/>
        <color theme="1"/>
        <rFont val="Calibri"/>
        <family val="2"/>
        <scheme val="minor"/>
      </rPr>
      <t>Lease Allocation Change</t>
    </r>
    <r>
      <rPr>
        <sz val="11"/>
        <color theme="1"/>
        <rFont val="Calibri"/>
        <family val="2"/>
        <scheme val="minor"/>
      </rPr>
      <t xml:space="preserve">. </t>
    </r>
  </si>
  <si>
    <r>
      <t xml:space="preserve">Entries for leases that have been terminated early are identified by the Journal Entry Source </t>
    </r>
    <r>
      <rPr>
        <b/>
        <u/>
        <sz val="11"/>
        <color theme="1"/>
        <rFont val="Calibri"/>
        <family val="2"/>
        <scheme val="minor"/>
      </rPr>
      <t>Lease Termination</t>
    </r>
    <r>
      <rPr>
        <sz val="11"/>
        <color theme="1"/>
        <rFont val="Calibri"/>
        <family val="2"/>
        <scheme val="minor"/>
      </rPr>
      <t>:</t>
    </r>
  </si>
  <si>
    <r>
      <t xml:space="preserve">1a. Remove the remaining Deferred Inflow of Resources and Lease Receivable in a </t>
    </r>
    <r>
      <rPr>
        <b/>
        <i/>
        <u/>
        <sz val="11"/>
        <color theme="1"/>
        <rFont val="Calibri"/>
        <family val="2"/>
        <scheme val="minor"/>
      </rPr>
      <t>Governmental</t>
    </r>
    <r>
      <rPr>
        <i/>
        <sz val="11"/>
        <color theme="1"/>
        <rFont val="Calibri"/>
        <family val="2"/>
        <scheme val="minor"/>
      </rPr>
      <t xml:space="preserve"> Account</t>
    </r>
  </si>
  <si>
    <r>
      <t xml:space="preserve">1b. Remove the remaining Deferred Inflow of Resources and Lease Receivable in a </t>
    </r>
    <r>
      <rPr>
        <b/>
        <i/>
        <u/>
        <sz val="11"/>
        <color theme="1"/>
        <rFont val="Calibri"/>
        <family val="2"/>
        <scheme val="minor"/>
      </rPr>
      <t>Propreitary/Fiduciary</t>
    </r>
    <r>
      <rPr>
        <i/>
        <sz val="11"/>
        <color theme="1"/>
        <rFont val="Calibri"/>
        <family val="2"/>
        <scheme val="minor"/>
      </rPr>
      <t xml:space="preserve"> Account</t>
    </r>
  </si>
  <si>
    <t>540</t>
  </si>
  <si>
    <t>Include the amounts for the Lease Receivable and Lease Revenue entries</t>
  </si>
  <si>
    <t>539</t>
  </si>
  <si>
    <t>Note: Choose ONE of the entries below depending on whether the termination was in a Governmental Account or Proprietary/Fiduciary Account. If the lease was allocated between multiple fund types, use both of the entries below.</t>
  </si>
  <si>
    <t>5295v/1621</t>
  </si>
  <si>
    <r>
      <t>Gain on Termination</t>
    </r>
    <r>
      <rPr>
        <i/>
        <sz val="11"/>
        <color theme="1"/>
        <rFont val="Calibri"/>
        <family val="2"/>
        <scheme val="minor"/>
      </rPr>
      <t xml:space="preserve"> - or - 
</t>
    </r>
    <r>
      <rPr>
        <sz val="11"/>
        <color theme="1"/>
        <rFont val="Calibri"/>
        <family val="2"/>
        <scheme val="minor"/>
      </rPr>
      <t>Loss on Termination</t>
    </r>
  </si>
  <si>
    <r>
      <t xml:space="preserve">3. Reclassify revenue to principal and interest on leases from the major source and source used when payments were made.
    (Journal Entry Source = </t>
    </r>
    <r>
      <rPr>
        <b/>
        <i/>
        <u/>
        <sz val="11"/>
        <color theme="1"/>
        <rFont val="Calibri"/>
        <family val="2"/>
        <scheme val="minor"/>
      </rPr>
      <t>Lease Scheduled Payment</t>
    </r>
    <r>
      <rPr>
        <i/>
        <sz val="11"/>
        <color theme="1"/>
        <rFont val="Calibri"/>
        <family val="2"/>
        <scheme val="minor"/>
      </rPr>
      <t>)</t>
    </r>
  </si>
  <si>
    <t xml:space="preserve">- OR - </t>
  </si>
  <si>
    <r>
      <t xml:space="preserve">1. Allocation Change resulting in an INCREASE </t>
    </r>
    <r>
      <rPr>
        <i/>
        <u/>
        <sz val="11"/>
        <color theme="1"/>
        <rFont val="Calibri"/>
        <family val="2"/>
        <scheme val="minor"/>
      </rPr>
      <t>or</t>
    </r>
    <r>
      <rPr>
        <i/>
        <sz val="11"/>
        <color theme="1"/>
        <rFont val="Calibri"/>
        <family val="2"/>
        <scheme val="minor"/>
      </rPr>
      <t xml:space="preserve"> DECREASE to the </t>
    </r>
    <r>
      <rPr>
        <b/>
        <i/>
        <u/>
        <sz val="11"/>
        <color theme="1"/>
        <rFont val="Calibri"/>
        <family val="2"/>
        <scheme val="minor"/>
      </rPr>
      <t>Proprietary/Fiduciary</t>
    </r>
    <r>
      <rPr>
        <i/>
        <sz val="11"/>
        <color theme="1"/>
        <rFont val="Calibri"/>
        <family val="2"/>
        <scheme val="minor"/>
      </rPr>
      <t xml:space="preserve"> Account. </t>
    </r>
    <r>
      <rPr>
        <i/>
        <u/>
        <sz val="11"/>
        <color theme="1"/>
        <rFont val="Calibri"/>
        <family val="2"/>
        <scheme val="minor"/>
      </rPr>
      <t>Lease Clearing</t>
    </r>
    <r>
      <rPr>
        <i/>
        <sz val="11"/>
        <color theme="1"/>
        <rFont val="Calibri"/>
        <family val="2"/>
        <scheme val="minor"/>
      </rPr>
      <t xml:space="preserve"> can have a net DEBIT </t>
    </r>
    <r>
      <rPr>
        <i/>
        <u/>
        <sz val="11"/>
        <color theme="1"/>
        <rFont val="Calibri"/>
        <family val="2"/>
        <scheme val="minor"/>
      </rPr>
      <t>or</t>
    </r>
    <r>
      <rPr>
        <i/>
        <sz val="11"/>
        <color theme="1"/>
        <rFont val="Calibri"/>
        <family val="2"/>
        <scheme val="minor"/>
      </rPr>
      <t xml:space="preserve"> CREDIT entry</t>
    </r>
  </si>
  <si>
    <r>
      <t xml:space="preserve">2. Allocation Change resulting in an INCREASE </t>
    </r>
    <r>
      <rPr>
        <i/>
        <u/>
        <sz val="11"/>
        <color theme="1"/>
        <rFont val="Calibri"/>
        <family val="2"/>
        <scheme val="minor"/>
      </rPr>
      <t>or</t>
    </r>
    <r>
      <rPr>
        <i/>
        <sz val="11"/>
        <color theme="1"/>
        <rFont val="Calibri"/>
        <family val="2"/>
        <scheme val="minor"/>
      </rPr>
      <t xml:space="preserve"> DECREASE to the </t>
    </r>
    <r>
      <rPr>
        <b/>
        <i/>
        <u/>
        <sz val="11"/>
        <color theme="1"/>
        <rFont val="Calibri"/>
        <family val="2"/>
        <scheme val="minor"/>
      </rPr>
      <t>Governmental</t>
    </r>
    <r>
      <rPr>
        <i/>
        <sz val="11"/>
        <color theme="1"/>
        <rFont val="Calibri"/>
        <family val="2"/>
        <scheme val="minor"/>
      </rPr>
      <t xml:space="preserve"> Account. </t>
    </r>
    <r>
      <rPr>
        <i/>
        <u/>
        <sz val="11"/>
        <color theme="1"/>
        <rFont val="Calibri"/>
        <family val="2"/>
        <scheme val="minor"/>
      </rPr>
      <t>Lease Clearing</t>
    </r>
    <r>
      <rPr>
        <i/>
        <sz val="11"/>
        <color theme="1"/>
        <rFont val="Calibri"/>
        <family val="2"/>
        <scheme val="minor"/>
      </rPr>
      <t xml:space="preserve"> can have a net DEBIT </t>
    </r>
    <r>
      <rPr>
        <i/>
        <u/>
        <sz val="11"/>
        <color theme="1"/>
        <rFont val="Calibri"/>
        <family val="2"/>
        <scheme val="minor"/>
      </rPr>
      <t>or</t>
    </r>
    <r>
      <rPr>
        <i/>
        <sz val="11"/>
        <color theme="1"/>
        <rFont val="Calibri"/>
        <family val="2"/>
        <scheme val="minor"/>
      </rPr>
      <t xml:space="preserve"> CREDIT entry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</si>
</sst>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yy"/>
  </numFmts>
  <fonts count="18"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i/>
      <u/>
      <sz val="11"/>
      <color theme="1"/>
      <name val="Calibri"/>
      <family val="2"/>
      <scheme val="minor"/>
    </font>
    <font>
      <b/>
      <sz val="11"/>
      <color rgb="FF00B050"/>
      <name val="Calibri"/>
      <family val="2"/>
      <scheme val="minor"/>
    </font>
    <font>
      <b/>
      <i/>
      <sz val="11"/>
      <color rgb="FF00B050"/>
      <name val="Calibri"/>
      <family val="2"/>
      <scheme val="minor"/>
    </font>
    <font>
      <i/>
      <sz val="11"/>
      <name val="Calibri"/>
      <family val="2"/>
      <scheme val="minor"/>
    </font>
    <font>
      <sz val="11"/>
      <name val="Arial"/>
      <family val="1"/>
    </font>
    <font>
      <b/>
      <sz val="11"/>
      <name val="Arial"/>
      <family val="1"/>
    </font>
    <font>
      <b/>
      <sz val="16"/>
      <color theme="1"/>
      <name val="Calibri"/>
      <family val="2"/>
      <scheme val="minor"/>
    </font>
    <font>
      <sz val="9"/>
      <color indexed="81"/>
      <name val="Tahoma"/>
      <family val="2"/>
    </font>
    <font>
      <u/>
      <sz val="11"/>
      <color theme="10"/>
      <name val="Calibri"/>
      <family val="2"/>
      <scheme val="minor"/>
    </font>
    <font>
      <b/>
      <i/>
      <u/>
      <sz val="11"/>
      <color theme="1"/>
      <name val="Calibri"/>
      <family val="2"/>
      <scheme val="minor"/>
    </font>
    <font>
      <b/>
      <u/>
      <sz val="11"/>
      <color theme="1"/>
      <name val="Calibri"/>
      <family val="2"/>
      <scheme val="minor"/>
    </font>
    <font>
      <sz val="11"/>
      <name val="Calibri"/>
      <family val="2"/>
      <scheme val="minor"/>
    </font>
    <font>
      <sz val="11"/>
      <name val="Arial"/>
      <family val="2"/>
    </font>
    <font>
      <b/>
      <sz val="14"/>
      <color theme="1"/>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2"/>
        <bgColor indexed="64"/>
      </patternFill>
    </fill>
    <fill>
      <patternFill patternType="solid">
        <fgColor rgb="FFA6AEBC"/>
        <bgColor rgb="FFA6AEBC"/>
      </patternFill>
    </fill>
  </fills>
  <borders count="6">
    <border>
      <left/>
      <right/>
      <top/>
      <bottom/>
      <diagonal/>
    </border>
    <border>
      <left style="thin">
        <color indexed="64"/>
      </left>
      <right/>
      <top/>
      <bottom/>
      <diagonal/>
    </border>
    <border>
      <left/>
      <right style="thin">
        <color indexed="64"/>
      </right>
      <top/>
      <bottom/>
      <diagonal/>
    </border>
    <border>
      <left/>
      <right/>
      <top style="thin">
        <color rgb="FF000000"/>
      </top>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0" fontId="8" fillId="0" borderId="0"/>
    <xf numFmtId="0" fontId="12" fillId="0" borderId="0" applyNumberFormat="0" applyFill="0" applyBorder="0" applyAlignment="0" applyProtection="0"/>
    <xf numFmtId="43" fontId="8" fillId="0" borderId="0" applyFont="0" applyFill="0" applyBorder="0" applyAlignment="0" applyProtection="0"/>
  </cellStyleXfs>
  <cellXfs count="99">
    <xf numFmtId="0" fontId="0" fillId="0" borderId="0" xfId="0"/>
    <xf numFmtId="0" fontId="3" fillId="0" borderId="0" xfId="0" applyFont="1"/>
    <xf numFmtId="0" fontId="8" fillId="0" borderId="0" xfId="2"/>
    <xf numFmtId="39" fontId="8" fillId="0" borderId="3" xfId="2" applyNumberFormat="1" applyBorder="1" applyAlignment="1">
      <alignment horizontal="right"/>
    </xf>
    <xf numFmtId="0" fontId="8" fillId="0" borderId="0" xfId="2" applyAlignment="1">
      <alignment horizontal="right" vertical="top"/>
    </xf>
    <xf numFmtId="0" fontId="8" fillId="0" borderId="0" xfId="2" applyAlignment="1">
      <alignment horizontal="left" vertical="top"/>
    </xf>
    <xf numFmtId="39" fontId="8" fillId="0" borderId="0" xfId="2" applyNumberFormat="1" applyAlignment="1">
      <alignment horizontal="right"/>
    </xf>
    <xf numFmtId="164" fontId="8" fillId="0" borderId="0" xfId="2" applyNumberFormat="1" applyAlignment="1">
      <alignment horizontal="left"/>
    </xf>
    <xf numFmtId="0" fontId="10" fillId="0" borderId="0" xfId="0" applyFont="1"/>
    <xf numFmtId="0" fontId="0" fillId="0" borderId="0" xfId="0" quotePrefix="1"/>
    <xf numFmtId="0" fontId="12" fillId="0" borderId="0" xfId="3"/>
    <xf numFmtId="0" fontId="16" fillId="5" borderId="0" xfId="0" applyFont="1" applyFill="1"/>
    <xf numFmtId="0" fontId="16" fillId="5" borderId="0" xfId="2" applyFont="1" applyFill="1"/>
    <xf numFmtId="0" fontId="9" fillId="6" borderId="0" xfId="2" applyFont="1" applyFill="1"/>
    <xf numFmtId="0" fontId="0" fillId="0" borderId="1" xfId="0" applyBorder="1" applyAlignment="1">
      <alignment vertical="top"/>
    </xf>
    <xf numFmtId="0" fontId="0" fillId="0" borderId="0" xfId="0" applyAlignment="1">
      <alignment horizontal="right" vertical="top"/>
    </xf>
    <xf numFmtId="0" fontId="0" fillId="0" borderId="0" xfId="0" applyAlignment="1">
      <alignment vertical="top"/>
    </xf>
    <xf numFmtId="0" fontId="0" fillId="3" borderId="0" xfId="0" applyFill="1" applyAlignment="1">
      <alignment vertical="top"/>
    </xf>
    <xf numFmtId="0" fontId="0" fillId="3" borderId="0" xfId="0" applyFill="1" applyAlignment="1">
      <alignment horizontal="left" vertical="top"/>
    </xf>
    <xf numFmtId="0" fontId="0" fillId="3" borderId="1" xfId="0" applyFill="1" applyBorder="1" applyAlignment="1">
      <alignment horizontal="left" vertical="top"/>
    </xf>
    <xf numFmtId="0" fontId="2" fillId="0" borderId="0" xfId="0" applyFont="1" applyAlignment="1">
      <alignment horizontal="left" vertical="top"/>
    </xf>
    <xf numFmtId="0" fontId="0" fillId="0" borderId="1" xfId="1" quotePrefix="1" applyNumberFormat="1" applyFont="1" applyFill="1" applyBorder="1" applyAlignment="1">
      <alignment horizontal="left" vertical="top"/>
    </xf>
    <xf numFmtId="0" fontId="0" fillId="0" borderId="0" xfId="0" applyAlignment="1">
      <alignment horizontal="left" vertical="top"/>
    </xf>
    <xf numFmtId="0" fontId="3" fillId="0" borderId="0" xfId="0" applyFont="1" applyAlignment="1">
      <alignment horizontal="left" vertical="top"/>
    </xf>
    <xf numFmtId="0" fontId="2" fillId="0" borderId="0" xfId="0" applyFont="1" applyAlignment="1">
      <alignment vertical="top"/>
    </xf>
    <xf numFmtId="0" fontId="0" fillId="0" borderId="4" xfId="0" applyBorder="1" applyAlignment="1">
      <alignment vertical="top"/>
    </xf>
    <xf numFmtId="0" fontId="16" fillId="0" borderId="5" xfId="0" applyFont="1" applyBorder="1" applyAlignment="1">
      <alignment vertical="top"/>
    </xf>
    <xf numFmtId="0" fontId="16" fillId="0" borderId="4" xfId="0" applyFont="1" applyBorder="1" applyAlignment="1">
      <alignment vertical="top"/>
    </xf>
    <xf numFmtId="43" fontId="0" fillId="0" borderId="0" xfId="1" applyFont="1" applyAlignment="1">
      <alignment vertical="top"/>
    </xf>
    <xf numFmtId="0" fontId="0" fillId="0" borderId="1" xfId="0" quotePrefix="1" applyBorder="1" applyAlignment="1">
      <alignment horizontal="left" vertical="top"/>
    </xf>
    <xf numFmtId="0" fontId="0" fillId="0" borderId="0" xfId="0" quotePrefix="1" applyAlignment="1">
      <alignment horizontal="left" vertical="top"/>
    </xf>
    <xf numFmtId="0" fontId="5" fillId="0" borderId="0" xfId="0" applyFont="1" applyAlignment="1">
      <alignment vertical="top"/>
    </xf>
    <xf numFmtId="43" fontId="0" fillId="0" borderId="0" xfId="0" applyNumberFormat="1" applyAlignment="1">
      <alignment vertical="top"/>
    </xf>
    <xf numFmtId="0" fontId="0" fillId="0" borderId="1" xfId="0" quotePrefix="1" applyBorder="1" applyAlignment="1">
      <alignment vertical="top"/>
    </xf>
    <xf numFmtId="0" fontId="0" fillId="0" borderId="0" xfId="0" quotePrefix="1" applyAlignment="1">
      <alignment vertical="top"/>
    </xf>
    <xf numFmtId="0" fontId="0" fillId="0" borderId="0" xfId="0" applyAlignment="1">
      <alignment vertical="top" wrapText="1"/>
    </xf>
    <xf numFmtId="43" fontId="0" fillId="0" borderId="0" xfId="1" applyFont="1" applyFill="1" applyAlignment="1">
      <alignment vertical="top"/>
    </xf>
    <xf numFmtId="0" fontId="15" fillId="4" borderId="0" xfId="0" quotePrefix="1" applyFont="1" applyFill="1" applyAlignment="1">
      <alignment horizontal="left" vertical="top"/>
    </xf>
    <xf numFmtId="43" fontId="0" fillId="0" borderId="0" xfId="1" applyFont="1" applyBorder="1" applyAlignment="1">
      <alignment vertical="top"/>
    </xf>
    <xf numFmtId="0" fontId="2" fillId="0" borderId="1" xfId="0" applyFont="1" applyBorder="1" applyAlignment="1">
      <alignment horizontal="left" vertical="top"/>
    </xf>
    <xf numFmtId="0" fontId="2" fillId="0" borderId="1" xfId="0" applyFont="1" applyBorder="1" applyAlignment="1">
      <alignment horizontal="center" vertical="top"/>
    </xf>
    <xf numFmtId="0" fontId="2" fillId="0" borderId="0" xfId="0" applyFont="1" applyAlignment="1">
      <alignment horizontal="center" vertical="top"/>
    </xf>
    <xf numFmtId="43" fontId="0" fillId="0" borderId="0" xfId="0" applyNumberFormat="1" applyAlignment="1">
      <alignment horizontal="left" vertical="top"/>
    </xf>
    <xf numFmtId="0" fontId="6" fillId="0" borderId="0" xfId="0" applyFont="1" applyAlignment="1">
      <alignment horizontal="left" vertical="top"/>
    </xf>
    <xf numFmtId="0" fontId="0" fillId="0" borderId="1" xfId="0" applyBorder="1" applyAlignment="1">
      <alignment horizontal="left" vertical="top"/>
    </xf>
    <xf numFmtId="0" fontId="3" fillId="0" borderId="0" xfId="0" applyFont="1" applyAlignment="1">
      <alignment vertical="top"/>
    </xf>
    <xf numFmtId="43" fontId="2" fillId="0" borderId="0" xfId="1" applyFont="1" applyAlignment="1">
      <alignment vertical="top"/>
    </xf>
    <xf numFmtId="43" fontId="0" fillId="2" borderId="0" xfId="1" quotePrefix="1" applyFont="1" applyFill="1" applyBorder="1" applyAlignment="1">
      <alignment vertical="top"/>
    </xf>
    <xf numFmtId="43" fontId="2" fillId="0" borderId="0" xfId="1" applyFont="1" applyFill="1" applyAlignment="1">
      <alignment vertical="top"/>
    </xf>
    <xf numFmtId="0" fontId="0" fillId="0" borderId="0" xfId="0" applyAlignment="1">
      <alignment horizontal="left" vertical="top" wrapText="1"/>
    </xf>
    <xf numFmtId="0" fontId="15" fillId="0" borderId="0" xfId="0" quotePrefix="1" applyFont="1" applyAlignment="1">
      <alignment horizontal="left" vertical="top"/>
    </xf>
    <xf numFmtId="0" fontId="7" fillId="0" borderId="0" xfId="0" applyFont="1" applyAlignment="1">
      <alignment horizontal="left" vertical="top"/>
    </xf>
    <xf numFmtId="0" fontId="15" fillId="0" borderId="0" xfId="0" applyFont="1" applyAlignment="1">
      <alignment vertical="top"/>
    </xf>
    <xf numFmtId="0" fontId="6" fillId="0" borderId="0" xfId="0" applyFont="1" applyAlignment="1">
      <alignment horizontal="left"/>
    </xf>
    <xf numFmtId="0" fontId="8" fillId="0" borderId="1" xfId="2" quotePrefix="1" applyBorder="1" applyAlignment="1">
      <alignment horizontal="left" vertical="top"/>
    </xf>
    <xf numFmtId="0" fontId="15" fillId="0" borderId="0" xfId="2" quotePrefix="1" applyFont="1" applyAlignment="1">
      <alignment horizontal="left" vertical="top"/>
    </xf>
    <xf numFmtId="0" fontId="8" fillId="0" borderId="0" xfId="2" applyAlignment="1">
      <alignment vertical="top"/>
    </xf>
    <xf numFmtId="0" fontId="5" fillId="0" borderId="0" xfId="2" applyFont="1" applyAlignment="1">
      <alignment vertical="top"/>
    </xf>
    <xf numFmtId="0" fontId="8" fillId="0" borderId="0" xfId="2" quotePrefix="1" applyAlignment="1">
      <alignment vertical="top"/>
    </xf>
    <xf numFmtId="43" fontId="0" fillId="0" borderId="0" xfId="4" applyFont="1" applyAlignment="1">
      <alignment vertical="top"/>
    </xf>
    <xf numFmtId="43" fontId="8" fillId="0" borderId="0" xfId="2" applyNumberFormat="1" applyAlignment="1">
      <alignment vertical="top"/>
    </xf>
    <xf numFmtId="0" fontId="8" fillId="0" borderId="1" xfId="2" applyBorder="1" applyAlignment="1">
      <alignment vertical="top"/>
    </xf>
    <xf numFmtId="0" fontId="8" fillId="0" borderId="0" xfId="2" quotePrefix="1" applyAlignment="1">
      <alignment horizontal="left" vertical="top"/>
    </xf>
    <xf numFmtId="0" fontId="15" fillId="0" borderId="0" xfId="2" applyFont="1" applyAlignment="1">
      <alignment vertical="top"/>
    </xf>
    <xf numFmtId="43" fontId="0" fillId="0" borderId="0" xfId="4" applyFont="1" applyBorder="1" applyAlignment="1">
      <alignment vertical="top"/>
    </xf>
    <xf numFmtId="43" fontId="8" fillId="0" borderId="0" xfId="2" applyNumberFormat="1" applyAlignment="1">
      <alignment horizontal="left" vertical="top"/>
    </xf>
    <xf numFmtId="0" fontId="8" fillId="0" borderId="1" xfId="2" quotePrefix="1" applyBorder="1" applyAlignment="1">
      <alignment vertical="top"/>
    </xf>
    <xf numFmtId="0" fontId="15" fillId="4" borderId="0" xfId="2" quotePrefix="1" applyFont="1" applyFill="1" applyAlignment="1">
      <alignment horizontal="left" vertical="top"/>
    </xf>
    <xf numFmtId="0" fontId="5" fillId="0" borderId="0" xfId="0" quotePrefix="1" applyFont="1" applyAlignment="1">
      <alignment vertical="top"/>
    </xf>
    <xf numFmtId="0" fontId="3" fillId="0" borderId="0" xfId="0" applyFont="1" applyAlignment="1">
      <alignment horizontal="left" vertical="top" indent="2"/>
    </xf>
    <xf numFmtId="0" fontId="3" fillId="0" borderId="2" xfId="0" applyFont="1" applyBorder="1" applyAlignment="1">
      <alignment horizontal="left" vertical="top" indent="2"/>
    </xf>
    <xf numFmtId="0" fontId="0" fillId="0" borderId="0" xfId="0" applyAlignment="1">
      <alignment horizontal="left" vertical="top" indent="1"/>
    </xf>
    <xf numFmtId="0" fontId="0" fillId="0" borderId="2" xfId="0" applyBorder="1" applyAlignment="1">
      <alignment horizontal="left" vertical="top" indent="1"/>
    </xf>
    <xf numFmtId="0" fontId="3" fillId="4" borderId="0" xfId="0" applyFont="1" applyFill="1" applyAlignment="1">
      <alignment horizontal="left" vertical="top" wrapText="1"/>
    </xf>
    <xf numFmtId="0" fontId="3" fillId="4" borderId="2" xfId="0" applyFont="1" applyFill="1" applyBorder="1" applyAlignment="1">
      <alignment horizontal="left" vertical="top" wrapText="1"/>
    </xf>
    <xf numFmtId="0" fontId="2" fillId="0" borderId="0" xfId="0" applyFont="1" applyAlignment="1">
      <alignment horizontal="center" vertical="top"/>
    </xf>
    <xf numFmtId="0" fontId="2" fillId="3" borderId="1" xfId="0" applyFont="1" applyFill="1" applyBorder="1" applyAlignment="1">
      <alignment horizontal="center" vertical="top"/>
    </xf>
    <xf numFmtId="0" fontId="2" fillId="3" borderId="0" xfId="0" applyFont="1" applyFill="1" applyAlignment="1">
      <alignment horizontal="center" vertical="top"/>
    </xf>
    <xf numFmtId="0" fontId="2" fillId="0" borderId="0" xfId="0" applyFont="1" applyAlignment="1">
      <alignment horizontal="left" vertical="top"/>
    </xf>
    <xf numFmtId="0" fontId="2" fillId="0" borderId="2" xfId="0" applyFont="1" applyBorder="1" applyAlignment="1">
      <alignment horizontal="left" vertical="top"/>
    </xf>
    <xf numFmtId="0" fontId="3" fillId="4" borderId="0" xfId="0" applyFont="1" applyFill="1" applyAlignment="1">
      <alignment horizontal="left" vertical="top"/>
    </xf>
    <xf numFmtId="0" fontId="3" fillId="4" borderId="2" xfId="0" applyFont="1" applyFill="1" applyBorder="1" applyAlignment="1">
      <alignment horizontal="left" vertical="top"/>
    </xf>
    <xf numFmtId="0" fontId="3" fillId="0" borderId="0" xfId="0" applyFont="1" applyAlignment="1">
      <alignment horizontal="left" vertical="top" wrapText="1" indent="2"/>
    </xf>
    <xf numFmtId="0" fontId="3" fillId="0" borderId="2" xfId="0" applyFont="1" applyBorder="1" applyAlignment="1">
      <alignment horizontal="left" vertical="top" wrapText="1" indent="2"/>
    </xf>
    <xf numFmtId="0" fontId="0" fillId="0" borderId="0" xfId="0" applyAlignment="1">
      <alignment horizontal="left" vertical="top" wrapText="1" indent="1"/>
    </xf>
    <xf numFmtId="0" fontId="0" fillId="0" borderId="2" xfId="0" applyBorder="1" applyAlignment="1">
      <alignment horizontal="left" vertical="top" wrapText="1" indent="1"/>
    </xf>
    <xf numFmtId="0" fontId="17" fillId="0" borderId="0" xfId="0" applyFont="1" applyAlignment="1">
      <alignment horizontal="left" vertical="top"/>
    </xf>
    <xf numFmtId="0" fontId="17" fillId="0" borderId="2" xfId="0" applyFont="1" applyBorder="1" applyAlignment="1">
      <alignment horizontal="left" vertical="top"/>
    </xf>
    <xf numFmtId="0" fontId="3" fillId="2" borderId="0" xfId="0" applyFont="1" applyFill="1" applyAlignment="1">
      <alignment horizontal="left" vertical="top" indent="2"/>
    </xf>
    <xf numFmtId="0" fontId="3" fillId="2" borderId="2" xfId="0" applyFont="1" applyFill="1" applyBorder="1" applyAlignment="1">
      <alignment horizontal="left" vertical="top" indent="2"/>
    </xf>
    <xf numFmtId="0" fontId="8" fillId="0" borderId="0" xfId="2" applyAlignment="1">
      <alignment horizontal="left" vertical="top"/>
    </xf>
    <xf numFmtId="0" fontId="8" fillId="0" borderId="0" xfId="2"/>
    <xf numFmtId="0" fontId="2" fillId="0" borderId="0" xfId="0" applyFont="1" applyFill="1" applyAlignment="1">
      <alignment vertical="top"/>
    </xf>
    <xf numFmtId="0" fontId="2" fillId="0" borderId="0" xfId="0" quotePrefix="1" applyFont="1" applyAlignment="1">
      <alignment vertical="top"/>
    </xf>
    <xf numFmtId="0" fontId="2" fillId="0" borderId="0" xfId="0" applyFont="1" applyFill="1" applyAlignment="1">
      <alignment horizontal="center" vertical="top"/>
    </xf>
    <xf numFmtId="0" fontId="15" fillId="0" borderId="0" xfId="0" quotePrefix="1" applyFont="1" applyFill="1" applyAlignment="1">
      <alignment horizontal="left" vertical="top"/>
    </xf>
    <xf numFmtId="0" fontId="0" fillId="0" borderId="0" xfId="0" quotePrefix="1" applyFill="1" applyAlignment="1">
      <alignment horizontal="left" vertical="top"/>
    </xf>
    <xf numFmtId="0" fontId="0" fillId="0" borderId="0" xfId="0" applyFill="1" applyAlignment="1">
      <alignment vertical="top"/>
    </xf>
    <xf numFmtId="0" fontId="0" fillId="0" borderId="0" xfId="0" applyFill="1" applyAlignment="1">
      <alignment horizontal="right" vertical="top"/>
    </xf>
  </cellXfs>
  <cellStyles count="5">
    <cellStyle name="Comma" xfId="1" builtinId="3"/>
    <cellStyle name="Comma 2" xfId="4" xr:uid="{4DE8ABD4-D922-41E6-A638-7F3C4612E6D0}"/>
    <cellStyle name="Hyperlink" xfId="3" builtinId="8"/>
    <cellStyle name="Normal" xfId="0" builtinId="0"/>
    <cellStyle name="Normal 2" xfId="2" xr:uid="{2A6232D2-10A5-438A-9A53-2AD1798FAC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9526</xdr:colOff>
      <xdr:row>23</xdr:row>
      <xdr:rowOff>57150</xdr:rowOff>
    </xdr:from>
    <xdr:to>
      <xdr:col>8</xdr:col>
      <xdr:colOff>602887</xdr:colOff>
      <xdr:row>52</xdr:row>
      <xdr:rowOff>1</xdr:rowOff>
    </xdr:to>
    <xdr:pic>
      <xdr:nvPicPr>
        <xdr:cNvPr id="2" name="Picture 1">
          <a:extLst>
            <a:ext uri="{FF2B5EF4-FFF2-40B4-BE49-F238E27FC236}">
              <a16:creationId xmlns:a16="http://schemas.microsoft.com/office/drawing/2014/main" id="{425AF726-7008-DB70-9F67-75DBC642C923}"/>
            </a:ext>
          </a:extLst>
        </xdr:cNvPr>
        <xdr:cNvPicPr>
          <a:picLocks noChangeAspect="1"/>
        </xdr:cNvPicPr>
      </xdr:nvPicPr>
      <xdr:blipFill>
        <a:blip xmlns:r="http://schemas.openxmlformats.org/officeDocument/2006/relationships" r:embed="rId1"/>
        <a:stretch>
          <a:fillRect/>
        </a:stretch>
      </xdr:blipFill>
      <xdr:spPr>
        <a:xfrm>
          <a:off x="304801" y="1847850"/>
          <a:ext cx="4857386" cy="5467350"/>
        </a:xfrm>
        <a:prstGeom prst="rect">
          <a:avLst/>
        </a:prstGeom>
      </xdr:spPr>
    </xdr:pic>
    <xdr:clientData/>
  </xdr:twoCellAnchor>
  <xdr:twoCellAnchor editAs="oneCell">
    <xdr:from>
      <xdr:col>1</xdr:col>
      <xdr:colOff>28576</xdr:colOff>
      <xdr:row>83</xdr:row>
      <xdr:rowOff>123826</xdr:rowOff>
    </xdr:from>
    <xdr:to>
      <xdr:col>8</xdr:col>
      <xdr:colOff>558801</xdr:colOff>
      <xdr:row>102</xdr:row>
      <xdr:rowOff>31563</xdr:rowOff>
    </xdr:to>
    <xdr:pic>
      <xdr:nvPicPr>
        <xdr:cNvPr id="5" name="Picture 4">
          <a:extLst>
            <a:ext uri="{FF2B5EF4-FFF2-40B4-BE49-F238E27FC236}">
              <a16:creationId xmlns:a16="http://schemas.microsoft.com/office/drawing/2014/main" id="{8EF53B79-C656-ABCC-965B-BB237EF3D877}"/>
            </a:ext>
          </a:extLst>
        </xdr:cNvPr>
        <xdr:cNvPicPr>
          <a:picLocks noChangeAspect="1"/>
        </xdr:cNvPicPr>
      </xdr:nvPicPr>
      <xdr:blipFill>
        <a:blip xmlns:r="http://schemas.openxmlformats.org/officeDocument/2006/relationships" r:embed="rId2"/>
        <a:stretch>
          <a:fillRect/>
        </a:stretch>
      </xdr:blipFill>
      <xdr:spPr>
        <a:xfrm>
          <a:off x="323851" y="13344526"/>
          <a:ext cx="4800600" cy="3524062"/>
        </a:xfrm>
        <a:prstGeom prst="rect">
          <a:avLst/>
        </a:prstGeom>
      </xdr:spPr>
    </xdr:pic>
    <xdr:clientData/>
  </xdr:twoCellAnchor>
  <xdr:twoCellAnchor>
    <xdr:from>
      <xdr:col>1</xdr:col>
      <xdr:colOff>19050</xdr:colOff>
      <xdr:row>106</xdr:row>
      <xdr:rowOff>19050</xdr:rowOff>
    </xdr:from>
    <xdr:to>
      <xdr:col>12</xdr:col>
      <xdr:colOff>515348</xdr:colOff>
      <xdr:row>114</xdr:row>
      <xdr:rowOff>161925</xdr:rowOff>
    </xdr:to>
    <xdr:grpSp>
      <xdr:nvGrpSpPr>
        <xdr:cNvPr id="14" name="Group 13">
          <a:extLst>
            <a:ext uri="{FF2B5EF4-FFF2-40B4-BE49-F238E27FC236}">
              <a16:creationId xmlns:a16="http://schemas.microsoft.com/office/drawing/2014/main" id="{2A91E44C-079F-FD34-6475-DACD4A39F1B9}"/>
            </a:ext>
          </a:extLst>
        </xdr:cNvPr>
        <xdr:cNvGrpSpPr/>
      </xdr:nvGrpSpPr>
      <xdr:grpSpPr>
        <a:xfrm>
          <a:off x="332815" y="19898285"/>
          <a:ext cx="7264651" cy="1636993"/>
          <a:chOff x="9525" y="17659350"/>
          <a:chExt cx="7154273" cy="1666875"/>
        </a:xfrm>
      </xdr:grpSpPr>
      <xdr:pic>
        <xdr:nvPicPr>
          <xdr:cNvPr id="6" name="Picture 5">
            <a:extLst>
              <a:ext uri="{FF2B5EF4-FFF2-40B4-BE49-F238E27FC236}">
                <a16:creationId xmlns:a16="http://schemas.microsoft.com/office/drawing/2014/main" id="{96259954-0AC9-0EC7-DDCF-991892E3500B}"/>
              </a:ext>
            </a:extLst>
          </xdr:cNvPr>
          <xdr:cNvPicPr>
            <a:picLocks noChangeAspect="1"/>
          </xdr:cNvPicPr>
        </xdr:nvPicPr>
        <xdr:blipFill rotWithShape="1">
          <a:blip xmlns:r="http://schemas.openxmlformats.org/officeDocument/2006/relationships" r:embed="rId3"/>
          <a:srcRect b="22918"/>
          <a:stretch/>
        </xdr:blipFill>
        <xdr:spPr>
          <a:xfrm>
            <a:off x="9525" y="17659350"/>
            <a:ext cx="7154273" cy="1666875"/>
          </a:xfrm>
          <a:prstGeom prst="rect">
            <a:avLst/>
          </a:prstGeom>
        </xdr:spPr>
      </xdr:pic>
      <xdr:sp macro="" textlink="">
        <xdr:nvSpPr>
          <xdr:cNvPr id="7" name="Oval 6">
            <a:extLst>
              <a:ext uri="{FF2B5EF4-FFF2-40B4-BE49-F238E27FC236}">
                <a16:creationId xmlns:a16="http://schemas.microsoft.com/office/drawing/2014/main" id="{52D207CA-C312-004A-CB66-4E5E3E32C3E2}"/>
              </a:ext>
            </a:extLst>
          </xdr:cNvPr>
          <xdr:cNvSpPr/>
        </xdr:nvSpPr>
        <xdr:spPr>
          <a:xfrm>
            <a:off x="5762625" y="18802350"/>
            <a:ext cx="876300" cy="428625"/>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28575</xdr:colOff>
      <xdr:row>117</xdr:row>
      <xdr:rowOff>47625</xdr:rowOff>
    </xdr:from>
    <xdr:to>
      <xdr:col>18</xdr:col>
      <xdr:colOff>39541</xdr:colOff>
      <xdr:row>129</xdr:row>
      <xdr:rowOff>47944</xdr:rowOff>
    </xdr:to>
    <xdr:grpSp>
      <xdr:nvGrpSpPr>
        <xdr:cNvPr id="13" name="Group 12">
          <a:extLst>
            <a:ext uri="{FF2B5EF4-FFF2-40B4-BE49-F238E27FC236}">
              <a16:creationId xmlns:a16="http://schemas.microsoft.com/office/drawing/2014/main" id="{CE0FAD74-E8D4-E216-4A5C-AA5DD0E8F671}"/>
            </a:ext>
          </a:extLst>
        </xdr:cNvPr>
        <xdr:cNvGrpSpPr/>
      </xdr:nvGrpSpPr>
      <xdr:grpSpPr>
        <a:xfrm>
          <a:off x="342340" y="21981272"/>
          <a:ext cx="10454848" cy="2241496"/>
          <a:chOff x="9525" y="19983450"/>
          <a:chExt cx="10326541" cy="2286319"/>
        </a:xfrm>
      </xdr:grpSpPr>
      <xdr:pic>
        <xdr:nvPicPr>
          <xdr:cNvPr id="8" name="Picture 7">
            <a:extLst>
              <a:ext uri="{FF2B5EF4-FFF2-40B4-BE49-F238E27FC236}">
                <a16:creationId xmlns:a16="http://schemas.microsoft.com/office/drawing/2014/main" id="{67284246-D456-8359-45F7-CCC59AF59069}"/>
              </a:ext>
            </a:extLst>
          </xdr:cNvPr>
          <xdr:cNvPicPr>
            <a:picLocks noChangeAspect="1"/>
          </xdr:cNvPicPr>
        </xdr:nvPicPr>
        <xdr:blipFill>
          <a:blip xmlns:r="http://schemas.openxmlformats.org/officeDocument/2006/relationships" r:embed="rId4"/>
          <a:stretch>
            <a:fillRect/>
          </a:stretch>
        </xdr:blipFill>
        <xdr:spPr>
          <a:xfrm>
            <a:off x="9525" y="19983450"/>
            <a:ext cx="10326541" cy="2286319"/>
          </a:xfrm>
          <a:prstGeom prst="rect">
            <a:avLst/>
          </a:prstGeom>
        </xdr:spPr>
      </xdr:pic>
      <xdr:sp macro="" textlink="">
        <xdr:nvSpPr>
          <xdr:cNvPr id="9" name="Oval 8">
            <a:extLst>
              <a:ext uri="{FF2B5EF4-FFF2-40B4-BE49-F238E27FC236}">
                <a16:creationId xmlns:a16="http://schemas.microsoft.com/office/drawing/2014/main" id="{0B7B5CDC-79BF-86BC-BED1-9B2B772A5B6B}"/>
              </a:ext>
            </a:extLst>
          </xdr:cNvPr>
          <xdr:cNvSpPr/>
        </xdr:nvSpPr>
        <xdr:spPr>
          <a:xfrm>
            <a:off x="9191625" y="20135850"/>
            <a:ext cx="495300" cy="409575"/>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 name="Oval 9">
            <a:extLst>
              <a:ext uri="{FF2B5EF4-FFF2-40B4-BE49-F238E27FC236}">
                <a16:creationId xmlns:a16="http://schemas.microsoft.com/office/drawing/2014/main" id="{F7566BD1-BEFE-4752-A409-DE8379119E31}"/>
              </a:ext>
            </a:extLst>
          </xdr:cNvPr>
          <xdr:cNvSpPr/>
        </xdr:nvSpPr>
        <xdr:spPr>
          <a:xfrm>
            <a:off x="8886825" y="21717000"/>
            <a:ext cx="495300" cy="409575"/>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2" name="Straight Arrow Connector 11">
            <a:extLst>
              <a:ext uri="{FF2B5EF4-FFF2-40B4-BE49-F238E27FC236}">
                <a16:creationId xmlns:a16="http://schemas.microsoft.com/office/drawing/2014/main" id="{A029B888-7DE4-342D-7150-97CFB6EBDA4E}"/>
              </a:ext>
            </a:extLst>
          </xdr:cNvPr>
          <xdr:cNvCxnSpPr/>
        </xdr:nvCxnSpPr>
        <xdr:spPr>
          <a:xfrm flipH="1">
            <a:off x="9182100" y="20631150"/>
            <a:ext cx="161925" cy="9906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28575</xdr:colOff>
      <xdr:row>136</xdr:row>
      <xdr:rowOff>95251</xdr:rowOff>
    </xdr:from>
    <xdr:to>
      <xdr:col>12</xdr:col>
      <xdr:colOff>361950</xdr:colOff>
      <xdr:row>157</xdr:row>
      <xdr:rowOff>19051</xdr:rowOff>
    </xdr:to>
    <xdr:grpSp>
      <xdr:nvGrpSpPr>
        <xdr:cNvPr id="62" name="Group 61">
          <a:extLst>
            <a:ext uri="{FF2B5EF4-FFF2-40B4-BE49-F238E27FC236}">
              <a16:creationId xmlns:a16="http://schemas.microsoft.com/office/drawing/2014/main" id="{5FECC412-A1D8-3871-E634-D4D2B66CD630}"/>
            </a:ext>
          </a:extLst>
        </xdr:cNvPr>
        <xdr:cNvGrpSpPr/>
      </xdr:nvGrpSpPr>
      <xdr:grpSpPr>
        <a:xfrm>
          <a:off x="342340" y="25577427"/>
          <a:ext cx="7101728" cy="3845859"/>
          <a:chOff x="0" y="23507700"/>
          <a:chExt cx="9573961" cy="5306165"/>
        </a:xfrm>
      </xdr:grpSpPr>
      <xdr:pic>
        <xdr:nvPicPr>
          <xdr:cNvPr id="16" name="Picture 15">
            <a:extLst>
              <a:ext uri="{FF2B5EF4-FFF2-40B4-BE49-F238E27FC236}">
                <a16:creationId xmlns:a16="http://schemas.microsoft.com/office/drawing/2014/main" id="{CC1FA4FC-2D3C-4E87-99B7-E3D47695F7AF}"/>
              </a:ext>
            </a:extLst>
          </xdr:cNvPr>
          <xdr:cNvPicPr>
            <a:picLocks noChangeAspect="1"/>
          </xdr:cNvPicPr>
        </xdr:nvPicPr>
        <xdr:blipFill>
          <a:blip xmlns:r="http://schemas.openxmlformats.org/officeDocument/2006/relationships" r:embed="rId5"/>
          <a:stretch>
            <a:fillRect/>
          </a:stretch>
        </xdr:blipFill>
        <xdr:spPr>
          <a:xfrm>
            <a:off x="0" y="23507700"/>
            <a:ext cx="9573961" cy="5306165"/>
          </a:xfrm>
          <a:prstGeom prst="rect">
            <a:avLst/>
          </a:prstGeom>
        </xdr:spPr>
      </xdr:pic>
      <xdr:grpSp>
        <xdr:nvGrpSpPr>
          <xdr:cNvPr id="60" name="Group 59">
            <a:extLst>
              <a:ext uri="{FF2B5EF4-FFF2-40B4-BE49-F238E27FC236}">
                <a16:creationId xmlns:a16="http://schemas.microsoft.com/office/drawing/2014/main" id="{C662B2DC-F25B-1BC3-8404-5F8E5621E61B}"/>
              </a:ext>
            </a:extLst>
          </xdr:cNvPr>
          <xdr:cNvGrpSpPr/>
        </xdr:nvGrpSpPr>
        <xdr:grpSpPr>
          <a:xfrm>
            <a:off x="66675" y="23945850"/>
            <a:ext cx="7143750" cy="4619624"/>
            <a:chOff x="66675" y="23945850"/>
            <a:chExt cx="7143750" cy="4619624"/>
          </a:xfrm>
        </xdr:grpSpPr>
        <xdr:pic>
          <xdr:nvPicPr>
            <xdr:cNvPr id="17" name="Picture 16">
              <a:extLst>
                <a:ext uri="{FF2B5EF4-FFF2-40B4-BE49-F238E27FC236}">
                  <a16:creationId xmlns:a16="http://schemas.microsoft.com/office/drawing/2014/main" id="{D1AABFA1-EA1B-787A-D0FF-E4B2009D4E1D}"/>
                </a:ext>
              </a:extLst>
            </xdr:cNvPr>
            <xdr:cNvPicPr>
              <a:picLocks noChangeAspect="1"/>
            </xdr:cNvPicPr>
          </xdr:nvPicPr>
          <xdr:blipFill rotWithShape="1">
            <a:blip xmlns:r="http://schemas.openxmlformats.org/officeDocument/2006/relationships" r:embed="rId6"/>
            <a:srcRect l="2690" t="3474" r="2458" b="3488"/>
            <a:stretch/>
          </xdr:blipFill>
          <xdr:spPr>
            <a:xfrm>
              <a:off x="3514725" y="26193750"/>
              <a:ext cx="3695700" cy="2295525"/>
            </a:xfrm>
            <a:prstGeom prst="rect">
              <a:avLst/>
            </a:prstGeom>
          </xdr:spPr>
        </xdr:pic>
        <xdr:sp macro="" textlink="">
          <xdr:nvSpPr>
            <xdr:cNvPr id="18" name="Oval 17">
              <a:extLst>
                <a:ext uri="{FF2B5EF4-FFF2-40B4-BE49-F238E27FC236}">
                  <a16:creationId xmlns:a16="http://schemas.microsoft.com/office/drawing/2014/main" id="{751DED58-1FCE-638E-3A47-425D193134DA}"/>
                </a:ext>
              </a:extLst>
            </xdr:cNvPr>
            <xdr:cNvSpPr/>
          </xdr:nvSpPr>
          <xdr:spPr>
            <a:xfrm>
              <a:off x="1095375" y="23945850"/>
              <a:ext cx="609600" cy="323850"/>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9" name="Oval 18">
              <a:extLst>
                <a:ext uri="{FF2B5EF4-FFF2-40B4-BE49-F238E27FC236}">
                  <a16:creationId xmlns:a16="http://schemas.microsoft.com/office/drawing/2014/main" id="{9D4B1CCA-8021-49B4-81C1-71ED869137B9}"/>
                </a:ext>
              </a:extLst>
            </xdr:cNvPr>
            <xdr:cNvSpPr/>
          </xdr:nvSpPr>
          <xdr:spPr>
            <a:xfrm>
              <a:off x="66675" y="24222074"/>
              <a:ext cx="962025" cy="638175"/>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0" name="Oval 19">
              <a:extLst>
                <a:ext uri="{FF2B5EF4-FFF2-40B4-BE49-F238E27FC236}">
                  <a16:creationId xmlns:a16="http://schemas.microsoft.com/office/drawing/2014/main" id="{93C161E2-56F0-4AED-9016-A2A643005C81}"/>
                </a:ext>
              </a:extLst>
            </xdr:cNvPr>
            <xdr:cNvSpPr/>
          </xdr:nvSpPr>
          <xdr:spPr>
            <a:xfrm>
              <a:off x="5553075" y="28127323"/>
              <a:ext cx="914400" cy="438151"/>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2" name="Straight Arrow Connector 21">
              <a:extLst>
                <a:ext uri="{FF2B5EF4-FFF2-40B4-BE49-F238E27FC236}">
                  <a16:creationId xmlns:a16="http://schemas.microsoft.com/office/drawing/2014/main" id="{58CF2F3C-80AF-A63C-ECE3-ED28902B199E}"/>
                </a:ext>
              </a:extLst>
            </xdr:cNvPr>
            <xdr:cNvCxnSpPr/>
          </xdr:nvCxnSpPr>
          <xdr:spPr>
            <a:xfrm flipH="1">
              <a:off x="1076325" y="24317325"/>
              <a:ext cx="352425" cy="33337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a:extLst>
                <a:ext uri="{FF2B5EF4-FFF2-40B4-BE49-F238E27FC236}">
                  <a16:creationId xmlns:a16="http://schemas.microsoft.com/office/drawing/2014/main" id="{60945B4F-E343-4F9B-9D8D-58A02D7E3A4C}"/>
                </a:ext>
              </a:extLst>
            </xdr:cNvPr>
            <xdr:cNvCxnSpPr/>
          </xdr:nvCxnSpPr>
          <xdr:spPr>
            <a:xfrm>
              <a:off x="923925" y="24917400"/>
              <a:ext cx="4495800" cy="32575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0</xdr:col>
      <xdr:colOff>285750</xdr:colOff>
      <xdr:row>225</xdr:row>
      <xdr:rowOff>38100</xdr:rowOff>
    </xdr:from>
    <xdr:to>
      <xdr:col>8</xdr:col>
      <xdr:colOff>64106</xdr:colOff>
      <xdr:row>226</xdr:row>
      <xdr:rowOff>101636</xdr:rowOff>
    </xdr:to>
    <xdr:pic>
      <xdr:nvPicPr>
        <xdr:cNvPr id="28" name="Picture 27">
          <a:extLst>
            <a:ext uri="{FF2B5EF4-FFF2-40B4-BE49-F238E27FC236}">
              <a16:creationId xmlns:a16="http://schemas.microsoft.com/office/drawing/2014/main" id="{5FF249E7-40F0-CBCE-4311-81A41C937978}"/>
            </a:ext>
          </a:extLst>
        </xdr:cNvPr>
        <xdr:cNvPicPr>
          <a:picLocks noChangeAspect="1"/>
        </xdr:cNvPicPr>
      </xdr:nvPicPr>
      <xdr:blipFill>
        <a:blip xmlns:r="http://schemas.openxmlformats.org/officeDocument/2006/relationships" r:embed="rId7"/>
        <a:stretch>
          <a:fillRect/>
        </a:stretch>
      </xdr:blipFill>
      <xdr:spPr>
        <a:xfrm>
          <a:off x="285750" y="40119300"/>
          <a:ext cx="4344006" cy="257211"/>
        </a:xfrm>
        <a:prstGeom prst="rect">
          <a:avLst/>
        </a:prstGeom>
      </xdr:spPr>
    </xdr:pic>
    <xdr:clientData/>
  </xdr:twoCellAnchor>
  <xdr:twoCellAnchor>
    <xdr:from>
      <xdr:col>1</xdr:col>
      <xdr:colOff>9524</xdr:colOff>
      <xdr:row>196</xdr:row>
      <xdr:rowOff>161925</xdr:rowOff>
    </xdr:from>
    <xdr:to>
      <xdr:col>11</xdr:col>
      <xdr:colOff>590549</xdr:colOff>
      <xdr:row>212</xdr:row>
      <xdr:rowOff>38100</xdr:rowOff>
    </xdr:to>
    <xdr:grpSp>
      <xdr:nvGrpSpPr>
        <xdr:cNvPr id="58" name="Group 57">
          <a:extLst>
            <a:ext uri="{FF2B5EF4-FFF2-40B4-BE49-F238E27FC236}">
              <a16:creationId xmlns:a16="http://schemas.microsoft.com/office/drawing/2014/main" id="{D1075BBF-013A-A608-A738-A6021C7F01FB}"/>
            </a:ext>
          </a:extLst>
        </xdr:cNvPr>
        <xdr:cNvGrpSpPr/>
      </xdr:nvGrpSpPr>
      <xdr:grpSpPr>
        <a:xfrm>
          <a:off x="323289" y="36849984"/>
          <a:ext cx="6736789" cy="2864410"/>
          <a:chOff x="6362700" y="32642175"/>
          <a:chExt cx="9364382" cy="3772420"/>
        </a:xfrm>
      </xdr:grpSpPr>
      <xdr:pic>
        <xdr:nvPicPr>
          <xdr:cNvPr id="29" name="Picture 28">
            <a:extLst>
              <a:ext uri="{FF2B5EF4-FFF2-40B4-BE49-F238E27FC236}">
                <a16:creationId xmlns:a16="http://schemas.microsoft.com/office/drawing/2014/main" id="{272BBE67-85F3-77B5-E449-345232345E0A}"/>
              </a:ext>
            </a:extLst>
          </xdr:cNvPr>
          <xdr:cNvPicPr>
            <a:picLocks noChangeAspect="1"/>
          </xdr:cNvPicPr>
        </xdr:nvPicPr>
        <xdr:blipFill>
          <a:blip xmlns:r="http://schemas.openxmlformats.org/officeDocument/2006/relationships" r:embed="rId8"/>
          <a:stretch>
            <a:fillRect/>
          </a:stretch>
        </xdr:blipFill>
        <xdr:spPr>
          <a:xfrm>
            <a:off x="6362700" y="32689800"/>
            <a:ext cx="9364382" cy="3724795"/>
          </a:xfrm>
          <a:prstGeom prst="rect">
            <a:avLst/>
          </a:prstGeom>
        </xdr:spPr>
      </xdr:pic>
      <xdr:sp macro="" textlink="">
        <xdr:nvSpPr>
          <xdr:cNvPr id="30" name="Oval 29">
            <a:extLst>
              <a:ext uri="{FF2B5EF4-FFF2-40B4-BE49-F238E27FC236}">
                <a16:creationId xmlns:a16="http://schemas.microsoft.com/office/drawing/2014/main" id="{27979EC3-0AA1-134B-FBAD-447A94BADE42}"/>
              </a:ext>
            </a:extLst>
          </xdr:cNvPr>
          <xdr:cNvSpPr/>
        </xdr:nvSpPr>
        <xdr:spPr>
          <a:xfrm>
            <a:off x="7686675" y="34547175"/>
            <a:ext cx="1704975" cy="43815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Oval 30">
            <a:extLst>
              <a:ext uri="{FF2B5EF4-FFF2-40B4-BE49-F238E27FC236}">
                <a16:creationId xmlns:a16="http://schemas.microsoft.com/office/drawing/2014/main" id="{E369C360-9E7F-4C0A-AB67-89E77CE23141}"/>
              </a:ext>
            </a:extLst>
          </xdr:cNvPr>
          <xdr:cNvSpPr/>
        </xdr:nvSpPr>
        <xdr:spPr>
          <a:xfrm>
            <a:off x="7677150" y="34975800"/>
            <a:ext cx="1704975" cy="43815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 name="Oval 31">
            <a:extLst>
              <a:ext uri="{FF2B5EF4-FFF2-40B4-BE49-F238E27FC236}">
                <a16:creationId xmlns:a16="http://schemas.microsoft.com/office/drawing/2014/main" id="{71DBF120-C6F6-4668-A83C-3AB479C0B40B}"/>
              </a:ext>
            </a:extLst>
          </xdr:cNvPr>
          <xdr:cNvSpPr/>
        </xdr:nvSpPr>
        <xdr:spPr>
          <a:xfrm>
            <a:off x="14668501" y="32642175"/>
            <a:ext cx="800100" cy="43815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3" name="Oval 32">
            <a:extLst>
              <a:ext uri="{FF2B5EF4-FFF2-40B4-BE49-F238E27FC236}">
                <a16:creationId xmlns:a16="http://schemas.microsoft.com/office/drawing/2014/main" id="{A768AB75-3AF1-4ACC-AB6B-6C00EFAB2E44}"/>
              </a:ext>
            </a:extLst>
          </xdr:cNvPr>
          <xdr:cNvSpPr/>
        </xdr:nvSpPr>
        <xdr:spPr>
          <a:xfrm>
            <a:off x="7505699" y="32994600"/>
            <a:ext cx="647701" cy="771526"/>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5" name="Straight Arrow Connector 34">
            <a:extLst>
              <a:ext uri="{FF2B5EF4-FFF2-40B4-BE49-F238E27FC236}">
                <a16:creationId xmlns:a16="http://schemas.microsoft.com/office/drawing/2014/main" id="{CFE4D28B-3FC1-54C4-FBEF-1B367871CD8E}"/>
              </a:ext>
            </a:extLst>
          </xdr:cNvPr>
          <xdr:cNvCxnSpPr/>
        </xdr:nvCxnSpPr>
        <xdr:spPr>
          <a:xfrm flipH="1">
            <a:off x="8305800" y="32908875"/>
            <a:ext cx="6296025" cy="4762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nector: Elbow 36">
            <a:extLst>
              <a:ext uri="{FF2B5EF4-FFF2-40B4-BE49-F238E27FC236}">
                <a16:creationId xmlns:a16="http://schemas.microsoft.com/office/drawing/2014/main" id="{3E39F8FF-038D-E05C-AA61-6F2CC650EA87}"/>
              </a:ext>
            </a:extLst>
          </xdr:cNvPr>
          <xdr:cNvCxnSpPr>
            <a:stCxn id="33" idx="2"/>
            <a:endCxn id="30" idx="2"/>
          </xdr:cNvCxnSpPr>
        </xdr:nvCxnSpPr>
        <xdr:spPr>
          <a:xfrm rot="10800000" flipH="1" flipV="1">
            <a:off x="7505699" y="33380362"/>
            <a:ext cx="180976" cy="1385887"/>
          </a:xfrm>
          <a:prstGeom prst="bentConnector3">
            <a:avLst>
              <a:gd name="adj1" fmla="val 0"/>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nector: Elbow 48">
            <a:extLst>
              <a:ext uri="{FF2B5EF4-FFF2-40B4-BE49-F238E27FC236}">
                <a16:creationId xmlns:a16="http://schemas.microsoft.com/office/drawing/2014/main" id="{CD228EA2-291D-4983-8A30-37CE93C7802E}"/>
              </a:ext>
            </a:extLst>
          </xdr:cNvPr>
          <xdr:cNvCxnSpPr/>
        </xdr:nvCxnSpPr>
        <xdr:spPr>
          <a:xfrm rot="10800000" flipH="1" flipV="1">
            <a:off x="7505699" y="33828037"/>
            <a:ext cx="180976" cy="1385887"/>
          </a:xfrm>
          <a:prstGeom prst="bentConnector3">
            <a:avLst>
              <a:gd name="adj1" fmla="val 0"/>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xdr:colOff>
      <xdr:row>212</xdr:row>
      <xdr:rowOff>85727</xdr:rowOff>
    </xdr:from>
    <xdr:to>
      <xdr:col>12</xdr:col>
      <xdr:colOff>9525</xdr:colOff>
      <xdr:row>222</xdr:row>
      <xdr:rowOff>104775</xdr:rowOff>
    </xdr:to>
    <xdr:grpSp>
      <xdr:nvGrpSpPr>
        <xdr:cNvPr id="59" name="Group 58">
          <a:extLst>
            <a:ext uri="{FF2B5EF4-FFF2-40B4-BE49-F238E27FC236}">
              <a16:creationId xmlns:a16="http://schemas.microsoft.com/office/drawing/2014/main" id="{ECBF370E-C06D-F61B-2063-6B55DD405A0B}"/>
            </a:ext>
          </a:extLst>
        </xdr:cNvPr>
        <xdr:cNvGrpSpPr/>
      </xdr:nvGrpSpPr>
      <xdr:grpSpPr>
        <a:xfrm>
          <a:off x="313766" y="39762021"/>
          <a:ext cx="6777877" cy="1886695"/>
          <a:chOff x="6400800" y="36537900"/>
          <a:chExt cx="9802593" cy="2362526"/>
        </a:xfrm>
      </xdr:grpSpPr>
      <xdr:pic>
        <xdr:nvPicPr>
          <xdr:cNvPr id="50" name="Picture 49">
            <a:extLst>
              <a:ext uri="{FF2B5EF4-FFF2-40B4-BE49-F238E27FC236}">
                <a16:creationId xmlns:a16="http://schemas.microsoft.com/office/drawing/2014/main" id="{B4EC9EAE-940C-E436-A634-2220B0617FF3}"/>
              </a:ext>
            </a:extLst>
          </xdr:cNvPr>
          <xdr:cNvPicPr>
            <a:picLocks noChangeAspect="1"/>
          </xdr:cNvPicPr>
        </xdr:nvPicPr>
        <xdr:blipFill>
          <a:blip xmlns:r="http://schemas.openxmlformats.org/officeDocument/2006/relationships" r:embed="rId9"/>
          <a:stretch>
            <a:fillRect/>
          </a:stretch>
        </xdr:blipFill>
        <xdr:spPr>
          <a:xfrm>
            <a:off x="6400800" y="36566475"/>
            <a:ext cx="9802593" cy="2333951"/>
          </a:xfrm>
          <a:prstGeom prst="rect">
            <a:avLst/>
          </a:prstGeom>
        </xdr:spPr>
      </xdr:pic>
      <xdr:sp macro="" textlink="">
        <xdr:nvSpPr>
          <xdr:cNvPr id="51" name="Oval 50">
            <a:extLst>
              <a:ext uri="{FF2B5EF4-FFF2-40B4-BE49-F238E27FC236}">
                <a16:creationId xmlns:a16="http://schemas.microsoft.com/office/drawing/2014/main" id="{59CBB327-56A4-4E09-8818-D28434607FE7}"/>
              </a:ext>
            </a:extLst>
          </xdr:cNvPr>
          <xdr:cNvSpPr/>
        </xdr:nvSpPr>
        <xdr:spPr>
          <a:xfrm>
            <a:off x="14697075" y="36537900"/>
            <a:ext cx="800100" cy="43815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2" name="Oval 51">
            <a:extLst>
              <a:ext uri="{FF2B5EF4-FFF2-40B4-BE49-F238E27FC236}">
                <a16:creationId xmlns:a16="http://schemas.microsoft.com/office/drawing/2014/main" id="{587D470C-0DBF-4FE9-B3A1-753741F6FC89}"/>
              </a:ext>
            </a:extLst>
          </xdr:cNvPr>
          <xdr:cNvSpPr/>
        </xdr:nvSpPr>
        <xdr:spPr>
          <a:xfrm>
            <a:off x="6496050" y="36861750"/>
            <a:ext cx="647701" cy="771526"/>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3" name="Oval 52">
            <a:extLst>
              <a:ext uri="{FF2B5EF4-FFF2-40B4-BE49-F238E27FC236}">
                <a16:creationId xmlns:a16="http://schemas.microsoft.com/office/drawing/2014/main" id="{C674830A-CEF1-4F32-AFA1-D5478A41D873}"/>
              </a:ext>
            </a:extLst>
          </xdr:cNvPr>
          <xdr:cNvSpPr/>
        </xdr:nvSpPr>
        <xdr:spPr>
          <a:xfrm>
            <a:off x="6648450" y="37642800"/>
            <a:ext cx="1704975" cy="43815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4" name="Straight Arrow Connector 53">
            <a:extLst>
              <a:ext uri="{FF2B5EF4-FFF2-40B4-BE49-F238E27FC236}">
                <a16:creationId xmlns:a16="http://schemas.microsoft.com/office/drawing/2014/main" id="{68605BCE-4D84-4B1B-9213-0AD449BC1A5E}"/>
              </a:ext>
            </a:extLst>
          </xdr:cNvPr>
          <xdr:cNvCxnSpPr/>
        </xdr:nvCxnSpPr>
        <xdr:spPr>
          <a:xfrm flipH="1">
            <a:off x="7219950" y="36795075"/>
            <a:ext cx="7391400" cy="4381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Connector: Elbow 55">
            <a:extLst>
              <a:ext uri="{FF2B5EF4-FFF2-40B4-BE49-F238E27FC236}">
                <a16:creationId xmlns:a16="http://schemas.microsoft.com/office/drawing/2014/main" id="{700AF6AB-B819-4A00-B291-3EE67CD32750}"/>
              </a:ext>
            </a:extLst>
          </xdr:cNvPr>
          <xdr:cNvCxnSpPr>
            <a:endCxn id="53" idx="2"/>
          </xdr:cNvCxnSpPr>
        </xdr:nvCxnSpPr>
        <xdr:spPr>
          <a:xfrm rot="16200000" flipH="1">
            <a:off x="6236492" y="37449917"/>
            <a:ext cx="671514" cy="152401"/>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67235</xdr:colOff>
      <xdr:row>9</xdr:row>
      <xdr:rowOff>89647</xdr:rowOff>
    </xdr:from>
    <xdr:to>
      <xdr:col>16</xdr:col>
      <xdr:colOff>10041</xdr:colOff>
      <xdr:row>19</xdr:row>
      <xdr:rowOff>163867</xdr:rowOff>
    </xdr:to>
    <xdr:grpSp>
      <xdr:nvGrpSpPr>
        <xdr:cNvPr id="43" name="Group 42">
          <a:extLst>
            <a:ext uri="{FF2B5EF4-FFF2-40B4-BE49-F238E27FC236}">
              <a16:creationId xmlns:a16="http://schemas.microsoft.com/office/drawing/2014/main" id="{45080AE0-5A60-EFA4-C6CE-DA1147039D08}"/>
            </a:ext>
          </a:extLst>
        </xdr:cNvPr>
        <xdr:cNvGrpSpPr/>
      </xdr:nvGrpSpPr>
      <xdr:grpSpPr>
        <a:xfrm>
          <a:off x="381000" y="1852706"/>
          <a:ext cx="9161512" cy="1941867"/>
          <a:chOff x="10634382" y="1703294"/>
          <a:chExt cx="9050013" cy="1867161"/>
        </a:xfrm>
      </xdr:grpSpPr>
      <xdr:pic>
        <xdr:nvPicPr>
          <xdr:cNvPr id="24" name="Picture 23">
            <a:extLst>
              <a:ext uri="{FF2B5EF4-FFF2-40B4-BE49-F238E27FC236}">
                <a16:creationId xmlns:a16="http://schemas.microsoft.com/office/drawing/2014/main" id="{0ADBD5D4-4391-FC27-E810-5858B9E92B1C}"/>
              </a:ext>
            </a:extLst>
          </xdr:cNvPr>
          <xdr:cNvPicPr>
            <a:picLocks noChangeAspect="1"/>
          </xdr:cNvPicPr>
        </xdr:nvPicPr>
        <xdr:blipFill>
          <a:blip xmlns:r="http://schemas.openxmlformats.org/officeDocument/2006/relationships" r:embed="rId10"/>
          <a:stretch>
            <a:fillRect/>
          </a:stretch>
        </xdr:blipFill>
        <xdr:spPr>
          <a:xfrm>
            <a:off x="10634382" y="1703294"/>
            <a:ext cx="9050013" cy="1867161"/>
          </a:xfrm>
          <a:prstGeom prst="rect">
            <a:avLst/>
          </a:prstGeom>
        </xdr:spPr>
      </xdr:pic>
      <xdr:cxnSp macro="">
        <xdr:nvCxnSpPr>
          <xdr:cNvPr id="25" name="Straight Connector 24">
            <a:extLst>
              <a:ext uri="{FF2B5EF4-FFF2-40B4-BE49-F238E27FC236}">
                <a16:creationId xmlns:a16="http://schemas.microsoft.com/office/drawing/2014/main" id="{AA841B9A-35B3-4498-8782-5EAB47C1C55A}"/>
              </a:ext>
            </a:extLst>
          </xdr:cNvPr>
          <xdr:cNvCxnSpPr/>
        </xdr:nvCxnSpPr>
        <xdr:spPr>
          <a:xfrm flipV="1">
            <a:off x="11438030" y="2047502"/>
            <a:ext cx="866028" cy="1438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Oval 25">
            <a:extLst>
              <a:ext uri="{FF2B5EF4-FFF2-40B4-BE49-F238E27FC236}">
                <a16:creationId xmlns:a16="http://schemas.microsoft.com/office/drawing/2014/main" id="{B1D1B4CF-3E86-A85F-0FF3-4EA59334B2A4}"/>
              </a:ext>
            </a:extLst>
          </xdr:cNvPr>
          <xdr:cNvSpPr/>
        </xdr:nvSpPr>
        <xdr:spPr>
          <a:xfrm>
            <a:off x="13245353" y="1733737"/>
            <a:ext cx="938119" cy="406587"/>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7" name="Oval 26">
            <a:extLst>
              <a:ext uri="{FF2B5EF4-FFF2-40B4-BE49-F238E27FC236}">
                <a16:creationId xmlns:a16="http://schemas.microsoft.com/office/drawing/2014/main" id="{2533E105-72C6-4B94-93FF-310F0A0A6317}"/>
              </a:ext>
            </a:extLst>
          </xdr:cNvPr>
          <xdr:cNvSpPr/>
        </xdr:nvSpPr>
        <xdr:spPr>
          <a:xfrm>
            <a:off x="12841940" y="2188322"/>
            <a:ext cx="1199030" cy="419474"/>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4" name="Oval 33">
            <a:extLst>
              <a:ext uri="{FF2B5EF4-FFF2-40B4-BE49-F238E27FC236}">
                <a16:creationId xmlns:a16="http://schemas.microsoft.com/office/drawing/2014/main" id="{EB13CE12-9D9F-42F3-A168-FF287F4FDEA1}"/>
              </a:ext>
            </a:extLst>
          </xdr:cNvPr>
          <xdr:cNvSpPr/>
        </xdr:nvSpPr>
        <xdr:spPr>
          <a:xfrm>
            <a:off x="18635381" y="2703792"/>
            <a:ext cx="934944" cy="621180"/>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8" name="Straight Arrow Connector 37">
            <a:extLst>
              <a:ext uri="{FF2B5EF4-FFF2-40B4-BE49-F238E27FC236}">
                <a16:creationId xmlns:a16="http://schemas.microsoft.com/office/drawing/2014/main" id="{F2D1BB77-B7B7-876A-F0F0-69911EF7F9F4}"/>
              </a:ext>
            </a:extLst>
          </xdr:cNvPr>
          <xdr:cNvCxnSpPr>
            <a:stCxn id="26" idx="2"/>
          </xdr:cNvCxnSpPr>
        </xdr:nvCxnSpPr>
        <xdr:spPr>
          <a:xfrm flipH="1">
            <a:off x="13066059" y="1937031"/>
            <a:ext cx="179294" cy="25932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9" name="Straight Arrow Connector 38">
            <a:extLst>
              <a:ext uri="{FF2B5EF4-FFF2-40B4-BE49-F238E27FC236}">
                <a16:creationId xmlns:a16="http://schemas.microsoft.com/office/drawing/2014/main" id="{2EC464BF-9D00-4871-AC37-11F87FF6D580}"/>
              </a:ext>
            </a:extLst>
          </xdr:cNvPr>
          <xdr:cNvCxnSpPr/>
        </xdr:nvCxnSpPr>
        <xdr:spPr>
          <a:xfrm>
            <a:off x="14148174" y="2476500"/>
            <a:ext cx="4400736" cy="44506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8031</xdr:colOff>
      <xdr:row>160</xdr:row>
      <xdr:rowOff>25587</xdr:rowOff>
    </xdr:from>
    <xdr:to>
      <xdr:col>5</xdr:col>
      <xdr:colOff>341434</xdr:colOff>
      <xdr:row>192</xdr:row>
      <xdr:rowOff>30443</xdr:rowOff>
    </xdr:to>
    <xdr:grpSp>
      <xdr:nvGrpSpPr>
        <xdr:cNvPr id="45" name="Group 44">
          <a:extLst>
            <a:ext uri="{FF2B5EF4-FFF2-40B4-BE49-F238E27FC236}">
              <a16:creationId xmlns:a16="http://schemas.microsoft.com/office/drawing/2014/main" id="{96BF98D4-889F-522D-95DE-85AB94E721CD}"/>
            </a:ext>
          </a:extLst>
        </xdr:cNvPr>
        <xdr:cNvGrpSpPr/>
      </xdr:nvGrpSpPr>
      <xdr:grpSpPr>
        <a:xfrm>
          <a:off x="321796" y="29990116"/>
          <a:ext cx="2813638" cy="5981327"/>
          <a:chOff x="321796" y="28802293"/>
          <a:chExt cx="2787491" cy="5742268"/>
        </a:xfrm>
      </xdr:grpSpPr>
      <xdr:pic>
        <xdr:nvPicPr>
          <xdr:cNvPr id="63" name="Picture 62">
            <a:extLst>
              <a:ext uri="{FF2B5EF4-FFF2-40B4-BE49-F238E27FC236}">
                <a16:creationId xmlns:a16="http://schemas.microsoft.com/office/drawing/2014/main" id="{2C90D937-E107-67BA-04DF-31BFD02DA78D}"/>
              </a:ext>
            </a:extLst>
          </xdr:cNvPr>
          <xdr:cNvPicPr>
            <a:picLocks noChangeAspect="1"/>
          </xdr:cNvPicPr>
        </xdr:nvPicPr>
        <xdr:blipFill>
          <a:blip xmlns:r="http://schemas.openxmlformats.org/officeDocument/2006/relationships" r:embed="rId11"/>
          <a:stretch>
            <a:fillRect/>
          </a:stretch>
        </xdr:blipFill>
        <xdr:spPr>
          <a:xfrm>
            <a:off x="321796" y="28802293"/>
            <a:ext cx="2787491" cy="5742268"/>
          </a:xfrm>
          <a:prstGeom prst="rect">
            <a:avLst/>
          </a:prstGeom>
        </xdr:spPr>
      </xdr:pic>
      <xdr:sp macro="" textlink="">
        <xdr:nvSpPr>
          <xdr:cNvPr id="44" name="Rectangle 43">
            <a:extLst>
              <a:ext uri="{FF2B5EF4-FFF2-40B4-BE49-F238E27FC236}">
                <a16:creationId xmlns:a16="http://schemas.microsoft.com/office/drawing/2014/main" id="{440C812D-8DEC-E44B-AF3F-B32E5130EBF2}"/>
              </a:ext>
            </a:extLst>
          </xdr:cNvPr>
          <xdr:cNvSpPr/>
        </xdr:nvSpPr>
        <xdr:spPr>
          <a:xfrm>
            <a:off x="2558116" y="30774528"/>
            <a:ext cx="336177" cy="280147"/>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1</xdr:col>
      <xdr:colOff>0</xdr:colOff>
      <xdr:row>54</xdr:row>
      <xdr:rowOff>78441</xdr:rowOff>
    </xdr:from>
    <xdr:to>
      <xdr:col>9</xdr:col>
      <xdr:colOff>17487</xdr:colOff>
      <xdr:row>79</xdr:row>
      <xdr:rowOff>164843</xdr:rowOff>
    </xdr:to>
    <xdr:pic>
      <xdr:nvPicPr>
        <xdr:cNvPr id="3" name="Picture 2">
          <a:extLst>
            <a:ext uri="{FF2B5EF4-FFF2-40B4-BE49-F238E27FC236}">
              <a16:creationId xmlns:a16="http://schemas.microsoft.com/office/drawing/2014/main" id="{4766AE60-4CAD-9D19-0EB3-2905911E391E}"/>
            </a:ext>
          </a:extLst>
        </xdr:cNvPr>
        <xdr:cNvPicPr>
          <a:picLocks noChangeAspect="1"/>
        </xdr:cNvPicPr>
      </xdr:nvPicPr>
      <xdr:blipFill>
        <a:blip xmlns:r="http://schemas.openxmlformats.org/officeDocument/2006/relationships" r:embed="rId12"/>
        <a:stretch>
          <a:fillRect/>
        </a:stretch>
      </xdr:blipFill>
      <xdr:spPr>
        <a:xfrm>
          <a:off x="291353" y="10443882"/>
          <a:ext cx="4858428" cy="484890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KellyD105\Downloads\1745009443-journal-entries%20(1).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az, Kelly (OFM)" refreshedDate="45765.578466782405" createdVersion="8" refreshedVersion="8" minRefreshableVersion="3" recordCount="386" xr:uid="{85ECDC25-6CD5-4696-8B60-5F758A7E133F}">
  <cacheSource type="worksheet">
    <worksheetSource ref="A1:N387" sheet="Full Accrual" r:id="rId2"/>
  </cacheSource>
  <cacheFields count="14">
    <cacheField name="Date" numFmtId="0">
      <sharedItems containsNonDate="0" containsDate="1" containsString="0" containsBlank="1" minDate="2024-07-01T00:00:00" maxDate="2025-07-01T00:00:00"/>
    </cacheField>
    <cacheField name="G/L Account #" numFmtId="0">
      <sharedItems containsNonDate="0" containsString="0" containsBlank="1"/>
    </cacheField>
    <cacheField name="G/L Account Name" numFmtId="0">
      <sharedItems containsBlank="1" count="8">
        <s v="Cash / Lessor Lease Clearing"/>
        <s v="Lease Receivable"/>
        <s v="Interest Income"/>
        <m/>
        <s v="Deferred Inflow of Resources"/>
        <s v="Lease Revenue"/>
        <s v="Accrued Interest Receivable"/>
        <s v="Lease Receivable - Short-Term"/>
      </sharedItems>
    </cacheField>
    <cacheField name="Comment" numFmtId="0">
      <sharedItems containsNonDate="0" containsString="0" containsBlank="1"/>
    </cacheField>
    <cacheField name="Debits" numFmtId="0">
      <sharedItems containsString="0" containsBlank="1" containsNumber="1" minValue="45.05" maxValue="1652069.99"/>
    </cacheField>
    <cacheField name="Credits" numFmtId="0">
      <sharedItems containsString="0" containsBlank="1" containsNumber="1" minValue="10.7" maxValue="1652069.99"/>
    </cacheField>
    <cacheField name="Lease Component Name" numFmtId="0">
      <sharedItems containsBlank="1" count="12">
        <s v="2019 Sublease - Beauty Basics"/>
        <s v="SRL 22-0024 A"/>
        <s v="Cell Site PD24 New Cingular"/>
        <s v="Verizon Contract"/>
        <s v="CBC 2006-1 Kadlec HSC"/>
        <s v="CBC 2015-1 Kadlec MSC"/>
        <s v="CBC R.J. Lee Group Lease"/>
        <m/>
        <s v="USPS 22-026"/>
        <s v="CBC R.J. Lee Group Lease 08/24-09/29"/>
        <s v="CBC - PSD Childcare Center 08/16-12/27"/>
        <s v="CBC 2017-01 Pasco School District"/>
      </sharedItems>
    </cacheField>
    <cacheField name="Lease Type" numFmtId="0">
      <sharedItems containsBlank="1" count="2">
        <s v="Lease"/>
        <m/>
      </sharedItems>
    </cacheField>
    <cacheField name="Journal Entry Source" numFmtId="0">
      <sharedItems containsBlank="1" count="6">
        <s v="Lease Scheduled Payment"/>
        <m/>
        <s v="Lease Recognition"/>
        <s v="Lease Revenue Recognition"/>
        <s v="Lease Accrued Interest"/>
        <s v="Short-Term Recognition"/>
      </sharedItems>
    </cacheField>
    <cacheField name="Full Description" numFmtId="0">
      <sharedItems containsBlank="1" longText="1"/>
    </cacheField>
    <cacheField name="College" numFmtId="0">
      <sharedItems containsBlank="1"/>
    </cacheField>
    <cacheField name="Fund" numFmtId="0">
      <sharedItems containsBlank="1" count="2">
        <s v="570"/>
        <m/>
      </sharedItems>
    </cacheField>
    <cacheField name="Purpose" numFmtId="0">
      <sharedItems containsBlank="1" count="3">
        <s v="Building"/>
        <s v="Equipment"/>
        <m/>
      </sharedItems>
    </cacheField>
    <cacheField name="Accou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6">
  <r>
    <d v="2024-07-01T00:00:00"/>
    <m/>
    <x v="0"/>
    <m/>
    <n v="14431.86"/>
    <m/>
    <x v="0"/>
    <x v="0"/>
    <x v="0"/>
    <s v="To record 07/01/2024 lease payment for 2019 Sublease - Beauty Basics, SRL 22-0024 A, Cell Site PD24 New Cingular, Verizon Contract, CBC 2006-1 Kadlec HSC, CBC 2015-1 Kadlec MSC, CBC R.J. Lee Group Lease leases."/>
    <s v="670"/>
    <x v="0"/>
    <x v="0"/>
    <m/>
  </r>
  <r>
    <d v="2024-07-01T00:00:00"/>
    <m/>
    <x v="1"/>
    <m/>
    <m/>
    <n v="14389.12"/>
    <x v="0"/>
    <x v="0"/>
    <x v="0"/>
    <s v="To record 07/01/2024 lease payment for 2019 Sublease - Beauty Basics, SRL 22-0024 A, Cell Site PD24 New Cingular, Verizon Contract, CBC 2006-1 Kadlec HSC, CBC 2015-1 Kadlec MSC, CBC R.J. Lee Group Lease leases."/>
    <s v="670"/>
    <x v="0"/>
    <x v="0"/>
    <m/>
  </r>
  <r>
    <d v="2024-07-01T00:00:00"/>
    <m/>
    <x v="2"/>
    <m/>
    <m/>
    <n v="42.74"/>
    <x v="0"/>
    <x v="0"/>
    <x v="0"/>
    <s v="To record 07/01/2024 lease payment for 2019 Sublease - Beauty Basics, SRL 22-0024 A, Cell Site PD24 New Cingular, Verizon Contract, CBC 2006-1 Kadlec HSC, CBC 2015-1 Kadlec MSC, CBC R.J. Lee Group Lease leases."/>
    <s v="670"/>
    <x v="0"/>
    <x v="0"/>
    <m/>
  </r>
  <r>
    <d v="2024-07-01T00:00:00"/>
    <m/>
    <x v="0"/>
    <m/>
    <n v="29806.2"/>
    <m/>
    <x v="1"/>
    <x v="0"/>
    <x v="0"/>
    <s v="To record 07/01/2024 lease payment for 2019 Sublease - Beauty Basics, SRL 22-0024 A, Cell Site PD24 New Cingular, Verizon Contract, CBC 2006-1 Kadlec HSC, CBC 2015-1 Kadlec MSC, CBC R.J. Lee Group Lease leases."/>
    <s v="652"/>
    <x v="0"/>
    <x v="0"/>
    <m/>
  </r>
  <r>
    <d v="2024-07-01T00:00:00"/>
    <m/>
    <x v="1"/>
    <m/>
    <m/>
    <n v="29493.15"/>
    <x v="1"/>
    <x v="0"/>
    <x v="0"/>
    <s v="To record 07/01/2024 lease payment for 2019 Sublease - Beauty Basics, SRL 22-0024 A, Cell Site PD24 New Cingular, Verizon Contract, CBC 2006-1 Kadlec HSC, CBC 2015-1 Kadlec MSC, CBC R.J. Lee Group Lease leases."/>
    <s v="652"/>
    <x v="0"/>
    <x v="0"/>
    <m/>
  </r>
  <r>
    <d v="2024-07-01T00:00:00"/>
    <m/>
    <x v="2"/>
    <m/>
    <m/>
    <n v="313.05"/>
    <x v="1"/>
    <x v="0"/>
    <x v="0"/>
    <s v="To record 07/01/2024 lease payment for 2019 Sublease - Beauty Basics, SRL 22-0024 A, Cell Site PD24 New Cingular, Verizon Contract, CBC 2006-1 Kadlec HSC, CBC 2015-1 Kadlec MSC, CBC R.J. Lee Group Lease leases."/>
    <s v="652"/>
    <x v="0"/>
    <x v="0"/>
    <m/>
  </r>
  <r>
    <d v="2024-07-01T00:00:00"/>
    <m/>
    <x v="0"/>
    <m/>
    <n v="3082.5"/>
    <m/>
    <x v="2"/>
    <x v="0"/>
    <x v="0"/>
    <s v="To record 07/01/2024 lease payment for 2019 Sublease - Beauty Basics, SRL 22-0024 A, Cell Site PD24 New Cingular, Verizon Contract, CBC 2006-1 Kadlec HSC, CBC 2015-1 Kadlec MSC, CBC R.J. Lee Group Lease leases."/>
    <s v="635"/>
    <x v="0"/>
    <x v="1"/>
    <m/>
  </r>
  <r>
    <d v="2024-07-01T00:00:00"/>
    <m/>
    <x v="1"/>
    <m/>
    <m/>
    <n v="2219.7199999999998"/>
    <x v="2"/>
    <x v="0"/>
    <x v="0"/>
    <s v="To record 07/01/2024 lease payment for 2019 Sublease - Beauty Basics, SRL 22-0024 A, Cell Site PD24 New Cingular, Verizon Contract, CBC 2006-1 Kadlec HSC, CBC 2015-1 Kadlec MSC, CBC R.J. Lee Group Lease leases."/>
    <s v="635"/>
    <x v="0"/>
    <x v="1"/>
    <m/>
  </r>
  <r>
    <d v="2024-07-01T00:00:00"/>
    <m/>
    <x v="2"/>
    <m/>
    <m/>
    <n v="862.78"/>
    <x v="2"/>
    <x v="0"/>
    <x v="0"/>
    <s v="To record 07/01/2024 lease payment for 2019 Sublease - Beauty Basics, SRL 22-0024 A, Cell Site PD24 New Cingular, Verizon Contract, CBC 2006-1 Kadlec HSC, CBC 2015-1 Kadlec MSC, CBC R.J. Lee Group Lease leases."/>
    <s v="635"/>
    <x v="0"/>
    <x v="1"/>
    <m/>
  </r>
  <r>
    <d v="2024-07-01T00:00:00"/>
    <m/>
    <x v="0"/>
    <m/>
    <n v="3530.31"/>
    <m/>
    <x v="3"/>
    <x v="0"/>
    <x v="0"/>
    <s v="To record 07/01/2024 lease payment for 2019 Sublease - Beauty Basics, SRL 22-0024 A, Cell Site PD24 New Cingular, Verizon Contract, CBC 2006-1 Kadlec HSC, CBC 2015-1 Kadlec MSC, CBC R.J. Lee Group Lease leases."/>
    <s v="635"/>
    <x v="0"/>
    <x v="1"/>
    <m/>
  </r>
  <r>
    <d v="2024-07-01T00:00:00"/>
    <m/>
    <x v="1"/>
    <m/>
    <m/>
    <n v="3014.66"/>
    <x v="3"/>
    <x v="0"/>
    <x v="0"/>
    <s v="To record 07/01/2024 lease payment for 2019 Sublease - Beauty Basics, SRL 22-0024 A, Cell Site PD24 New Cingular, Verizon Contract, CBC 2006-1 Kadlec HSC, CBC 2015-1 Kadlec MSC, CBC R.J. Lee Group Lease leases."/>
    <s v="635"/>
    <x v="0"/>
    <x v="1"/>
    <m/>
  </r>
  <r>
    <d v="2024-07-01T00:00:00"/>
    <m/>
    <x v="2"/>
    <m/>
    <m/>
    <n v="515.65"/>
    <x v="3"/>
    <x v="0"/>
    <x v="0"/>
    <s v="To record 07/01/2024 lease payment for 2019 Sublease - Beauty Basics, SRL 22-0024 A, Cell Site PD24 New Cingular, Verizon Contract, CBC 2006-1 Kadlec HSC, CBC 2015-1 Kadlec MSC, CBC R.J. Lee Group Lease leases."/>
    <s v="635"/>
    <x v="0"/>
    <x v="1"/>
    <m/>
  </r>
  <r>
    <d v="2024-07-01T00:00:00"/>
    <m/>
    <x v="0"/>
    <m/>
    <n v="21325.23"/>
    <m/>
    <x v="4"/>
    <x v="0"/>
    <x v="0"/>
    <s v="To record 07/01/2024 lease payment for 2019 Sublease - Beauty Basics, SRL 22-0024 A, Cell Site PD24 New Cingular, Verizon Contract, CBC 2006-1 Kadlec HSC, CBC 2015-1 Kadlec MSC, CBC R.J. Lee Group Lease leases."/>
    <s v="639"/>
    <x v="0"/>
    <x v="0"/>
    <m/>
  </r>
  <r>
    <d v="2024-07-01T00:00:00"/>
    <m/>
    <x v="1"/>
    <m/>
    <m/>
    <n v="18308.7"/>
    <x v="4"/>
    <x v="0"/>
    <x v="0"/>
    <s v="To record 07/01/2024 lease payment for 2019 Sublease - Beauty Basics, SRL 22-0024 A, Cell Site PD24 New Cingular, Verizon Contract, CBC 2006-1 Kadlec HSC, CBC 2015-1 Kadlec MSC, CBC R.J. Lee Group Lease leases."/>
    <s v="639"/>
    <x v="0"/>
    <x v="0"/>
    <m/>
  </r>
  <r>
    <d v="2024-07-01T00:00:00"/>
    <m/>
    <x v="2"/>
    <m/>
    <m/>
    <n v="3016.53"/>
    <x v="4"/>
    <x v="0"/>
    <x v="0"/>
    <s v="To record 07/01/2024 lease payment for 2019 Sublease - Beauty Basics, SRL 22-0024 A, Cell Site PD24 New Cingular, Verizon Contract, CBC 2006-1 Kadlec HSC, CBC 2015-1 Kadlec MSC, CBC R.J. Lee Group Lease leases."/>
    <s v="639"/>
    <x v="0"/>
    <x v="0"/>
    <m/>
  </r>
  <r>
    <d v="2024-07-01T00:00:00"/>
    <m/>
    <x v="0"/>
    <m/>
    <n v="36641"/>
    <m/>
    <x v="5"/>
    <x v="0"/>
    <x v="0"/>
    <s v="To record 07/01/2024 lease payment for 2019 Sublease - Beauty Basics, SRL 22-0024 A, Cell Site PD24 New Cingular, Verizon Contract, CBC 2006-1 Kadlec HSC, CBC 2015-1 Kadlec MSC, CBC R.J. Lee Group Lease leases."/>
    <s v="639"/>
    <x v="0"/>
    <x v="0"/>
    <m/>
  </r>
  <r>
    <d v="2024-07-01T00:00:00"/>
    <m/>
    <x v="1"/>
    <m/>
    <m/>
    <n v="14453.86"/>
    <x v="5"/>
    <x v="0"/>
    <x v="0"/>
    <s v="To record 07/01/2024 lease payment for 2019 Sublease - Beauty Basics, SRL 22-0024 A, Cell Site PD24 New Cingular, Verizon Contract, CBC 2006-1 Kadlec HSC, CBC 2015-1 Kadlec MSC, CBC R.J. Lee Group Lease leases."/>
    <s v="639"/>
    <x v="0"/>
    <x v="0"/>
    <m/>
  </r>
  <r>
    <d v="2024-07-01T00:00:00"/>
    <m/>
    <x v="2"/>
    <m/>
    <m/>
    <n v="22187.14"/>
    <x v="5"/>
    <x v="0"/>
    <x v="0"/>
    <s v="To record 07/01/2024 lease payment for 2019 Sublease - Beauty Basics, SRL 22-0024 A, Cell Site PD24 New Cingular, Verizon Contract, CBC 2006-1 Kadlec HSC, CBC 2015-1 Kadlec MSC, CBC R.J. Lee Group Lease leases."/>
    <s v="639"/>
    <x v="0"/>
    <x v="0"/>
    <m/>
  </r>
  <r>
    <d v="2024-07-01T00:00:00"/>
    <m/>
    <x v="0"/>
    <m/>
    <n v="17325"/>
    <m/>
    <x v="6"/>
    <x v="0"/>
    <x v="0"/>
    <s v="To record 07/01/2024 lease payment for 2019 Sublease - Beauty Basics, SRL 22-0024 A, Cell Site PD24 New Cingular, Verizon Contract, CBC 2006-1 Kadlec HSC, CBC 2015-1 Kadlec MSC, CBC R.J. Lee Group Lease leases."/>
    <s v="639"/>
    <x v="0"/>
    <x v="0"/>
    <m/>
  </r>
  <r>
    <d v="2024-07-01T00:00:00"/>
    <m/>
    <x v="1"/>
    <m/>
    <m/>
    <n v="17299.330000000002"/>
    <x v="6"/>
    <x v="0"/>
    <x v="0"/>
    <s v="To record 07/01/2024 lease payment for 2019 Sublease - Beauty Basics, SRL 22-0024 A, Cell Site PD24 New Cingular, Verizon Contract, CBC 2006-1 Kadlec HSC, CBC 2015-1 Kadlec MSC, CBC R.J. Lee Group Lease leases."/>
    <s v="639"/>
    <x v="0"/>
    <x v="0"/>
    <m/>
  </r>
  <r>
    <d v="2024-07-01T00:00:00"/>
    <m/>
    <x v="2"/>
    <m/>
    <m/>
    <n v="25.67"/>
    <x v="6"/>
    <x v="0"/>
    <x v="0"/>
    <s v="To record 07/01/2024 lease payment for 2019 Sublease - Beauty Basics, SRL 22-0024 A, Cell Site PD24 New Cingular, Verizon Contract, CBC 2006-1 Kadlec HSC, CBC 2015-1 Kadlec MSC, CBC R.J. Lee Group Lease leases."/>
    <s v="639"/>
    <x v="0"/>
    <x v="0"/>
    <m/>
  </r>
  <r>
    <m/>
    <m/>
    <x v="3"/>
    <m/>
    <n v="126142.09999999999"/>
    <n v="126142.1"/>
    <x v="7"/>
    <x v="1"/>
    <x v="1"/>
    <m/>
    <m/>
    <x v="1"/>
    <x v="2"/>
    <m/>
  </r>
  <r>
    <m/>
    <m/>
    <x v="3"/>
    <m/>
    <m/>
    <m/>
    <x v="7"/>
    <x v="1"/>
    <x v="1"/>
    <m/>
    <m/>
    <x v="1"/>
    <x v="2"/>
    <m/>
  </r>
  <r>
    <d v="2024-07-09T00:00:00"/>
    <m/>
    <x v="0"/>
    <m/>
    <n v="4594.17"/>
    <m/>
    <x v="8"/>
    <x v="0"/>
    <x v="0"/>
    <s v="To record 07/09/2024 lease payment for USPS 22-026 leases."/>
    <s v="691"/>
    <x v="0"/>
    <x v="0"/>
    <m/>
  </r>
  <r>
    <d v="2024-07-09T00:00:00"/>
    <m/>
    <x v="1"/>
    <m/>
    <m/>
    <n v="4463.2299999999996"/>
    <x v="8"/>
    <x v="0"/>
    <x v="0"/>
    <s v="To record 07/09/2024 lease payment for USPS 22-026 leases."/>
    <s v="691"/>
    <x v="0"/>
    <x v="0"/>
    <m/>
  </r>
  <r>
    <d v="2024-07-09T00:00:00"/>
    <m/>
    <x v="2"/>
    <m/>
    <m/>
    <n v="130.94"/>
    <x v="8"/>
    <x v="0"/>
    <x v="0"/>
    <s v="To record 07/09/2024 lease payment for USPS 22-026 leases."/>
    <s v="691"/>
    <x v="0"/>
    <x v="0"/>
    <m/>
  </r>
  <r>
    <m/>
    <m/>
    <x v="3"/>
    <m/>
    <n v="4594.17"/>
    <n v="4594.1699999999992"/>
    <x v="7"/>
    <x v="1"/>
    <x v="1"/>
    <m/>
    <m/>
    <x v="1"/>
    <x v="2"/>
    <m/>
  </r>
  <r>
    <m/>
    <m/>
    <x v="3"/>
    <m/>
    <m/>
    <m/>
    <x v="7"/>
    <x v="1"/>
    <x v="1"/>
    <m/>
    <m/>
    <x v="1"/>
    <x v="2"/>
    <m/>
  </r>
  <r>
    <d v="2024-08-01T00:00:00"/>
    <m/>
    <x v="0"/>
    <m/>
    <n v="14431.86"/>
    <m/>
    <x v="0"/>
    <x v="0"/>
    <x v="0"/>
    <s v="To record 08/01/2024 lease payment for 2019 Sublease - Beauty Basics, SRL 22-0024 A, Cell Site PD24 New Cingular, Verizon Contract, CBC 2006-1 Kadlec HSC, CBC 2015-1 Kadlec MSC, CBC R.J. Lee Group Lease leases."/>
    <s v="670"/>
    <x v="0"/>
    <x v="0"/>
    <m/>
  </r>
  <r>
    <d v="2024-08-01T00:00:00"/>
    <m/>
    <x v="1"/>
    <m/>
    <m/>
    <n v="14399.8"/>
    <x v="0"/>
    <x v="0"/>
    <x v="0"/>
    <s v="To record 08/01/2024 lease payment for 2019 Sublease - Beauty Basics, SRL 22-0024 A, Cell Site PD24 New Cingular, Verizon Contract, CBC 2006-1 Kadlec HSC, CBC 2015-1 Kadlec MSC, CBC R.J. Lee Group Lease leases."/>
    <s v="670"/>
    <x v="0"/>
    <x v="0"/>
    <m/>
  </r>
  <r>
    <d v="2024-08-01T00:00:00"/>
    <m/>
    <x v="2"/>
    <m/>
    <m/>
    <n v="32.06"/>
    <x v="0"/>
    <x v="0"/>
    <x v="0"/>
    <s v="To record 08/01/2024 lease payment for 2019 Sublease - Beauty Basics, SRL 22-0024 A, Cell Site PD24 New Cingular, Verizon Contract, CBC 2006-1 Kadlec HSC, CBC 2015-1 Kadlec MSC, CBC R.J. Lee Group Lease leases."/>
    <s v="670"/>
    <x v="0"/>
    <x v="0"/>
    <m/>
  </r>
  <r>
    <d v="2024-08-01T00:00:00"/>
    <m/>
    <x v="0"/>
    <m/>
    <n v="29806.2"/>
    <m/>
    <x v="1"/>
    <x v="0"/>
    <x v="0"/>
    <s v="To record 08/01/2024 lease payment for 2019 Sublease - Beauty Basics, SRL 22-0024 A, Cell Site PD24 New Cingular, Verizon Contract, CBC 2006-1 Kadlec HSC, CBC 2015-1 Kadlec MSC, CBC R.J. Lee Group Lease leases."/>
    <s v="652"/>
    <x v="0"/>
    <x v="0"/>
    <m/>
  </r>
  <r>
    <d v="2024-08-01T00:00:00"/>
    <m/>
    <x v="1"/>
    <m/>
    <m/>
    <n v="29515.03"/>
    <x v="1"/>
    <x v="0"/>
    <x v="0"/>
    <s v="To record 08/01/2024 lease payment for 2019 Sublease - Beauty Basics, SRL 22-0024 A, Cell Site PD24 New Cingular, Verizon Contract, CBC 2006-1 Kadlec HSC, CBC 2015-1 Kadlec MSC, CBC R.J. Lee Group Lease leases."/>
    <s v="652"/>
    <x v="0"/>
    <x v="0"/>
    <m/>
  </r>
  <r>
    <d v="2024-08-01T00:00:00"/>
    <m/>
    <x v="2"/>
    <m/>
    <m/>
    <n v="291.17"/>
    <x v="1"/>
    <x v="0"/>
    <x v="0"/>
    <s v="To record 08/01/2024 lease payment for 2019 Sublease - Beauty Basics, SRL 22-0024 A, Cell Site PD24 New Cingular, Verizon Contract, CBC 2006-1 Kadlec HSC, CBC 2015-1 Kadlec MSC, CBC R.J. Lee Group Lease leases."/>
    <s v="652"/>
    <x v="0"/>
    <x v="0"/>
    <m/>
  </r>
  <r>
    <d v="2024-08-01T00:00:00"/>
    <m/>
    <x v="0"/>
    <m/>
    <n v="3082.5"/>
    <m/>
    <x v="2"/>
    <x v="0"/>
    <x v="0"/>
    <s v="To record 08/01/2024 lease payment for 2019 Sublease - Beauty Basics, SRL 22-0024 A, Cell Site PD24 New Cingular, Verizon Contract, CBC 2006-1 Kadlec HSC, CBC 2015-1 Kadlec MSC, CBC R.J. Lee Group Lease leases."/>
    <s v="635"/>
    <x v="0"/>
    <x v="1"/>
    <m/>
  </r>
  <r>
    <d v="2024-08-01T00:00:00"/>
    <m/>
    <x v="1"/>
    <m/>
    <m/>
    <n v="2221.48"/>
    <x v="2"/>
    <x v="0"/>
    <x v="0"/>
    <s v="To record 08/01/2024 lease payment for 2019 Sublease - Beauty Basics, SRL 22-0024 A, Cell Site PD24 New Cingular, Verizon Contract, CBC 2006-1 Kadlec HSC, CBC 2015-1 Kadlec MSC, CBC R.J. Lee Group Lease leases."/>
    <s v="635"/>
    <x v="0"/>
    <x v="1"/>
    <m/>
  </r>
  <r>
    <d v="2024-08-01T00:00:00"/>
    <m/>
    <x v="2"/>
    <m/>
    <m/>
    <n v="861.02"/>
    <x v="2"/>
    <x v="0"/>
    <x v="0"/>
    <s v="To record 08/01/2024 lease payment for 2019 Sublease - Beauty Basics, SRL 22-0024 A, Cell Site PD24 New Cingular, Verizon Contract, CBC 2006-1 Kadlec HSC, CBC 2015-1 Kadlec MSC, CBC R.J. Lee Group Lease leases."/>
    <s v="635"/>
    <x v="0"/>
    <x v="1"/>
    <m/>
  </r>
  <r>
    <d v="2024-08-01T00:00:00"/>
    <m/>
    <x v="0"/>
    <m/>
    <n v="3530.31"/>
    <m/>
    <x v="3"/>
    <x v="0"/>
    <x v="0"/>
    <s v="To record 08/01/2024 lease payment for 2019 Sublease - Beauty Basics, SRL 22-0024 A, Cell Site PD24 New Cingular, Verizon Contract, CBC 2006-1 Kadlec HSC, CBC 2015-1 Kadlec MSC, CBC R.J. Lee Group Lease leases."/>
    <s v="635"/>
    <x v="0"/>
    <x v="1"/>
    <m/>
  </r>
  <r>
    <d v="2024-08-01T00:00:00"/>
    <m/>
    <x v="1"/>
    <m/>
    <m/>
    <n v="3017.05"/>
    <x v="3"/>
    <x v="0"/>
    <x v="0"/>
    <s v="To record 08/01/2024 lease payment for 2019 Sublease - Beauty Basics, SRL 22-0024 A, Cell Site PD24 New Cingular, Verizon Contract, CBC 2006-1 Kadlec HSC, CBC 2015-1 Kadlec MSC, CBC R.J. Lee Group Lease leases."/>
    <s v="635"/>
    <x v="0"/>
    <x v="1"/>
    <m/>
  </r>
  <r>
    <d v="2024-08-01T00:00:00"/>
    <m/>
    <x v="2"/>
    <m/>
    <m/>
    <n v="513.26"/>
    <x v="3"/>
    <x v="0"/>
    <x v="0"/>
    <s v="To record 08/01/2024 lease payment for 2019 Sublease - Beauty Basics, SRL 22-0024 A, Cell Site PD24 New Cingular, Verizon Contract, CBC 2006-1 Kadlec HSC, CBC 2015-1 Kadlec MSC, CBC R.J. Lee Group Lease leases."/>
    <s v="635"/>
    <x v="0"/>
    <x v="1"/>
    <m/>
  </r>
  <r>
    <d v="2024-08-01T00:00:00"/>
    <m/>
    <x v="0"/>
    <m/>
    <n v="21325.23"/>
    <m/>
    <x v="4"/>
    <x v="0"/>
    <x v="0"/>
    <s v="To record 08/01/2024 lease payment for 2019 Sublease - Beauty Basics, SRL 22-0024 A, Cell Site PD24 New Cingular, Verizon Contract, CBC 2006-1 Kadlec HSC, CBC 2015-1 Kadlec MSC, CBC R.J. Lee Group Lease leases."/>
    <s v="639"/>
    <x v="0"/>
    <x v="0"/>
    <m/>
  </r>
  <r>
    <d v="2024-08-01T00:00:00"/>
    <m/>
    <x v="1"/>
    <m/>
    <m/>
    <n v="18341.189999999999"/>
    <x v="4"/>
    <x v="0"/>
    <x v="0"/>
    <s v="To record 08/01/2024 lease payment for 2019 Sublease - Beauty Basics, SRL 22-0024 A, Cell Site PD24 New Cingular, Verizon Contract, CBC 2006-1 Kadlec HSC, CBC 2015-1 Kadlec MSC, CBC R.J. Lee Group Lease leases."/>
    <s v="639"/>
    <x v="0"/>
    <x v="0"/>
    <m/>
  </r>
  <r>
    <d v="2024-08-01T00:00:00"/>
    <m/>
    <x v="2"/>
    <m/>
    <m/>
    <n v="2984.04"/>
    <x v="4"/>
    <x v="0"/>
    <x v="0"/>
    <s v="To record 08/01/2024 lease payment for 2019 Sublease - Beauty Basics, SRL 22-0024 A, Cell Site PD24 New Cingular, Verizon Contract, CBC 2006-1 Kadlec HSC, CBC 2015-1 Kadlec MSC, CBC R.J. Lee Group Lease leases."/>
    <s v="639"/>
    <x v="0"/>
    <x v="0"/>
    <m/>
  </r>
  <r>
    <d v="2024-08-01T00:00:00"/>
    <m/>
    <x v="0"/>
    <m/>
    <n v="36641"/>
    <m/>
    <x v="5"/>
    <x v="0"/>
    <x v="0"/>
    <s v="To record 08/01/2024 lease payment for 2019 Sublease - Beauty Basics, SRL 22-0024 A, Cell Site PD24 New Cingular, Verizon Contract, CBC 2006-1 Kadlec HSC, CBC 2015-1 Kadlec MSC, CBC R.J. Lee Group Lease leases."/>
    <s v="639"/>
    <x v="0"/>
    <x v="0"/>
    <m/>
  </r>
  <r>
    <d v="2024-08-01T00:00:00"/>
    <m/>
    <x v="1"/>
    <m/>
    <m/>
    <n v="14505.66"/>
    <x v="5"/>
    <x v="0"/>
    <x v="0"/>
    <s v="To record 08/01/2024 lease payment for 2019 Sublease - Beauty Basics, SRL 22-0024 A, Cell Site PD24 New Cingular, Verizon Contract, CBC 2006-1 Kadlec HSC, CBC 2015-1 Kadlec MSC, CBC R.J. Lee Group Lease leases."/>
    <s v="639"/>
    <x v="0"/>
    <x v="0"/>
    <m/>
  </r>
  <r>
    <d v="2024-08-01T00:00:00"/>
    <m/>
    <x v="2"/>
    <m/>
    <m/>
    <n v="22135.34"/>
    <x v="5"/>
    <x v="0"/>
    <x v="0"/>
    <s v="To record 08/01/2024 lease payment for 2019 Sublease - Beauty Basics, SRL 22-0024 A, Cell Site PD24 New Cingular, Verizon Contract, CBC 2006-1 Kadlec HSC, CBC 2015-1 Kadlec MSC, CBC R.J. Lee Group Lease leases."/>
    <s v="639"/>
    <x v="0"/>
    <x v="0"/>
    <m/>
  </r>
  <r>
    <d v="2024-08-01T00:00:00"/>
    <m/>
    <x v="0"/>
    <m/>
    <n v="17325"/>
    <m/>
    <x v="6"/>
    <x v="0"/>
    <x v="0"/>
    <s v="To record 08/01/2024 lease payment for 2019 Sublease - Beauty Basics, SRL 22-0024 A, Cell Site PD24 New Cingular, Verizon Contract, CBC 2006-1 Kadlec HSC, CBC 2015-1 Kadlec MSC, CBC R.J. Lee Group Lease leases."/>
    <s v="639"/>
    <x v="0"/>
    <x v="0"/>
    <m/>
  </r>
  <r>
    <d v="2024-08-01T00:00:00"/>
    <m/>
    <x v="1"/>
    <m/>
    <m/>
    <n v="17312.16"/>
    <x v="6"/>
    <x v="0"/>
    <x v="0"/>
    <s v="To record 08/01/2024 lease payment for 2019 Sublease - Beauty Basics, SRL 22-0024 A, Cell Site PD24 New Cingular, Verizon Contract, CBC 2006-1 Kadlec HSC, CBC 2015-1 Kadlec MSC, CBC R.J. Lee Group Lease leases."/>
    <s v="639"/>
    <x v="0"/>
    <x v="0"/>
    <m/>
  </r>
  <r>
    <d v="2024-08-01T00:00:00"/>
    <m/>
    <x v="2"/>
    <m/>
    <m/>
    <n v="12.84"/>
    <x v="6"/>
    <x v="0"/>
    <x v="0"/>
    <s v="To record 08/01/2024 lease payment for 2019 Sublease - Beauty Basics, SRL 22-0024 A, Cell Site PD24 New Cingular, Verizon Contract, CBC 2006-1 Kadlec HSC, CBC 2015-1 Kadlec MSC, CBC R.J. Lee Group Lease leases."/>
    <s v="639"/>
    <x v="0"/>
    <x v="0"/>
    <m/>
  </r>
  <r>
    <m/>
    <m/>
    <x v="3"/>
    <m/>
    <n v="126142.09999999999"/>
    <n v="126142.09999999999"/>
    <x v="7"/>
    <x v="1"/>
    <x v="1"/>
    <m/>
    <m/>
    <x v="1"/>
    <x v="2"/>
    <m/>
  </r>
  <r>
    <m/>
    <m/>
    <x v="3"/>
    <m/>
    <m/>
    <m/>
    <x v="7"/>
    <x v="1"/>
    <x v="1"/>
    <m/>
    <m/>
    <x v="1"/>
    <x v="2"/>
    <m/>
  </r>
  <r>
    <d v="2024-08-09T00:00:00"/>
    <m/>
    <x v="0"/>
    <m/>
    <n v="4594.17"/>
    <m/>
    <x v="8"/>
    <x v="0"/>
    <x v="0"/>
    <s v="To record 08/09/2024 lease payment for USPS 22-026 leases."/>
    <s v="691"/>
    <x v="0"/>
    <x v="0"/>
    <m/>
  </r>
  <r>
    <d v="2024-08-09T00:00:00"/>
    <m/>
    <x v="1"/>
    <m/>
    <m/>
    <n v="4466.55"/>
    <x v="8"/>
    <x v="0"/>
    <x v="0"/>
    <s v="To record 08/09/2024 lease payment for USPS 22-026 leases."/>
    <s v="691"/>
    <x v="0"/>
    <x v="0"/>
    <m/>
  </r>
  <r>
    <d v="2024-08-09T00:00:00"/>
    <m/>
    <x v="2"/>
    <m/>
    <m/>
    <n v="127.62"/>
    <x v="8"/>
    <x v="0"/>
    <x v="0"/>
    <s v="To record 08/09/2024 lease payment for USPS 22-026 leases."/>
    <s v="691"/>
    <x v="0"/>
    <x v="0"/>
    <m/>
  </r>
  <r>
    <m/>
    <m/>
    <x v="3"/>
    <m/>
    <n v="4594.17"/>
    <n v="4594.17"/>
    <x v="7"/>
    <x v="1"/>
    <x v="1"/>
    <m/>
    <m/>
    <x v="1"/>
    <x v="2"/>
    <m/>
  </r>
  <r>
    <m/>
    <m/>
    <x v="3"/>
    <m/>
    <m/>
    <m/>
    <x v="7"/>
    <x v="1"/>
    <x v="1"/>
    <m/>
    <m/>
    <x v="1"/>
    <x v="2"/>
    <m/>
  </r>
  <r>
    <d v="2024-09-01T00:00:00"/>
    <m/>
    <x v="1"/>
    <m/>
    <n v="1220001.1299999999"/>
    <m/>
    <x v="9"/>
    <x v="0"/>
    <x v="2"/>
    <s v="To record CBC R.J. Lee Group Lease 08/24-09/29 leases as of the beginning of the period of implementation."/>
    <s v="639"/>
    <x v="0"/>
    <x v="0"/>
    <m/>
  </r>
  <r>
    <d v="2024-09-01T00:00:00"/>
    <m/>
    <x v="4"/>
    <m/>
    <m/>
    <n v="1220001.1299999999"/>
    <x v="9"/>
    <x v="0"/>
    <x v="2"/>
    <s v="To record CBC R.J. Lee Group Lease 08/24-09/29 leases as of the beginning of the period of implementation."/>
    <s v="639"/>
    <x v="0"/>
    <x v="0"/>
    <m/>
  </r>
  <r>
    <m/>
    <m/>
    <x v="3"/>
    <m/>
    <n v="1220001.1299999999"/>
    <n v="1220001.1299999999"/>
    <x v="7"/>
    <x v="1"/>
    <x v="1"/>
    <m/>
    <m/>
    <x v="1"/>
    <x v="2"/>
    <m/>
  </r>
  <r>
    <m/>
    <m/>
    <x v="3"/>
    <m/>
    <m/>
    <m/>
    <x v="7"/>
    <x v="1"/>
    <x v="1"/>
    <m/>
    <m/>
    <x v="1"/>
    <x v="2"/>
    <m/>
  </r>
  <r>
    <d v="2024-09-01T00:00:00"/>
    <m/>
    <x v="0"/>
    <m/>
    <n v="14431.86"/>
    <m/>
    <x v="0"/>
    <x v="0"/>
    <x v="0"/>
    <s v="To record 09/01/2024 lease payment for 2019 Sublease - Beauty Basics, SRL 22-0024 A, Cell Site PD24 New Cingular, Verizon Contract, CBC 2006-1 Kadlec HSC, CBC 2015-1 Kadlec MSC, CBC R.J. Lee Group Lease 08/24-09/29 leases."/>
    <s v="670"/>
    <x v="0"/>
    <x v="0"/>
    <m/>
  </r>
  <r>
    <d v="2024-09-01T00:00:00"/>
    <m/>
    <x v="1"/>
    <m/>
    <m/>
    <n v="14410.48"/>
    <x v="0"/>
    <x v="0"/>
    <x v="0"/>
    <s v="To record 09/01/2024 lease payment for 2019 Sublease - Beauty Basics, SRL 22-0024 A, Cell Site PD24 New Cingular, Verizon Contract, CBC 2006-1 Kadlec HSC, CBC 2015-1 Kadlec MSC, CBC R.J. Lee Group Lease 08/24-09/29 leases."/>
    <s v="670"/>
    <x v="0"/>
    <x v="0"/>
    <m/>
  </r>
  <r>
    <d v="2024-09-01T00:00:00"/>
    <m/>
    <x v="2"/>
    <m/>
    <m/>
    <n v="21.38"/>
    <x v="0"/>
    <x v="0"/>
    <x v="0"/>
    <s v="To record 09/01/2024 lease payment for 2019 Sublease - Beauty Basics, SRL 22-0024 A, Cell Site PD24 New Cingular, Verizon Contract, CBC 2006-1 Kadlec HSC, CBC 2015-1 Kadlec MSC, CBC R.J. Lee Group Lease 08/24-09/29 leases."/>
    <s v="670"/>
    <x v="0"/>
    <x v="0"/>
    <m/>
  </r>
  <r>
    <d v="2024-09-01T00:00:00"/>
    <m/>
    <x v="0"/>
    <m/>
    <n v="30402.32"/>
    <m/>
    <x v="1"/>
    <x v="0"/>
    <x v="0"/>
    <s v="To record 09/01/2024 lease payment for 2019 Sublease - Beauty Basics, SRL 22-0024 A, Cell Site PD24 New Cingular, Verizon Contract, CBC 2006-1 Kadlec HSC, CBC 2015-1 Kadlec MSC, CBC R.J. Lee Group Lease 08/24-09/29 leases."/>
    <s v="652"/>
    <x v="0"/>
    <x v="0"/>
    <m/>
  </r>
  <r>
    <d v="2024-09-01T00:00:00"/>
    <m/>
    <x v="1"/>
    <m/>
    <m/>
    <n v="30133.040000000001"/>
    <x v="1"/>
    <x v="0"/>
    <x v="0"/>
    <s v="To record 09/01/2024 lease payment for 2019 Sublease - Beauty Basics, SRL 22-0024 A, Cell Site PD24 New Cingular, Verizon Contract, CBC 2006-1 Kadlec HSC, CBC 2015-1 Kadlec MSC, CBC R.J. Lee Group Lease 08/24-09/29 leases."/>
    <s v="652"/>
    <x v="0"/>
    <x v="0"/>
    <m/>
  </r>
  <r>
    <d v="2024-09-01T00:00:00"/>
    <m/>
    <x v="2"/>
    <m/>
    <m/>
    <n v="269.27999999999997"/>
    <x v="1"/>
    <x v="0"/>
    <x v="0"/>
    <s v="To record 09/01/2024 lease payment for 2019 Sublease - Beauty Basics, SRL 22-0024 A, Cell Site PD24 New Cingular, Verizon Contract, CBC 2006-1 Kadlec HSC, CBC 2015-1 Kadlec MSC, CBC R.J. Lee Group Lease 08/24-09/29 leases."/>
    <s v="652"/>
    <x v="0"/>
    <x v="0"/>
    <m/>
  </r>
  <r>
    <d v="2024-09-01T00:00:00"/>
    <m/>
    <x v="0"/>
    <m/>
    <n v="3082.5"/>
    <m/>
    <x v="2"/>
    <x v="0"/>
    <x v="0"/>
    <s v="To record 09/01/2024 lease payment for 2019 Sublease - Beauty Basics, SRL 22-0024 A, Cell Site PD24 New Cingular, Verizon Contract, CBC 2006-1 Kadlec HSC, CBC 2015-1 Kadlec MSC, CBC R.J. Lee Group Lease 08/24-09/29 leases."/>
    <s v="635"/>
    <x v="0"/>
    <x v="1"/>
    <m/>
  </r>
  <r>
    <d v="2024-09-01T00:00:00"/>
    <m/>
    <x v="1"/>
    <m/>
    <m/>
    <n v="2223.2399999999998"/>
    <x v="2"/>
    <x v="0"/>
    <x v="0"/>
    <s v="To record 09/01/2024 lease payment for 2019 Sublease - Beauty Basics, SRL 22-0024 A, Cell Site PD24 New Cingular, Verizon Contract, CBC 2006-1 Kadlec HSC, CBC 2015-1 Kadlec MSC, CBC R.J. Lee Group Lease 08/24-09/29 leases."/>
    <s v="635"/>
    <x v="0"/>
    <x v="1"/>
    <m/>
  </r>
  <r>
    <d v="2024-09-01T00:00:00"/>
    <m/>
    <x v="2"/>
    <m/>
    <m/>
    <n v="859.26"/>
    <x v="2"/>
    <x v="0"/>
    <x v="0"/>
    <s v="To record 09/01/2024 lease payment for 2019 Sublease - Beauty Basics, SRL 22-0024 A, Cell Site PD24 New Cingular, Verizon Contract, CBC 2006-1 Kadlec HSC, CBC 2015-1 Kadlec MSC, CBC R.J. Lee Group Lease 08/24-09/29 leases."/>
    <s v="635"/>
    <x v="0"/>
    <x v="1"/>
    <m/>
  </r>
  <r>
    <d v="2024-09-01T00:00:00"/>
    <m/>
    <x v="0"/>
    <m/>
    <n v="3530.31"/>
    <m/>
    <x v="3"/>
    <x v="0"/>
    <x v="0"/>
    <s v="To record 09/01/2024 lease payment for 2019 Sublease - Beauty Basics, SRL 22-0024 A, Cell Site PD24 New Cingular, Verizon Contract, CBC 2006-1 Kadlec HSC, CBC 2015-1 Kadlec MSC, CBC R.J. Lee Group Lease 08/24-09/29 leases."/>
    <s v="635"/>
    <x v="0"/>
    <x v="1"/>
    <m/>
  </r>
  <r>
    <d v="2024-09-01T00:00:00"/>
    <m/>
    <x v="1"/>
    <m/>
    <m/>
    <n v="3019.44"/>
    <x v="3"/>
    <x v="0"/>
    <x v="0"/>
    <s v="To record 09/01/2024 lease payment for 2019 Sublease - Beauty Basics, SRL 22-0024 A, Cell Site PD24 New Cingular, Verizon Contract, CBC 2006-1 Kadlec HSC, CBC 2015-1 Kadlec MSC, CBC R.J. Lee Group Lease 08/24-09/29 leases."/>
    <s v="635"/>
    <x v="0"/>
    <x v="1"/>
    <m/>
  </r>
  <r>
    <d v="2024-09-01T00:00:00"/>
    <m/>
    <x v="2"/>
    <m/>
    <m/>
    <n v="510.87"/>
    <x v="3"/>
    <x v="0"/>
    <x v="0"/>
    <s v="To record 09/01/2024 lease payment for 2019 Sublease - Beauty Basics, SRL 22-0024 A, Cell Site PD24 New Cingular, Verizon Contract, CBC 2006-1 Kadlec HSC, CBC 2015-1 Kadlec MSC, CBC R.J. Lee Group Lease 08/24-09/29 leases."/>
    <s v="635"/>
    <x v="0"/>
    <x v="1"/>
    <m/>
  </r>
  <r>
    <d v="2024-09-01T00:00:00"/>
    <m/>
    <x v="0"/>
    <m/>
    <n v="21325.23"/>
    <m/>
    <x v="4"/>
    <x v="0"/>
    <x v="0"/>
    <s v="To record 09/01/2024 lease payment for 2019 Sublease - Beauty Basics, SRL 22-0024 A, Cell Site PD24 New Cingular, Verizon Contract, CBC 2006-1 Kadlec HSC, CBC 2015-1 Kadlec MSC, CBC R.J. Lee Group Lease 08/24-09/29 leases."/>
    <s v="639"/>
    <x v="0"/>
    <x v="0"/>
    <m/>
  </r>
  <r>
    <d v="2024-09-01T00:00:00"/>
    <m/>
    <x v="1"/>
    <m/>
    <m/>
    <n v="18373.75"/>
    <x v="4"/>
    <x v="0"/>
    <x v="0"/>
    <s v="To record 09/01/2024 lease payment for 2019 Sublease - Beauty Basics, SRL 22-0024 A, Cell Site PD24 New Cingular, Verizon Contract, CBC 2006-1 Kadlec HSC, CBC 2015-1 Kadlec MSC, CBC R.J. Lee Group Lease 08/24-09/29 leases."/>
    <s v="639"/>
    <x v="0"/>
    <x v="0"/>
    <m/>
  </r>
  <r>
    <d v="2024-09-01T00:00:00"/>
    <m/>
    <x v="2"/>
    <m/>
    <m/>
    <n v="2951.48"/>
    <x v="4"/>
    <x v="0"/>
    <x v="0"/>
    <s v="To record 09/01/2024 lease payment for 2019 Sublease - Beauty Basics, SRL 22-0024 A, Cell Site PD24 New Cingular, Verizon Contract, CBC 2006-1 Kadlec HSC, CBC 2015-1 Kadlec MSC, CBC R.J. Lee Group Lease 08/24-09/29 leases."/>
    <s v="639"/>
    <x v="0"/>
    <x v="0"/>
    <m/>
  </r>
  <r>
    <d v="2024-09-01T00:00:00"/>
    <m/>
    <x v="0"/>
    <m/>
    <n v="36641"/>
    <m/>
    <x v="5"/>
    <x v="0"/>
    <x v="0"/>
    <s v="To record 09/01/2024 lease payment for 2019 Sublease - Beauty Basics, SRL 22-0024 A, Cell Site PD24 New Cingular, Verizon Contract, CBC 2006-1 Kadlec HSC, CBC 2015-1 Kadlec MSC, CBC R.J. Lee Group Lease 08/24-09/29 leases."/>
    <s v="639"/>
    <x v="0"/>
    <x v="0"/>
    <m/>
  </r>
  <r>
    <d v="2024-09-01T00:00:00"/>
    <m/>
    <x v="1"/>
    <m/>
    <m/>
    <n v="14557.64"/>
    <x v="5"/>
    <x v="0"/>
    <x v="0"/>
    <s v="To record 09/01/2024 lease payment for 2019 Sublease - Beauty Basics, SRL 22-0024 A, Cell Site PD24 New Cingular, Verizon Contract, CBC 2006-1 Kadlec HSC, CBC 2015-1 Kadlec MSC, CBC R.J. Lee Group Lease 08/24-09/29 leases."/>
    <s v="639"/>
    <x v="0"/>
    <x v="0"/>
    <m/>
  </r>
  <r>
    <d v="2024-09-01T00:00:00"/>
    <m/>
    <x v="2"/>
    <m/>
    <m/>
    <n v="22083.360000000001"/>
    <x v="5"/>
    <x v="0"/>
    <x v="0"/>
    <s v="To record 09/01/2024 lease payment for 2019 Sublease - Beauty Basics, SRL 22-0024 A, Cell Site PD24 New Cingular, Verizon Contract, CBC 2006-1 Kadlec HSC, CBC 2015-1 Kadlec MSC, CBC R.J. Lee Group Lease 08/24-09/29 leases."/>
    <s v="639"/>
    <x v="0"/>
    <x v="0"/>
    <m/>
  </r>
  <r>
    <d v="2024-09-01T00:00:00"/>
    <m/>
    <x v="0"/>
    <m/>
    <n v="20781.25"/>
    <m/>
    <x v="9"/>
    <x v="0"/>
    <x v="0"/>
    <s v="To record 09/01/2024 lease payment for 2019 Sublease - Beauty Basics, SRL 22-0024 A, Cell Site PD24 New Cingular, Verizon Contract, CBC 2006-1 Kadlec HSC, CBC 2015-1 Kadlec MSC, CBC R.J. Lee Group Lease 08/24-09/29 leases."/>
    <s v="639"/>
    <x v="0"/>
    <x v="0"/>
    <m/>
  </r>
  <r>
    <d v="2024-09-01T00:00:00"/>
    <m/>
    <x v="1"/>
    <m/>
    <m/>
    <n v="20781.25"/>
    <x v="9"/>
    <x v="0"/>
    <x v="0"/>
    <s v="To record 09/01/2024 lease payment for 2019 Sublease - Beauty Basics, SRL 22-0024 A, Cell Site PD24 New Cingular, Verizon Contract, CBC 2006-1 Kadlec HSC, CBC 2015-1 Kadlec MSC, CBC R.J. Lee Group Lease 08/24-09/29 leases."/>
    <s v="639"/>
    <x v="0"/>
    <x v="0"/>
    <m/>
  </r>
  <r>
    <m/>
    <m/>
    <x v="3"/>
    <m/>
    <n v="130194.47"/>
    <n v="130194.47"/>
    <x v="7"/>
    <x v="1"/>
    <x v="1"/>
    <m/>
    <m/>
    <x v="1"/>
    <x v="2"/>
    <m/>
  </r>
  <r>
    <m/>
    <m/>
    <x v="3"/>
    <m/>
    <m/>
    <m/>
    <x v="7"/>
    <x v="1"/>
    <x v="1"/>
    <m/>
    <m/>
    <x v="1"/>
    <x v="2"/>
    <m/>
  </r>
  <r>
    <d v="2024-09-09T00:00:00"/>
    <m/>
    <x v="0"/>
    <m/>
    <n v="4594.17"/>
    <m/>
    <x v="8"/>
    <x v="0"/>
    <x v="0"/>
    <s v="To record 09/09/2024 lease payment for USPS 22-026 leases."/>
    <s v="691"/>
    <x v="0"/>
    <x v="0"/>
    <m/>
  </r>
  <r>
    <d v="2024-09-09T00:00:00"/>
    <m/>
    <x v="1"/>
    <m/>
    <m/>
    <n v="4469.8599999999997"/>
    <x v="8"/>
    <x v="0"/>
    <x v="0"/>
    <s v="To record 09/09/2024 lease payment for USPS 22-026 leases."/>
    <s v="691"/>
    <x v="0"/>
    <x v="0"/>
    <m/>
  </r>
  <r>
    <d v="2024-09-09T00:00:00"/>
    <m/>
    <x v="2"/>
    <m/>
    <m/>
    <n v="124.31"/>
    <x v="8"/>
    <x v="0"/>
    <x v="0"/>
    <s v="To record 09/09/2024 lease payment for USPS 22-026 leases."/>
    <s v="691"/>
    <x v="0"/>
    <x v="0"/>
    <m/>
  </r>
  <r>
    <m/>
    <m/>
    <x v="3"/>
    <m/>
    <n v="4594.17"/>
    <n v="4594.17"/>
    <x v="7"/>
    <x v="1"/>
    <x v="1"/>
    <m/>
    <m/>
    <x v="1"/>
    <x v="2"/>
    <m/>
  </r>
  <r>
    <m/>
    <m/>
    <x v="3"/>
    <m/>
    <m/>
    <m/>
    <x v="7"/>
    <x v="1"/>
    <x v="1"/>
    <m/>
    <m/>
    <x v="1"/>
    <x v="2"/>
    <m/>
  </r>
  <r>
    <d v="2024-10-01T00:00:00"/>
    <m/>
    <x v="0"/>
    <m/>
    <n v="14431.86"/>
    <m/>
    <x v="0"/>
    <x v="0"/>
    <x v="0"/>
    <s v="To record 10/01/2024 lease payment for 2019 Sublease - Beauty Basics, SRL 22-0024 A, Cell Site PD24 New Cingular, Verizon Contract, CBC 2006-1 Kadlec HSC, CBC 2015-1 Kadlec MSC, CBC R.J. Lee Group Lease 08/24-09/29 leases."/>
    <s v="670"/>
    <x v="0"/>
    <x v="0"/>
    <m/>
  </r>
  <r>
    <d v="2024-10-01T00:00:00"/>
    <m/>
    <x v="1"/>
    <m/>
    <m/>
    <n v="14421.16"/>
    <x v="0"/>
    <x v="0"/>
    <x v="0"/>
    <s v="To record 10/01/2024 lease payment for 2019 Sublease - Beauty Basics, SRL 22-0024 A, Cell Site PD24 New Cingular, Verizon Contract, CBC 2006-1 Kadlec HSC, CBC 2015-1 Kadlec MSC, CBC R.J. Lee Group Lease 08/24-09/29 leases."/>
    <s v="670"/>
    <x v="0"/>
    <x v="0"/>
    <m/>
  </r>
  <r>
    <d v="2024-10-01T00:00:00"/>
    <m/>
    <x v="2"/>
    <m/>
    <m/>
    <n v="10.7"/>
    <x v="0"/>
    <x v="0"/>
    <x v="0"/>
    <s v="To record 10/01/2024 lease payment for 2019 Sublease - Beauty Basics, SRL 22-0024 A, Cell Site PD24 New Cingular, Verizon Contract, CBC 2006-1 Kadlec HSC, CBC 2015-1 Kadlec MSC, CBC R.J. Lee Group Lease 08/24-09/29 leases."/>
    <s v="670"/>
    <x v="0"/>
    <x v="0"/>
    <m/>
  </r>
  <r>
    <d v="2024-10-01T00:00:00"/>
    <m/>
    <x v="0"/>
    <m/>
    <n v="30402.32"/>
    <m/>
    <x v="1"/>
    <x v="0"/>
    <x v="0"/>
    <s v="To record 10/01/2024 lease payment for 2019 Sublease - Beauty Basics, SRL 22-0024 A, Cell Site PD24 New Cingular, Verizon Contract, CBC 2006-1 Kadlec HSC, CBC 2015-1 Kadlec MSC, CBC R.J. Lee Group Lease 08/24-09/29 leases."/>
    <s v="652"/>
    <x v="0"/>
    <x v="0"/>
    <m/>
  </r>
  <r>
    <d v="2024-10-01T00:00:00"/>
    <m/>
    <x v="1"/>
    <m/>
    <m/>
    <n v="30155.39"/>
    <x v="1"/>
    <x v="0"/>
    <x v="0"/>
    <s v="To record 10/01/2024 lease payment for 2019 Sublease - Beauty Basics, SRL 22-0024 A, Cell Site PD24 New Cingular, Verizon Contract, CBC 2006-1 Kadlec HSC, CBC 2015-1 Kadlec MSC, CBC R.J. Lee Group Lease 08/24-09/29 leases."/>
    <s v="652"/>
    <x v="0"/>
    <x v="0"/>
    <m/>
  </r>
  <r>
    <d v="2024-10-01T00:00:00"/>
    <m/>
    <x v="2"/>
    <m/>
    <m/>
    <n v="246.93"/>
    <x v="1"/>
    <x v="0"/>
    <x v="0"/>
    <s v="To record 10/01/2024 lease payment for 2019 Sublease - Beauty Basics, SRL 22-0024 A, Cell Site PD24 New Cingular, Verizon Contract, CBC 2006-1 Kadlec HSC, CBC 2015-1 Kadlec MSC, CBC R.J. Lee Group Lease 08/24-09/29 leases."/>
    <s v="652"/>
    <x v="0"/>
    <x v="0"/>
    <m/>
  </r>
  <r>
    <d v="2024-10-01T00:00:00"/>
    <m/>
    <x v="0"/>
    <m/>
    <n v="3082.5"/>
    <m/>
    <x v="2"/>
    <x v="0"/>
    <x v="0"/>
    <s v="To record 10/01/2024 lease payment for 2019 Sublease - Beauty Basics, SRL 22-0024 A, Cell Site PD24 New Cingular, Verizon Contract, CBC 2006-1 Kadlec HSC, CBC 2015-1 Kadlec MSC, CBC R.J. Lee Group Lease 08/24-09/29 leases."/>
    <s v="635"/>
    <x v="0"/>
    <x v="1"/>
    <m/>
  </r>
  <r>
    <d v="2024-10-01T00:00:00"/>
    <m/>
    <x v="1"/>
    <m/>
    <m/>
    <n v="2225"/>
    <x v="2"/>
    <x v="0"/>
    <x v="0"/>
    <s v="To record 10/01/2024 lease payment for 2019 Sublease - Beauty Basics, SRL 22-0024 A, Cell Site PD24 New Cingular, Verizon Contract, CBC 2006-1 Kadlec HSC, CBC 2015-1 Kadlec MSC, CBC R.J. Lee Group Lease 08/24-09/29 leases."/>
    <s v="635"/>
    <x v="0"/>
    <x v="1"/>
    <m/>
  </r>
  <r>
    <d v="2024-10-01T00:00:00"/>
    <m/>
    <x v="2"/>
    <m/>
    <m/>
    <n v="857.5"/>
    <x v="2"/>
    <x v="0"/>
    <x v="0"/>
    <s v="To record 10/01/2024 lease payment for 2019 Sublease - Beauty Basics, SRL 22-0024 A, Cell Site PD24 New Cingular, Verizon Contract, CBC 2006-1 Kadlec HSC, CBC 2015-1 Kadlec MSC, CBC R.J. Lee Group Lease 08/24-09/29 leases."/>
    <s v="635"/>
    <x v="0"/>
    <x v="1"/>
    <m/>
  </r>
  <r>
    <d v="2024-10-01T00:00:00"/>
    <m/>
    <x v="0"/>
    <m/>
    <n v="3530.31"/>
    <m/>
    <x v="3"/>
    <x v="0"/>
    <x v="0"/>
    <s v="To record 10/01/2024 lease payment for 2019 Sublease - Beauty Basics, SRL 22-0024 A, Cell Site PD24 New Cingular, Verizon Contract, CBC 2006-1 Kadlec HSC, CBC 2015-1 Kadlec MSC, CBC R.J. Lee Group Lease 08/24-09/29 leases."/>
    <s v="635"/>
    <x v="0"/>
    <x v="1"/>
    <m/>
  </r>
  <r>
    <d v="2024-10-01T00:00:00"/>
    <m/>
    <x v="1"/>
    <m/>
    <m/>
    <n v="3021.83"/>
    <x v="3"/>
    <x v="0"/>
    <x v="0"/>
    <s v="To record 10/01/2024 lease payment for 2019 Sublease - Beauty Basics, SRL 22-0024 A, Cell Site PD24 New Cingular, Verizon Contract, CBC 2006-1 Kadlec HSC, CBC 2015-1 Kadlec MSC, CBC R.J. Lee Group Lease 08/24-09/29 leases."/>
    <s v="635"/>
    <x v="0"/>
    <x v="1"/>
    <m/>
  </r>
  <r>
    <d v="2024-10-01T00:00:00"/>
    <m/>
    <x v="2"/>
    <m/>
    <m/>
    <n v="508.48"/>
    <x v="3"/>
    <x v="0"/>
    <x v="0"/>
    <s v="To record 10/01/2024 lease payment for 2019 Sublease - Beauty Basics, SRL 22-0024 A, Cell Site PD24 New Cingular, Verizon Contract, CBC 2006-1 Kadlec HSC, CBC 2015-1 Kadlec MSC, CBC R.J. Lee Group Lease 08/24-09/29 leases."/>
    <s v="635"/>
    <x v="0"/>
    <x v="1"/>
    <m/>
  </r>
  <r>
    <d v="2024-10-01T00:00:00"/>
    <m/>
    <x v="0"/>
    <m/>
    <n v="21325.23"/>
    <m/>
    <x v="4"/>
    <x v="0"/>
    <x v="0"/>
    <s v="To record 10/01/2024 lease payment for 2019 Sublease - Beauty Basics, SRL 22-0024 A, Cell Site PD24 New Cingular, Verizon Contract, CBC 2006-1 Kadlec HSC, CBC 2015-1 Kadlec MSC, CBC R.J. Lee Group Lease 08/24-09/29 leases."/>
    <s v="639"/>
    <x v="0"/>
    <x v="0"/>
    <m/>
  </r>
  <r>
    <d v="2024-10-01T00:00:00"/>
    <m/>
    <x v="1"/>
    <m/>
    <m/>
    <n v="18406.36"/>
    <x v="4"/>
    <x v="0"/>
    <x v="0"/>
    <s v="To record 10/01/2024 lease payment for 2019 Sublease - Beauty Basics, SRL 22-0024 A, Cell Site PD24 New Cingular, Verizon Contract, CBC 2006-1 Kadlec HSC, CBC 2015-1 Kadlec MSC, CBC R.J. Lee Group Lease 08/24-09/29 leases."/>
    <s v="639"/>
    <x v="0"/>
    <x v="0"/>
    <m/>
  </r>
  <r>
    <d v="2024-10-01T00:00:00"/>
    <m/>
    <x v="2"/>
    <m/>
    <m/>
    <n v="2918.87"/>
    <x v="4"/>
    <x v="0"/>
    <x v="0"/>
    <s v="To record 10/01/2024 lease payment for 2019 Sublease - Beauty Basics, SRL 22-0024 A, Cell Site PD24 New Cingular, Verizon Contract, CBC 2006-1 Kadlec HSC, CBC 2015-1 Kadlec MSC, CBC R.J. Lee Group Lease 08/24-09/29 leases."/>
    <s v="639"/>
    <x v="0"/>
    <x v="0"/>
    <m/>
  </r>
  <r>
    <d v="2024-10-01T00:00:00"/>
    <m/>
    <x v="0"/>
    <m/>
    <n v="36641"/>
    <m/>
    <x v="5"/>
    <x v="0"/>
    <x v="0"/>
    <s v="To record 10/01/2024 lease payment for 2019 Sublease - Beauty Basics, SRL 22-0024 A, Cell Site PD24 New Cingular, Verizon Contract, CBC 2006-1 Kadlec HSC, CBC 2015-1 Kadlec MSC, CBC R.J. Lee Group Lease 08/24-09/29 leases."/>
    <s v="639"/>
    <x v="0"/>
    <x v="0"/>
    <m/>
  </r>
  <r>
    <d v="2024-10-01T00:00:00"/>
    <m/>
    <x v="1"/>
    <m/>
    <m/>
    <n v="14609.8"/>
    <x v="5"/>
    <x v="0"/>
    <x v="0"/>
    <s v="To record 10/01/2024 lease payment for 2019 Sublease - Beauty Basics, SRL 22-0024 A, Cell Site PD24 New Cingular, Verizon Contract, CBC 2006-1 Kadlec HSC, CBC 2015-1 Kadlec MSC, CBC R.J. Lee Group Lease 08/24-09/29 leases."/>
    <s v="639"/>
    <x v="0"/>
    <x v="0"/>
    <m/>
  </r>
  <r>
    <d v="2024-10-01T00:00:00"/>
    <m/>
    <x v="2"/>
    <m/>
    <m/>
    <n v="22031.200000000001"/>
    <x v="5"/>
    <x v="0"/>
    <x v="0"/>
    <s v="To record 10/01/2024 lease payment for 2019 Sublease - Beauty Basics, SRL 22-0024 A, Cell Site PD24 New Cingular, Verizon Contract, CBC 2006-1 Kadlec HSC, CBC 2015-1 Kadlec MSC, CBC R.J. Lee Group Lease 08/24-09/29 leases."/>
    <s v="639"/>
    <x v="0"/>
    <x v="0"/>
    <m/>
  </r>
  <r>
    <d v="2024-10-01T00:00:00"/>
    <m/>
    <x v="0"/>
    <m/>
    <n v="20781.25"/>
    <m/>
    <x v="9"/>
    <x v="0"/>
    <x v="0"/>
    <s v="To record 10/01/2024 lease payment for 2019 Sublease - Beauty Basics, SRL 22-0024 A, Cell Site PD24 New Cingular, Verizon Contract, CBC 2006-1 Kadlec HSC, CBC 2015-1 Kadlec MSC, CBC R.J. Lee Group Lease 08/24-09/29 leases."/>
    <s v="639"/>
    <x v="0"/>
    <x v="0"/>
    <m/>
  </r>
  <r>
    <d v="2024-10-01T00:00:00"/>
    <m/>
    <x v="1"/>
    <m/>
    <m/>
    <n v="19891.830000000002"/>
    <x v="9"/>
    <x v="0"/>
    <x v="0"/>
    <s v="To record 10/01/2024 lease payment for 2019 Sublease - Beauty Basics, SRL 22-0024 A, Cell Site PD24 New Cingular, Verizon Contract, CBC 2006-1 Kadlec HSC, CBC 2015-1 Kadlec MSC, CBC R.J. Lee Group Lease 08/24-09/29 leases."/>
    <s v="639"/>
    <x v="0"/>
    <x v="0"/>
    <m/>
  </r>
  <r>
    <d v="2024-10-01T00:00:00"/>
    <m/>
    <x v="2"/>
    <m/>
    <m/>
    <n v="889.42"/>
    <x v="9"/>
    <x v="0"/>
    <x v="0"/>
    <s v="To record 10/01/2024 lease payment for 2019 Sublease - Beauty Basics, SRL 22-0024 A, Cell Site PD24 New Cingular, Verizon Contract, CBC 2006-1 Kadlec HSC, CBC 2015-1 Kadlec MSC, CBC R.J. Lee Group Lease 08/24-09/29 leases."/>
    <s v="639"/>
    <x v="0"/>
    <x v="0"/>
    <m/>
  </r>
  <r>
    <m/>
    <m/>
    <x v="3"/>
    <m/>
    <n v="130194.47"/>
    <n v="130194.47"/>
    <x v="7"/>
    <x v="1"/>
    <x v="1"/>
    <m/>
    <m/>
    <x v="1"/>
    <x v="2"/>
    <m/>
  </r>
  <r>
    <m/>
    <m/>
    <x v="3"/>
    <m/>
    <m/>
    <m/>
    <x v="7"/>
    <x v="1"/>
    <x v="1"/>
    <m/>
    <m/>
    <x v="1"/>
    <x v="2"/>
    <m/>
  </r>
  <r>
    <d v="2024-10-09T00:00:00"/>
    <m/>
    <x v="0"/>
    <m/>
    <n v="4594.17"/>
    <m/>
    <x v="8"/>
    <x v="0"/>
    <x v="0"/>
    <s v="To record 10/09/2024 lease payment for USPS 22-026 leases."/>
    <s v="691"/>
    <x v="0"/>
    <x v="0"/>
    <m/>
  </r>
  <r>
    <d v="2024-10-09T00:00:00"/>
    <m/>
    <x v="1"/>
    <m/>
    <m/>
    <n v="4473.17"/>
    <x v="8"/>
    <x v="0"/>
    <x v="0"/>
    <s v="To record 10/09/2024 lease payment for USPS 22-026 leases."/>
    <s v="691"/>
    <x v="0"/>
    <x v="0"/>
    <m/>
  </r>
  <r>
    <d v="2024-10-09T00:00:00"/>
    <m/>
    <x v="2"/>
    <m/>
    <m/>
    <n v="121"/>
    <x v="8"/>
    <x v="0"/>
    <x v="0"/>
    <s v="To record 10/09/2024 lease payment for USPS 22-026 leases."/>
    <s v="691"/>
    <x v="0"/>
    <x v="0"/>
    <m/>
  </r>
  <r>
    <m/>
    <m/>
    <x v="3"/>
    <m/>
    <n v="4594.17"/>
    <n v="4594.17"/>
    <x v="7"/>
    <x v="1"/>
    <x v="1"/>
    <m/>
    <m/>
    <x v="1"/>
    <x v="2"/>
    <m/>
  </r>
  <r>
    <m/>
    <m/>
    <x v="3"/>
    <m/>
    <m/>
    <m/>
    <x v="7"/>
    <x v="1"/>
    <x v="1"/>
    <m/>
    <m/>
    <x v="1"/>
    <x v="2"/>
    <m/>
  </r>
  <r>
    <d v="2024-10-30T00:00:00"/>
    <m/>
    <x v="0"/>
    <m/>
    <n v="49370"/>
    <m/>
    <x v="10"/>
    <x v="0"/>
    <x v="0"/>
    <s v="To record 10/30/2024 lease payment for CBC - PSD Childcare Center 08/16-12/27 leases."/>
    <s v="639"/>
    <x v="0"/>
    <x v="0"/>
    <m/>
  </r>
  <r>
    <d v="2024-10-30T00:00:00"/>
    <m/>
    <x v="1"/>
    <m/>
    <m/>
    <n v="49370"/>
    <x v="10"/>
    <x v="0"/>
    <x v="0"/>
    <s v="To record 10/30/2024 lease payment for CBC - PSD Childcare Center 08/16-12/27 leases."/>
    <s v="639"/>
    <x v="0"/>
    <x v="0"/>
    <m/>
  </r>
  <r>
    <m/>
    <m/>
    <x v="3"/>
    <m/>
    <n v="49370"/>
    <n v="49370"/>
    <x v="7"/>
    <x v="1"/>
    <x v="1"/>
    <m/>
    <m/>
    <x v="1"/>
    <x v="2"/>
    <m/>
  </r>
  <r>
    <m/>
    <m/>
    <x v="3"/>
    <m/>
    <m/>
    <m/>
    <x v="7"/>
    <x v="1"/>
    <x v="1"/>
    <m/>
    <m/>
    <x v="1"/>
    <x v="2"/>
    <m/>
  </r>
  <r>
    <d v="2024-11-01T00:00:00"/>
    <m/>
    <x v="0"/>
    <m/>
    <n v="30402.32"/>
    <m/>
    <x v="1"/>
    <x v="0"/>
    <x v="0"/>
    <s v="To record 11/01/2024 lease payment for SRL 22-0024 A, Cell Site PD24 New Cingular, Verizon Contract, CBC 2006-1 Kadlec HSC, CBC 2015-1 Kadlec MSC, CBC R.J. Lee Group Lease 08/24-09/29 leases."/>
    <s v="652"/>
    <x v="0"/>
    <x v="0"/>
    <m/>
  </r>
  <r>
    <d v="2024-11-01T00:00:00"/>
    <m/>
    <x v="1"/>
    <m/>
    <m/>
    <n v="30177.75"/>
    <x v="1"/>
    <x v="0"/>
    <x v="0"/>
    <s v="To record 11/01/2024 lease payment for SRL 22-0024 A, Cell Site PD24 New Cingular, Verizon Contract, CBC 2006-1 Kadlec HSC, CBC 2015-1 Kadlec MSC, CBC R.J. Lee Group Lease 08/24-09/29 leases."/>
    <s v="652"/>
    <x v="0"/>
    <x v="0"/>
    <m/>
  </r>
  <r>
    <d v="2024-11-01T00:00:00"/>
    <m/>
    <x v="2"/>
    <m/>
    <m/>
    <n v="224.57"/>
    <x v="1"/>
    <x v="0"/>
    <x v="0"/>
    <s v="To record 11/01/2024 lease payment for SRL 22-0024 A, Cell Site PD24 New Cingular, Verizon Contract, CBC 2006-1 Kadlec HSC, CBC 2015-1 Kadlec MSC, CBC R.J. Lee Group Lease 08/24-09/29 leases."/>
    <s v="652"/>
    <x v="0"/>
    <x v="0"/>
    <m/>
  </r>
  <r>
    <d v="2024-11-01T00:00:00"/>
    <m/>
    <x v="0"/>
    <m/>
    <n v="3082.5"/>
    <m/>
    <x v="2"/>
    <x v="0"/>
    <x v="0"/>
    <s v="To record 11/01/2024 lease payment for SRL 22-0024 A, Cell Site PD24 New Cingular, Verizon Contract, CBC 2006-1 Kadlec HSC, CBC 2015-1 Kadlec MSC, CBC R.J. Lee Group Lease 08/24-09/29 leases."/>
    <s v="635"/>
    <x v="0"/>
    <x v="1"/>
    <m/>
  </r>
  <r>
    <d v="2024-11-01T00:00:00"/>
    <m/>
    <x v="1"/>
    <m/>
    <m/>
    <n v="2226.7600000000002"/>
    <x v="2"/>
    <x v="0"/>
    <x v="0"/>
    <s v="To record 11/01/2024 lease payment for SRL 22-0024 A, Cell Site PD24 New Cingular, Verizon Contract, CBC 2006-1 Kadlec HSC, CBC 2015-1 Kadlec MSC, CBC R.J. Lee Group Lease 08/24-09/29 leases."/>
    <s v="635"/>
    <x v="0"/>
    <x v="1"/>
    <m/>
  </r>
  <r>
    <d v="2024-11-01T00:00:00"/>
    <m/>
    <x v="2"/>
    <m/>
    <m/>
    <n v="855.74"/>
    <x v="2"/>
    <x v="0"/>
    <x v="0"/>
    <s v="To record 11/01/2024 lease payment for SRL 22-0024 A, Cell Site PD24 New Cingular, Verizon Contract, CBC 2006-1 Kadlec HSC, CBC 2015-1 Kadlec MSC, CBC R.J. Lee Group Lease 08/24-09/29 leases."/>
    <s v="635"/>
    <x v="0"/>
    <x v="1"/>
    <m/>
  </r>
  <r>
    <d v="2024-11-01T00:00:00"/>
    <m/>
    <x v="0"/>
    <m/>
    <n v="3530.31"/>
    <m/>
    <x v="3"/>
    <x v="0"/>
    <x v="0"/>
    <s v="To record 11/01/2024 lease payment for SRL 22-0024 A, Cell Site PD24 New Cingular, Verizon Contract, CBC 2006-1 Kadlec HSC, CBC 2015-1 Kadlec MSC, CBC R.J. Lee Group Lease 08/24-09/29 leases."/>
    <s v="635"/>
    <x v="0"/>
    <x v="1"/>
    <m/>
  </r>
  <r>
    <d v="2024-11-01T00:00:00"/>
    <m/>
    <x v="1"/>
    <m/>
    <m/>
    <n v="3024.22"/>
    <x v="3"/>
    <x v="0"/>
    <x v="0"/>
    <s v="To record 11/01/2024 lease payment for SRL 22-0024 A, Cell Site PD24 New Cingular, Verizon Contract, CBC 2006-1 Kadlec HSC, CBC 2015-1 Kadlec MSC, CBC R.J. Lee Group Lease 08/24-09/29 leases."/>
    <s v="635"/>
    <x v="0"/>
    <x v="1"/>
    <m/>
  </r>
  <r>
    <d v="2024-11-01T00:00:00"/>
    <m/>
    <x v="2"/>
    <m/>
    <m/>
    <n v="506.09"/>
    <x v="3"/>
    <x v="0"/>
    <x v="0"/>
    <s v="To record 11/01/2024 lease payment for SRL 22-0024 A, Cell Site PD24 New Cingular, Verizon Contract, CBC 2006-1 Kadlec HSC, CBC 2015-1 Kadlec MSC, CBC R.J. Lee Group Lease 08/24-09/29 leases."/>
    <s v="635"/>
    <x v="0"/>
    <x v="1"/>
    <m/>
  </r>
  <r>
    <d v="2024-11-01T00:00:00"/>
    <m/>
    <x v="0"/>
    <m/>
    <n v="21325.23"/>
    <m/>
    <x v="4"/>
    <x v="0"/>
    <x v="0"/>
    <s v="To record 11/01/2024 lease payment for SRL 22-0024 A, Cell Site PD24 New Cingular, Verizon Contract, CBC 2006-1 Kadlec HSC, CBC 2015-1 Kadlec MSC, CBC R.J. Lee Group Lease 08/24-09/29 leases."/>
    <s v="639"/>
    <x v="0"/>
    <x v="0"/>
    <m/>
  </r>
  <r>
    <d v="2024-11-01T00:00:00"/>
    <m/>
    <x v="1"/>
    <m/>
    <m/>
    <n v="18439.04"/>
    <x v="4"/>
    <x v="0"/>
    <x v="0"/>
    <s v="To record 11/01/2024 lease payment for SRL 22-0024 A, Cell Site PD24 New Cingular, Verizon Contract, CBC 2006-1 Kadlec HSC, CBC 2015-1 Kadlec MSC, CBC R.J. Lee Group Lease 08/24-09/29 leases."/>
    <s v="639"/>
    <x v="0"/>
    <x v="0"/>
    <m/>
  </r>
  <r>
    <d v="2024-11-01T00:00:00"/>
    <m/>
    <x v="2"/>
    <m/>
    <m/>
    <n v="2886.19"/>
    <x v="4"/>
    <x v="0"/>
    <x v="0"/>
    <s v="To record 11/01/2024 lease payment for SRL 22-0024 A, Cell Site PD24 New Cingular, Verizon Contract, CBC 2006-1 Kadlec HSC, CBC 2015-1 Kadlec MSC, CBC R.J. Lee Group Lease 08/24-09/29 leases."/>
    <s v="639"/>
    <x v="0"/>
    <x v="0"/>
    <m/>
  </r>
  <r>
    <d v="2024-11-01T00:00:00"/>
    <m/>
    <x v="0"/>
    <m/>
    <n v="36641"/>
    <m/>
    <x v="5"/>
    <x v="0"/>
    <x v="0"/>
    <s v="To record 11/01/2024 lease payment for SRL 22-0024 A, Cell Site PD24 New Cingular, Verizon Contract, CBC 2006-1 Kadlec HSC, CBC 2015-1 Kadlec MSC, CBC R.J. Lee Group Lease 08/24-09/29 leases."/>
    <s v="639"/>
    <x v="0"/>
    <x v="0"/>
    <m/>
  </r>
  <r>
    <d v="2024-11-01T00:00:00"/>
    <m/>
    <x v="1"/>
    <m/>
    <m/>
    <n v="14662.15"/>
    <x v="5"/>
    <x v="0"/>
    <x v="0"/>
    <s v="To record 11/01/2024 lease payment for SRL 22-0024 A, Cell Site PD24 New Cingular, Verizon Contract, CBC 2006-1 Kadlec HSC, CBC 2015-1 Kadlec MSC, CBC R.J. Lee Group Lease 08/24-09/29 leases."/>
    <s v="639"/>
    <x v="0"/>
    <x v="0"/>
    <m/>
  </r>
  <r>
    <d v="2024-11-01T00:00:00"/>
    <m/>
    <x v="2"/>
    <m/>
    <m/>
    <n v="21978.85"/>
    <x v="5"/>
    <x v="0"/>
    <x v="0"/>
    <s v="To record 11/01/2024 lease payment for SRL 22-0024 A, Cell Site PD24 New Cingular, Verizon Contract, CBC 2006-1 Kadlec HSC, CBC 2015-1 Kadlec MSC, CBC R.J. Lee Group Lease 08/24-09/29 leases."/>
    <s v="639"/>
    <x v="0"/>
    <x v="0"/>
    <m/>
  </r>
  <r>
    <d v="2024-11-01T00:00:00"/>
    <m/>
    <x v="0"/>
    <m/>
    <n v="20781.25"/>
    <m/>
    <x v="9"/>
    <x v="0"/>
    <x v="0"/>
    <s v="To record 11/01/2024 lease payment for SRL 22-0024 A, Cell Site PD24 New Cingular, Verizon Contract, CBC 2006-1 Kadlec HSC, CBC 2015-1 Kadlec MSC, CBC R.J. Lee Group Lease 08/24-09/29 leases."/>
    <s v="639"/>
    <x v="0"/>
    <x v="0"/>
    <m/>
  </r>
  <r>
    <d v="2024-11-01T00:00:00"/>
    <m/>
    <x v="1"/>
    <m/>
    <m/>
    <n v="19906.580000000002"/>
    <x v="9"/>
    <x v="0"/>
    <x v="0"/>
    <s v="To record 11/01/2024 lease payment for SRL 22-0024 A, Cell Site PD24 New Cingular, Verizon Contract, CBC 2006-1 Kadlec HSC, CBC 2015-1 Kadlec MSC, CBC R.J. Lee Group Lease 08/24-09/29 leases."/>
    <s v="639"/>
    <x v="0"/>
    <x v="0"/>
    <m/>
  </r>
  <r>
    <d v="2024-11-01T00:00:00"/>
    <m/>
    <x v="2"/>
    <m/>
    <m/>
    <n v="874.67"/>
    <x v="9"/>
    <x v="0"/>
    <x v="0"/>
    <s v="To record 11/01/2024 lease payment for SRL 22-0024 A, Cell Site PD24 New Cingular, Verizon Contract, CBC 2006-1 Kadlec HSC, CBC 2015-1 Kadlec MSC, CBC R.J. Lee Group Lease 08/24-09/29 leases."/>
    <s v="639"/>
    <x v="0"/>
    <x v="0"/>
    <m/>
  </r>
  <r>
    <m/>
    <m/>
    <x v="3"/>
    <m/>
    <n v="115762.61"/>
    <n v="115762.60999999999"/>
    <x v="7"/>
    <x v="1"/>
    <x v="1"/>
    <m/>
    <m/>
    <x v="1"/>
    <x v="2"/>
    <m/>
  </r>
  <r>
    <m/>
    <m/>
    <x v="3"/>
    <m/>
    <m/>
    <m/>
    <x v="7"/>
    <x v="1"/>
    <x v="1"/>
    <m/>
    <m/>
    <x v="1"/>
    <x v="2"/>
    <m/>
  </r>
  <r>
    <d v="2024-11-09T00:00:00"/>
    <m/>
    <x v="0"/>
    <m/>
    <n v="4594.17"/>
    <m/>
    <x v="8"/>
    <x v="0"/>
    <x v="0"/>
    <s v="To record 11/09/2024 lease payment for USPS 22-026 leases."/>
    <s v="691"/>
    <x v="0"/>
    <x v="0"/>
    <m/>
  </r>
  <r>
    <d v="2024-11-09T00:00:00"/>
    <m/>
    <x v="1"/>
    <m/>
    <m/>
    <n v="4476.49"/>
    <x v="8"/>
    <x v="0"/>
    <x v="0"/>
    <s v="To record 11/09/2024 lease payment for USPS 22-026 leases."/>
    <s v="691"/>
    <x v="0"/>
    <x v="0"/>
    <m/>
  </r>
  <r>
    <d v="2024-11-09T00:00:00"/>
    <m/>
    <x v="2"/>
    <m/>
    <m/>
    <n v="117.68"/>
    <x v="8"/>
    <x v="0"/>
    <x v="0"/>
    <s v="To record 11/09/2024 lease payment for USPS 22-026 leases."/>
    <s v="691"/>
    <x v="0"/>
    <x v="0"/>
    <m/>
  </r>
  <r>
    <m/>
    <m/>
    <x v="3"/>
    <m/>
    <n v="4594.17"/>
    <n v="4594.17"/>
    <x v="7"/>
    <x v="1"/>
    <x v="1"/>
    <m/>
    <m/>
    <x v="1"/>
    <x v="2"/>
    <m/>
  </r>
  <r>
    <m/>
    <m/>
    <x v="3"/>
    <m/>
    <m/>
    <m/>
    <x v="7"/>
    <x v="1"/>
    <x v="1"/>
    <m/>
    <m/>
    <x v="1"/>
    <x v="2"/>
    <m/>
  </r>
  <r>
    <d v="2024-12-01T00:00:00"/>
    <m/>
    <x v="0"/>
    <m/>
    <n v="30402.32"/>
    <m/>
    <x v="1"/>
    <x v="0"/>
    <x v="0"/>
    <s v="To record 12/01/2024 lease payment for SRL 22-0024 A, Cell Site PD24 New Cingular, Verizon Contract, CBC 2006-1 Kadlec HSC, CBC 2015-1 Kadlec MSC, CBC R.J. Lee Group Lease 08/24-09/29 leases."/>
    <s v="652"/>
    <x v="0"/>
    <x v="0"/>
    <m/>
  </r>
  <r>
    <d v="2024-12-01T00:00:00"/>
    <m/>
    <x v="1"/>
    <m/>
    <m/>
    <n v="30200.14"/>
    <x v="1"/>
    <x v="0"/>
    <x v="0"/>
    <s v="To record 12/01/2024 lease payment for SRL 22-0024 A, Cell Site PD24 New Cingular, Verizon Contract, CBC 2006-1 Kadlec HSC, CBC 2015-1 Kadlec MSC, CBC R.J. Lee Group Lease 08/24-09/29 leases."/>
    <s v="652"/>
    <x v="0"/>
    <x v="0"/>
    <m/>
  </r>
  <r>
    <d v="2024-12-01T00:00:00"/>
    <m/>
    <x v="2"/>
    <m/>
    <m/>
    <n v="202.18"/>
    <x v="1"/>
    <x v="0"/>
    <x v="0"/>
    <s v="To record 12/01/2024 lease payment for SRL 22-0024 A, Cell Site PD24 New Cingular, Verizon Contract, CBC 2006-1 Kadlec HSC, CBC 2015-1 Kadlec MSC, CBC R.J. Lee Group Lease 08/24-09/29 leases."/>
    <s v="652"/>
    <x v="0"/>
    <x v="0"/>
    <m/>
  </r>
  <r>
    <d v="2024-12-01T00:00:00"/>
    <m/>
    <x v="0"/>
    <m/>
    <n v="3082.5"/>
    <m/>
    <x v="2"/>
    <x v="0"/>
    <x v="0"/>
    <s v="To record 12/01/2024 lease payment for SRL 22-0024 A, Cell Site PD24 New Cingular, Verizon Contract, CBC 2006-1 Kadlec HSC, CBC 2015-1 Kadlec MSC, CBC R.J. Lee Group Lease 08/24-09/29 leases."/>
    <s v="635"/>
    <x v="0"/>
    <x v="1"/>
    <m/>
  </r>
  <r>
    <d v="2024-12-01T00:00:00"/>
    <m/>
    <x v="1"/>
    <m/>
    <m/>
    <n v="2228.52"/>
    <x v="2"/>
    <x v="0"/>
    <x v="0"/>
    <s v="To record 12/01/2024 lease payment for SRL 22-0024 A, Cell Site PD24 New Cingular, Verizon Contract, CBC 2006-1 Kadlec HSC, CBC 2015-1 Kadlec MSC, CBC R.J. Lee Group Lease 08/24-09/29 leases."/>
    <s v="635"/>
    <x v="0"/>
    <x v="1"/>
    <m/>
  </r>
  <r>
    <d v="2024-12-01T00:00:00"/>
    <m/>
    <x v="2"/>
    <m/>
    <m/>
    <n v="853.98"/>
    <x v="2"/>
    <x v="0"/>
    <x v="0"/>
    <s v="To record 12/01/2024 lease payment for SRL 22-0024 A, Cell Site PD24 New Cingular, Verizon Contract, CBC 2006-1 Kadlec HSC, CBC 2015-1 Kadlec MSC, CBC R.J. Lee Group Lease 08/24-09/29 leases."/>
    <s v="635"/>
    <x v="0"/>
    <x v="1"/>
    <m/>
  </r>
  <r>
    <d v="2024-12-01T00:00:00"/>
    <m/>
    <x v="0"/>
    <m/>
    <n v="3530.31"/>
    <m/>
    <x v="3"/>
    <x v="0"/>
    <x v="0"/>
    <s v="To record 12/01/2024 lease payment for SRL 22-0024 A, Cell Site PD24 New Cingular, Verizon Contract, CBC 2006-1 Kadlec HSC, CBC 2015-1 Kadlec MSC, CBC R.J. Lee Group Lease 08/24-09/29 leases."/>
    <s v="635"/>
    <x v="0"/>
    <x v="1"/>
    <m/>
  </r>
  <r>
    <d v="2024-12-01T00:00:00"/>
    <m/>
    <x v="1"/>
    <m/>
    <m/>
    <n v="3026.62"/>
    <x v="3"/>
    <x v="0"/>
    <x v="0"/>
    <s v="To record 12/01/2024 lease payment for SRL 22-0024 A, Cell Site PD24 New Cingular, Verizon Contract, CBC 2006-1 Kadlec HSC, CBC 2015-1 Kadlec MSC, CBC R.J. Lee Group Lease 08/24-09/29 leases."/>
    <s v="635"/>
    <x v="0"/>
    <x v="1"/>
    <m/>
  </r>
  <r>
    <d v="2024-12-01T00:00:00"/>
    <m/>
    <x v="2"/>
    <m/>
    <m/>
    <n v="503.69"/>
    <x v="3"/>
    <x v="0"/>
    <x v="0"/>
    <s v="To record 12/01/2024 lease payment for SRL 22-0024 A, Cell Site PD24 New Cingular, Verizon Contract, CBC 2006-1 Kadlec HSC, CBC 2015-1 Kadlec MSC, CBC R.J. Lee Group Lease 08/24-09/29 leases."/>
    <s v="635"/>
    <x v="0"/>
    <x v="1"/>
    <m/>
  </r>
  <r>
    <d v="2024-12-01T00:00:00"/>
    <m/>
    <x v="0"/>
    <m/>
    <n v="21325.23"/>
    <m/>
    <x v="4"/>
    <x v="0"/>
    <x v="0"/>
    <s v="To record 12/01/2024 lease payment for SRL 22-0024 A, Cell Site PD24 New Cingular, Verizon Contract, CBC 2006-1 Kadlec HSC, CBC 2015-1 Kadlec MSC, CBC R.J. Lee Group Lease 08/24-09/29 leases."/>
    <s v="639"/>
    <x v="0"/>
    <x v="0"/>
    <m/>
  </r>
  <r>
    <d v="2024-12-01T00:00:00"/>
    <m/>
    <x v="1"/>
    <m/>
    <m/>
    <n v="18471.759999999998"/>
    <x v="4"/>
    <x v="0"/>
    <x v="0"/>
    <s v="To record 12/01/2024 lease payment for SRL 22-0024 A, Cell Site PD24 New Cingular, Verizon Contract, CBC 2006-1 Kadlec HSC, CBC 2015-1 Kadlec MSC, CBC R.J. Lee Group Lease 08/24-09/29 leases."/>
    <s v="639"/>
    <x v="0"/>
    <x v="0"/>
    <m/>
  </r>
  <r>
    <d v="2024-12-01T00:00:00"/>
    <m/>
    <x v="2"/>
    <m/>
    <m/>
    <n v="2853.47"/>
    <x v="4"/>
    <x v="0"/>
    <x v="0"/>
    <s v="To record 12/01/2024 lease payment for SRL 22-0024 A, Cell Site PD24 New Cingular, Verizon Contract, CBC 2006-1 Kadlec HSC, CBC 2015-1 Kadlec MSC, CBC R.J. Lee Group Lease 08/24-09/29 leases."/>
    <s v="639"/>
    <x v="0"/>
    <x v="0"/>
    <m/>
  </r>
  <r>
    <d v="2024-12-01T00:00:00"/>
    <m/>
    <x v="0"/>
    <m/>
    <n v="36641"/>
    <m/>
    <x v="5"/>
    <x v="0"/>
    <x v="0"/>
    <s v="To record 12/01/2024 lease payment for SRL 22-0024 A, Cell Site PD24 New Cingular, Verizon Contract, CBC 2006-1 Kadlec HSC, CBC 2015-1 Kadlec MSC, CBC R.J. Lee Group Lease 08/24-09/29 leases."/>
    <s v="639"/>
    <x v="0"/>
    <x v="0"/>
    <m/>
  </r>
  <r>
    <d v="2024-12-01T00:00:00"/>
    <m/>
    <x v="1"/>
    <m/>
    <m/>
    <n v="14714.69"/>
    <x v="5"/>
    <x v="0"/>
    <x v="0"/>
    <s v="To record 12/01/2024 lease payment for SRL 22-0024 A, Cell Site PD24 New Cingular, Verizon Contract, CBC 2006-1 Kadlec HSC, CBC 2015-1 Kadlec MSC, CBC R.J. Lee Group Lease 08/24-09/29 leases."/>
    <s v="639"/>
    <x v="0"/>
    <x v="0"/>
    <m/>
  </r>
  <r>
    <d v="2024-12-01T00:00:00"/>
    <m/>
    <x v="2"/>
    <m/>
    <m/>
    <n v="21926.31"/>
    <x v="5"/>
    <x v="0"/>
    <x v="0"/>
    <s v="To record 12/01/2024 lease payment for SRL 22-0024 A, Cell Site PD24 New Cingular, Verizon Contract, CBC 2006-1 Kadlec HSC, CBC 2015-1 Kadlec MSC, CBC R.J. Lee Group Lease 08/24-09/29 leases."/>
    <s v="639"/>
    <x v="0"/>
    <x v="0"/>
    <m/>
  </r>
  <r>
    <d v="2024-12-01T00:00:00"/>
    <m/>
    <x v="0"/>
    <m/>
    <n v="20781.25"/>
    <m/>
    <x v="9"/>
    <x v="0"/>
    <x v="0"/>
    <s v="To record 12/01/2024 lease payment for SRL 22-0024 A, Cell Site PD24 New Cingular, Verizon Contract, CBC 2006-1 Kadlec HSC, CBC 2015-1 Kadlec MSC, CBC R.J. Lee Group Lease 08/24-09/29 leases."/>
    <s v="639"/>
    <x v="0"/>
    <x v="0"/>
    <m/>
  </r>
  <r>
    <d v="2024-12-01T00:00:00"/>
    <m/>
    <x v="1"/>
    <m/>
    <m/>
    <n v="19921.349999999999"/>
    <x v="9"/>
    <x v="0"/>
    <x v="0"/>
    <s v="To record 12/01/2024 lease payment for SRL 22-0024 A, Cell Site PD24 New Cingular, Verizon Contract, CBC 2006-1 Kadlec HSC, CBC 2015-1 Kadlec MSC, CBC R.J. Lee Group Lease 08/24-09/29 leases."/>
    <s v="639"/>
    <x v="0"/>
    <x v="0"/>
    <m/>
  </r>
  <r>
    <d v="2024-12-01T00:00:00"/>
    <m/>
    <x v="2"/>
    <m/>
    <m/>
    <n v="859.9"/>
    <x v="9"/>
    <x v="0"/>
    <x v="0"/>
    <s v="To record 12/01/2024 lease payment for SRL 22-0024 A, Cell Site PD24 New Cingular, Verizon Contract, CBC 2006-1 Kadlec HSC, CBC 2015-1 Kadlec MSC, CBC R.J. Lee Group Lease 08/24-09/29 leases."/>
    <s v="639"/>
    <x v="0"/>
    <x v="0"/>
    <m/>
  </r>
  <r>
    <m/>
    <m/>
    <x v="3"/>
    <m/>
    <n v="115762.61"/>
    <n v="115762.60999999999"/>
    <x v="7"/>
    <x v="1"/>
    <x v="1"/>
    <m/>
    <m/>
    <x v="1"/>
    <x v="2"/>
    <m/>
  </r>
  <r>
    <m/>
    <m/>
    <x v="3"/>
    <m/>
    <m/>
    <m/>
    <x v="7"/>
    <x v="1"/>
    <x v="1"/>
    <m/>
    <m/>
    <x v="1"/>
    <x v="2"/>
    <m/>
  </r>
  <r>
    <d v="2024-12-09T00:00:00"/>
    <m/>
    <x v="0"/>
    <m/>
    <n v="4594.17"/>
    <m/>
    <x v="8"/>
    <x v="0"/>
    <x v="0"/>
    <s v="To record 12/09/2024 lease payment for USPS 22-026 leases."/>
    <s v="691"/>
    <x v="0"/>
    <x v="0"/>
    <m/>
  </r>
  <r>
    <d v="2024-12-09T00:00:00"/>
    <m/>
    <x v="1"/>
    <m/>
    <m/>
    <n v="4479.8100000000004"/>
    <x v="8"/>
    <x v="0"/>
    <x v="0"/>
    <s v="To record 12/09/2024 lease payment for USPS 22-026 leases."/>
    <s v="691"/>
    <x v="0"/>
    <x v="0"/>
    <m/>
  </r>
  <r>
    <d v="2024-12-09T00:00:00"/>
    <m/>
    <x v="2"/>
    <m/>
    <m/>
    <n v="114.36"/>
    <x v="8"/>
    <x v="0"/>
    <x v="0"/>
    <s v="To record 12/09/2024 lease payment for USPS 22-026 leases."/>
    <s v="691"/>
    <x v="0"/>
    <x v="0"/>
    <m/>
  </r>
  <r>
    <m/>
    <m/>
    <x v="3"/>
    <m/>
    <n v="4594.17"/>
    <n v="4594.17"/>
    <x v="7"/>
    <x v="1"/>
    <x v="1"/>
    <m/>
    <m/>
    <x v="1"/>
    <x v="2"/>
    <m/>
  </r>
  <r>
    <m/>
    <m/>
    <x v="3"/>
    <m/>
    <m/>
    <m/>
    <x v="7"/>
    <x v="1"/>
    <x v="1"/>
    <m/>
    <m/>
    <x v="1"/>
    <x v="2"/>
    <m/>
  </r>
  <r>
    <d v="2025-01-01T00:00:00"/>
    <m/>
    <x v="0"/>
    <m/>
    <n v="30402.32"/>
    <m/>
    <x v="1"/>
    <x v="0"/>
    <x v="0"/>
    <s v="To record 01/01/2025 lease payment for SRL 22-0024 A, Cell Site PD24 New Cingular, Verizon Contract, CBC 2006-1 Kadlec HSC, CBC 2017-01 Pasco School District, CBC 2015-1 Kadlec MSC, CBC R.J. Lee Group Lease 08/24-09/29 leases."/>
    <s v="652"/>
    <x v="0"/>
    <x v="0"/>
    <m/>
  </r>
  <r>
    <d v="2025-01-01T00:00:00"/>
    <m/>
    <x v="1"/>
    <m/>
    <m/>
    <n v="30222.53"/>
    <x v="1"/>
    <x v="0"/>
    <x v="0"/>
    <s v="To record 01/01/2025 lease payment for SRL 22-0024 A, Cell Site PD24 New Cingular, Verizon Contract, CBC 2006-1 Kadlec HSC, CBC 2017-01 Pasco School District, CBC 2015-1 Kadlec MSC, CBC R.J. Lee Group Lease 08/24-09/29 leases."/>
    <s v="652"/>
    <x v="0"/>
    <x v="0"/>
    <m/>
  </r>
  <r>
    <d v="2025-01-01T00:00:00"/>
    <m/>
    <x v="2"/>
    <m/>
    <m/>
    <n v="179.79"/>
    <x v="1"/>
    <x v="0"/>
    <x v="0"/>
    <s v="To record 01/01/2025 lease payment for SRL 22-0024 A, Cell Site PD24 New Cingular, Verizon Contract, CBC 2006-1 Kadlec HSC, CBC 2017-01 Pasco School District, CBC 2015-1 Kadlec MSC, CBC R.J. Lee Group Lease 08/24-09/29 leases."/>
    <s v="652"/>
    <x v="0"/>
    <x v="0"/>
    <m/>
  </r>
  <r>
    <d v="2025-01-01T00:00:00"/>
    <m/>
    <x v="0"/>
    <m/>
    <n v="3082.5"/>
    <m/>
    <x v="2"/>
    <x v="0"/>
    <x v="0"/>
    <s v="To record 01/01/2025 lease payment for SRL 22-0024 A, Cell Site PD24 New Cingular, Verizon Contract, CBC 2006-1 Kadlec HSC, CBC 2017-01 Pasco School District, CBC 2015-1 Kadlec MSC, CBC R.J. Lee Group Lease 08/24-09/29 leases."/>
    <s v="635"/>
    <x v="0"/>
    <x v="1"/>
    <m/>
  </r>
  <r>
    <d v="2025-01-01T00:00:00"/>
    <m/>
    <x v="1"/>
    <m/>
    <m/>
    <n v="2230.29"/>
    <x v="2"/>
    <x v="0"/>
    <x v="0"/>
    <s v="To record 01/01/2025 lease payment for SRL 22-0024 A, Cell Site PD24 New Cingular, Verizon Contract, CBC 2006-1 Kadlec HSC, CBC 2017-01 Pasco School District, CBC 2015-1 Kadlec MSC, CBC R.J. Lee Group Lease 08/24-09/29 leases."/>
    <s v="635"/>
    <x v="0"/>
    <x v="1"/>
    <m/>
  </r>
  <r>
    <d v="2025-01-01T00:00:00"/>
    <m/>
    <x v="2"/>
    <m/>
    <m/>
    <n v="852.21"/>
    <x v="2"/>
    <x v="0"/>
    <x v="0"/>
    <s v="To record 01/01/2025 lease payment for SRL 22-0024 A, Cell Site PD24 New Cingular, Verizon Contract, CBC 2006-1 Kadlec HSC, CBC 2017-01 Pasco School District, CBC 2015-1 Kadlec MSC, CBC R.J. Lee Group Lease 08/24-09/29 leases."/>
    <s v="635"/>
    <x v="0"/>
    <x v="1"/>
    <m/>
  </r>
  <r>
    <d v="2025-01-01T00:00:00"/>
    <m/>
    <x v="0"/>
    <m/>
    <n v="3530.31"/>
    <m/>
    <x v="3"/>
    <x v="0"/>
    <x v="0"/>
    <s v="To record 01/01/2025 lease payment for SRL 22-0024 A, Cell Site PD24 New Cingular, Verizon Contract, CBC 2006-1 Kadlec HSC, CBC 2017-01 Pasco School District, CBC 2015-1 Kadlec MSC, CBC R.J. Lee Group Lease 08/24-09/29 leases."/>
    <s v="635"/>
    <x v="0"/>
    <x v="1"/>
    <m/>
  </r>
  <r>
    <d v="2025-01-01T00:00:00"/>
    <m/>
    <x v="1"/>
    <m/>
    <m/>
    <n v="3029.01"/>
    <x v="3"/>
    <x v="0"/>
    <x v="0"/>
    <s v="To record 01/01/2025 lease payment for SRL 22-0024 A, Cell Site PD24 New Cingular, Verizon Contract, CBC 2006-1 Kadlec HSC, CBC 2017-01 Pasco School District, CBC 2015-1 Kadlec MSC, CBC R.J. Lee Group Lease 08/24-09/29 leases."/>
    <s v="635"/>
    <x v="0"/>
    <x v="1"/>
    <m/>
  </r>
  <r>
    <d v="2025-01-01T00:00:00"/>
    <m/>
    <x v="2"/>
    <m/>
    <m/>
    <n v="501.3"/>
    <x v="3"/>
    <x v="0"/>
    <x v="0"/>
    <s v="To record 01/01/2025 lease payment for SRL 22-0024 A, Cell Site PD24 New Cingular, Verizon Contract, CBC 2006-1 Kadlec HSC, CBC 2017-01 Pasco School District, CBC 2015-1 Kadlec MSC, CBC R.J. Lee Group Lease 08/24-09/29 leases."/>
    <s v="635"/>
    <x v="0"/>
    <x v="1"/>
    <m/>
  </r>
  <r>
    <d v="2025-01-01T00:00:00"/>
    <m/>
    <x v="0"/>
    <m/>
    <n v="21325.23"/>
    <m/>
    <x v="4"/>
    <x v="0"/>
    <x v="0"/>
    <s v="To record 01/01/2025 lease payment for SRL 22-0024 A, Cell Site PD24 New Cingular, Verizon Contract, CBC 2006-1 Kadlec HSC, CBC 2017-01 Pasco School District, CBC 2015-1 Kadlec MSC, CBC R.J. Lee Group Lease 08/24-09/29 leases."/>
    <s v="639"/>
    <x v="0"/>
    <x v="0"/>
    <m/>
  </r>
  <r>
    <d v="2025-01-01T00:00:00"/>
    <m/>
    <x v="1"/>
    <m/>
    <m/>
    <n v="18504.55"/>
    <x v="4"/>
    <x v="0"/>
    <x v="0"/>
    <s v="To record 01/01/2025 lease payment for SRL 22-0024 A, Cell Site PD24 New Cingular, Verizon Contract, CBC 2006-1 Kadlec HSC, CBC 2017-01 Pasco School District, CBC 2015-1 Kadlec MSC, CBC R.J. Lee Group Lease 08/24-09/29 leases."/>
    <s v="639"/>
    <x v="0"/>
    <x v="0"/>
    <m/>
  </r>
  <r>
    <d v="2025-01-01T00:00:00"/>
    <m/>
    <x v="2"/>
    <m/>
    <m/>
    <n v="2820.68"/>
    <x v="4"/>
    <x v="0"/>
    <x v="0"/>
    <s v="To record 01/01/2025 lease payment for SRL 22-0024 A, Cell Site PD24 New Cingular, Verizon Contract, CBC 2006-1 Kadlec HSC, CBC 2017-01 Pasco School District, CBC 2015-1 Kadlec MSC, CBC R.J. Lee Group Lease 08/24-09/29 leases."/>
    <s v="639"/>
    <x v="0"/>
    <x v="0"/>
    <m/>
  </r>
  <r>
    <d v="2025-01-01T00:00:00"/>
    <m/>
    <x v="0"/>
    <m/>
    <n v="350000"/>
    <m/>
    <x v="11"/>
    <x v="0"/>
    <x v="0"/>
    <s v="To record 01/01/2025 lease payment for SRL 22-0024 A, Cell Site PD24 New Cingular, Verizon Contract, CBC 2006-1 Kadlec HSC, CBC 2017-01 Pasco School District, CBC 2015-1 Kadlec MSC, CBC R.J. Lee Group Lease 08/24-09/29 leases."/>
    <s v="639"/>
    <x v="0"/>
    <x v="0"/>
    <m/>
  </r>
  <r>
    <d v="2025-01-01T00:00:00"/>
    <m/>
    <x v="1"/>
    <m/>
    <m/>
    <n v="328554.98"/>
    <x v="11"/>
    <x v="0"/>
    <x v="0"/>
    <s v="To record 01/01/2025 lease payment for SRL 22-0024 A, Cell Site PD24 New Cingular, Verizon Contract, CBC 2006-1 Kadlec HSC, CBC 2017-01 Pasco School District, CBC 2015-1 Kadlec MSC, CBC R.J. Lee Group Lease 08/24-09/29 leases."/>
    <s v="639"/>
    <x v="0"/>
    <x v="0"/>
    <m/>
  </r>
  <r>
    <d v="2025-01-01T00:00:00"/>
    <m/>
    <x v="2"/>
    <m/>
    <m/>
    <n v="21445.02"/>
    <x v="11"/>
    <x v="0"/>
    <x v="0"/>
    <s v="To record 01/01/2025 lease payment for SRL 22-0024 A, Cell Site PD24 New Cingular, Verizon Contract, CBC 2006-1 Kadlec HSC, CBC 2017-01 Pasco School District, CBC 2015-1 Kadlec MSC, CBC R.J. Lee Group Lease 08/24-09/29 leases."/>
    <s v="639"/>
    <x v="0"/>
    <x v="0"/>
    <m/>
  </r>
  <r>
    <d v="2025-01-01T00:00:00"/>
    <m/>
    <x v="0"/>
    <m/>
    <n v="36641"/>
    <m/>
    <x v="5"/>
    <x v="0"/>
    <x v="0"/>
    <s v="To record 01/01/2025 lease payment for SRL 22-0024 A, Cell Site PD24 New Cingular, Verizon Contract, CBC 2006-1 Kadlec HSC, CBC 2017-01 Pasco School District, CBC 2015-1 Kadlec MSC, CBC R.J. Lee Group Lease 08/24-09/29 leases."/>
    <s v="639"/>
    <x v="0"/>
    <x v="0"/>
    <m/>
  </r>
  <r>
    <d v="2025-01-01T00:00:00"/>
    <m/>
    <x v="1"/>
    <m/>
    <m/>
    <n v="14767.42"/>
    <x v="5"/>
    <x v="0"/>
    <x v="0"/>
    <s v="To record 01/01/2025 lease payment for SRL 22-0024 A, Cell Site PD24 New Cingular, Verizon Contract, CBC 2006-1 Kadlec HSC, CBC 2017-01 Pasco School District, CBC 2015-1 Kadlec MSC, CBC R.J. Lee Group Lease 08/24-09/29 leases."/>
    <s v="639"/>
    <x v="0"/>
    <x v="0"/>
    <m/>
  </r>
  <r>
    <d v="2025-01-01T00:00:00"/>
    <m/>
    <x v="2"/>
    <m/>
    <m/>
    <n v="21873.58"/>
    <x v="5"/>
    <x v="0"/>
    <x v="0"/>
    <s v="To record 01/01/2025 lease payment for SRL 22-0024 A, Cell Site PD24 New Cingular, Verizon Contract, CBC 2006-1 Kadlec HSC, CBC 2017-01 Pasco School District, CBC 2015-1 Kadlec MSC, CBC R.J. Lee Group Lease 08/24-09/29 leases."/>
    <s v="639"/>
    <x v="0"/>
    <x v="0"/>
    <m/>
  </r>
  <r>
    <d v="2025-01-01T00:00:00"/>
    <m/>
    <x v="0"/>
    <m/>
    <n v="20781.25"/>
    <m/>
    <x v="9"/>
    <x v="0"/>
    <x v="0"/>
    <s v="To record 01/01/2025 lease payment for SRL 22-0024 A, Cell Site PD24 New Cingular, Verizon Contract, CBC 2006-1 Kadlec HSC, CBC 2017-01 Pasco School District, CBC 2015-1 Kadlec MSC, CBC R.J. Lee Group Lease 08/24-09/29 leases."/>
    <s v="639"/>
    <x v="0"/>
    <x v="0"/>
    <m/>
  </r>
  <r>
    <d v="2025-01-01T00:00:00"/>
    <m/>
    <x v="1"/>
    <m/>
    <m/>
    <n v="19936.12"/>
    <x v="9"/>
    <x v="0"/>
    <x v="0"/>
    <s v="To record 01/01/2025 lease payment for SRL 22-0024 A, Cell Site PD24 New Cingular, Verizon Contract, CBC 2006-1 Kadlec HSC, CBC 2017-01 Pasco School District, CBC 2015-1 Kadlec MSC, CBC R.J. Lee Group Lease 08/24-09/29 leases."/>
    <s v="639"/>
    <x v="0"/>
    <x v="0"/>
    <m/>
  </r>
  <r>
    <d v="2025-01-01T00:00:00"/>
    <m/>
    <x v="2"/>
    <m/>
    <m/>
    <n v="845.13"/>
    <x v="9"/>
    <x v="0"/>
    <x v="0"/>
    <s v="To record 01/01/2025 lease payment for SRL 22-0024 A, Cell Site PD24 New Cingular, Verizon Contract, CBC 2006-1 Kadlec HSC, CBC 2017-01 Pasco School District, CBC 2015-1 Kadlec MSC, CBC R.J. Lee Group Lease 08/24-09/29 leases."/>
    <s v="639"/>
    <x v="0"/>
    <x v="0"/>
    <m/>
  </r>
  <r>
    <m/>
    <m/>
    <x v="3"/>
    <m/>
    <n v="465762.61"/>
    <n v="465762.61"/>
    <x v="7"/>
    <x v="1"/>
    <x v="1"/>
    <m/>
    <m/>
    <x v="1"/>
    <x v="2"/>
    <m/>
  </r>
  <r>
    <m/>
    <m/>
    <x v="3"/>
    <m/>
    <m/>
    <m/>
    <x v="7"/>
    <x v="1"/>
    <x v="1"/>
    <m/>
    <m/>
    <x v="1"/>
    <x v="2"/>
    <m/>
  </r>
  <r>
    <d v="2025-01-09T00:00:00"/>
    <m/>
    <x v="0"/>
    <m/>
    <n v="4594.17"/>
    <m/>
    <x v="8"/>
    <x v="0"/>
    <x v="0"/>
    <s v="To record 01/09/2025 lease payment for USPS 22-026 leases."/>
    <s v="691"/>
    <x v="0"/>
    <x v="0"/>
    <m/>
  </r>
  <r>
    <d v="2025-01-09T00:00:00"/>
    <m/>
    <x v="1"/>
    <m/>
    <m/>
    <n v="4483.13"/>
    <x v="8"/>
    <x v="0"/>
    <x v="0"/>
    <s v="To record 01/09/2025 lease payment for USPS 22-026 leases."/>
    <s v="691"/>
    <x v="0"/>
    <x v="0"/>
    <m/>
  </r>
  <r>
    <d v="2025-01-09T00:00:00"/>
    <m/>
    <x v="2"/>
    <m/>
    <m/>
    <n v="111.04"/>
    <x v="8"/>
    <x v="0"/>
    <x v="0"/>
    <s v="To record 01/09/2025 lease payment for USPS 22-026 leases."/>
    <s v="691"/>
    <x v="0"/>
    <x v="0"/>
    <m/>
  </r>
  <r>
    <m/>
    <m/>
    <x v="3"/>
    <m/>
    <n v="4594.17"/>
    <n v="4594.17"/>
    <x v="7"/>
    <x v="1"/>
    <x v="1"/>
    <m/>
    <m/>
    <x v="1"/>
    <x v="2"/>
    <m/>
  </r>
  <r>
    <m/>
    <m/>
    <x v="3"/>
    <m/>
    <m/>
    <m/>
    <x v="7"/>
    <x v="1"/>
    <x v="1"/>
    <m/>
    <m/>
    <x v="1"/>
    <x v="2"/>
    <m/>
  </r>
  <r>
    <d v="2025-02-01T00:00:00"/>
    <m/>
    <x v="0"/>
    <m/>
    <n v="30402.32"/>
    <m/>
    <x v="1"/>
    <x v="0"/>
    <x v="0"/>
    <s v="To record 02/01/2025 lease payment for SRL 22-0024 A, Cell Site PD24 New Cingular, Verizon Contract, CBC 2006-1 Kadlec HSC, CBC 2015-1 Kadlec MSC, CBC R.J. Lee Group Lease 08/24-09/29 leases."/>
    <s v="652"/>
    <x v="0"/>
    <x v="0"/>
    <m/>
  </r>
  <r>
    <d v="2025-02-01T00:00:00"/>
    <m/>
    <x v="1"/>
    <m/>
    <m/>
    <n v="30244.95"/>
    <x v="1"/>
    <x v="0"/>
    <x v="0"/>
    <s v="To record 02/01/2025 lease payment for SRL 22-0024 A, Cell Site PD24 New Cingular, Verizon Contract, CBC 2006-1 Kadlec HSC, CBC 2015-1 Kadlec MSC, CBC R.J. Lee Group Lease 08/24-09/29 leases."/>
    <s v="652"/>
    <x v="0"/>
    <x v="0"/>
    <m/>
  </r>
  <r>
    <d v="2025-02-01T00:00:00"/>
    <m/>
    <x v="2"/>
    <m/>
    <m/>
    <n v="157.37"/>
    <x v="1"/>
    <x v="0"/>
    <x v="0"/>
    <s v="To record 02/01/2025 lease payment for SRL 22-0024 A, Cell Site PD24 New Cingular, Verizon Contract, CBC 2006-1 Kadlec HSC, CBC 2015-1 Kadlec MSC, CBC R.J. Lee Group Lease 08/24-09/29 leases."/>
    <s v="652"/>
    <x v="0"/>
    <x v="0"/>
    <m/>
  </r>
  <r>
    <d v="2025-02-01T00:00:00"/>
    <m/>
    <x v="0"/>
    <m/>
    <n v="3082.5"/>
    <m/>
    <x v="2"/>
    <x v="0"/>
    <x v="0"/>
    <s v="To record 02/01/2025 lease payment for SRL 22-0024 A, Cell Site PD24 New Cingular, Verizon Contract, CBC 2006-1 Kadlec HSC, CBC 2015-1 Kadlec MSC, CBC R.J. Lee Group Lease 08/24-09/29 leases."/>
    <s v="635"/>
    <x v="0"/>
    <x v="1"/>
    <m/>
  </r>
  <r>
    <d v="2025-02-01T00:00:00"/>
    <m/>
    <x v="1"/>
    <m/>
    <m/>
    <n v="2232.0500000000002"/>
    <x v="2"/>
    <x v="0"/>
    <x v="0"/>
    <s v="To record 02/01/2025 lease payment for SRL 22-0024 A, Cell Site PD24 New Cingular, Verizon Contract, CBC 2006-1 Kadlec HSC, CBC 2015-1 Kadlec MSC, CBC R.J. Lee Group Lease 08/24-09/29 leases."/>
    <s v="635"/>
    <x v="0"/>
    <x v="1"/>
    <m/>
  </r>
  <r>
    <d v="2025-02-01T00:00:00"/>
    <m/>
    <x v="2"/>
    <m/>
    <m/>
    <n v="850.45"/>
    <x v="2"/>
    <x v="0"/>
    <x v="0"/>
    <s v="To record 02/01/2025 lease payment for SRL 22-0024 A, Cell Site PD24 New Cingular, Verizon Contract, CBC 2006-1 Kadlec HSC, CBC 2015-1 Kadlec MSC, CBC R.J. Lee Group Lease 08/24-09/29 leases."/>
    <s v="635"/>
    <x v="0"/>
    <x v="1"/>
    <m/>
  </r>
  <r>
    <d v="2025-02-01T00:00:00"/>
    <m/>
    <x v="0"/>
    <m/>
    <n v="3530.31"/>
    <m/>
    <x v="3"/>
    <x v="0"/>
    <x v="0"/>
    <s v="To record 02/01/2025 lease payment for SRL 22-0024 A, Cell Site PD24 New Cingular, Verizon Contract, CBC 2006-1 Kadlec HSC, CBC 2015-1 Kadlec MSC, CBC R.J. Lee Group Lease 08/24-09/29 leases."/>
    <s v="635"/>
    <x v="0"/>
    <x v="1"/>
    <m/>
  </r>
  <r>
    <d v="2025-02-01T00:00:00"/>
    <m/>
    <x v="1"/>
    <m/>
    <m/>
    <n v="3031.41"/>
    <x v="3"/>
    <x v="0"/>
    <x v="0"/>
    <s v="To record 02/01/2025 lease payment for SRL 22-0024 A, Cell Site PD24 New Cingular, Verizon Contract, CBC 2006-1 Kadlec HSC, CBC 2015-1 Kadlec MSC, CBC R.J. Lee Group Lease 08/24-09/29 leases."/>
    <s v="635"/>
    <x v="0"/>
    <x v="1"/>
    <m/>
  </r>
  <r>
    <d v="2025-02-01T00:00:00"/>
    <m/>
    <x v="2"/>
    <m/>
    <m/>
    <n v="498.9"/>
    <x v="3"/>
    <x v="0"/>
    <x v="0"/>
    <s v="To record 02/01/2025 lease payment for SRL 22-0024 A, Cell Site PD24 New Cingular, Verizon Contract, CBC 2006-1 Kadlec HSC, CBC 2015-1 Kadlec MSC, CBC R.J. Lee Group Lease 08/24-09/29 leases."/>
    <s v="635"/>
    <x v="0"/>
    <x v="1"/>
    <m/>
  </r>
  <r>
    <d v="2025-02-01T00:00:00"/>
    <m/>
    <x v="0"/>
    <m/>
    <n v="21325.23"/>
    <m/>
    <x v="4"/>
    <x v="0"/>
    <x v="0"/>
    <s v="To record 02/01/2025 lease payment for SRL 22-0024 A, Cell Site PD24 New Cingular, Verizon Contract, CBC 2006-1 Kadlec HSC, CBC 2015-1 Kadlec MSC, CBC R.J. Lee Group Lease 08/24-09/29 leases."/>
    <s v="639"/>
    <x v="0"/>
    <x v="0"/>
    <m/>
  </r>
  <r>
    <d v="2025-02-01T00:00:00"/>
    <m/>
    <x v="1"/>
    <m/>
    <m/>
    <n v="18537.400000000001"/>
    <x v="4"/>
    <x v="0"/>
    <x v="0"/>
    <s v="To record 02/01/2025 lease payment for SRL 22-0024 A, Cell Site PD24 New Cingular, Verizon Contract, CBC 2006-1 Kadlec HSC, CBC 2015-1 Kadlec MSC, CBC R.J. Lee Group Lease 08/24-09/29 leases."/>
    <s v="639"/>
    <x v="0"/>
    <x v="0"/>
    <m/>
  </r>
  <r>
    <d v="2025-02-01T00:00:00"/>
    <m/>
    <x v="2"/>
    <m/>
    <m/>
    <n v="2787.83"/>
    <x v="4"/>
    <x v="0"/>
    <x v="0"/>
    <s v="To record 02/01/2025 lease payment for SRL 22-0024 A, Cell Site PD24 New Cingular, Verizon Contract, CBC 2006-1 Kadlec HSC, CBC 2015-1 Kadlec MSC, CBC R.J. Lee Group Lease 08/24-09/29 leases."/>
    <s v="639"/>
    <x v="0"/>
    <x v="0"/>
    <m/>
  </r>
  <r>
    <d v="2025-02-01T00:00:00"/>
    <m/>
    <x v="0"/>
    <m/>
    <n v="36641"/>
    <m/>
    <x v="5"/>
    <x v="0"/>
    <x v="0"/>
    <s v="To record 02/01/2025 lease payment for SRL 22-0024 A, Cell Site PD24 New Cingular, Verizon Contract, CBC 2006-1 Kadlec HSC, CBC 2015-1 Kadlec MSC, CBC R.J. Lee Group Lease 08/24-09/29 leases."/>
    <s v="639"/>
    <x v="0"/>
    <x v="0"/>
    <m/>
  </r>
  <r>
    <d v="2025-02-01T00:00:00"/>
    <m/>
    <x v="1"/>
    <m/>
    <m/>
    <n v="14820.34"/>
    <x v="5"/>
    <x v="0"/>
    <x v="0"/>
    <s v="To record 02/01/2025 lease payment for SRL 22-0024 A, Cell Site PD24 New Cingular, Verizon Contract, CBC 2006-1 Kadlec HSC, CBC 2015-1 Kadlec MSC, CBC R.J. Lee Group Lease 08/24-09/29 leases."/>
    <s v="639"/>
    <x v="0"/>
    <x v="0"/>
    <m/>
  </r>
  <r>
    <d v="2025-02-01T00:00:00"/>
    <m/>
    <x v="2"/>
    <m/>
    <m/>
    <n v="21820.66"/>
    <x v="5"/>
    <x v="0"/>
    <x v="0"/>
    <s v="To record 02/01/2025 lease payment for SRL 22-0024 A, Cell Site PD24 New Cingular, Verizon Contract, CBC 2006-1 Kadlec HSC, CBC 2015-1 Kadlec MSC, CBC R.J. Lee Group Lease 08/24-09/29 leases."/>
    <s v="639"/>
    <x v="0"/>
    <x v="0"/>
    <m/>
  </r>
  <r>
    <d v="2025-02-01T00:00:00"/>
    <m/>
    <x v="0"/>
    <m/>
    <n v="20781.25"/>
    <m/>
    <x v="9"/>
    <x v="0"/>
    <x v="0"/>
    <s v="To record 02/01/2025 lease payment for SRL 22-0024 A, Cell Site PD24 New Cingular, Verizon Contract, CBC 2006-1 Kadlec HSC, CBC 2015-1 Kadlec MSC, CBC R.J. Lee Group Lease 08/24-09/29 leases."/>
    <s v="639"/>
    <x v="0"/>
    <x v="0"/>
    <m/>
  </r>
  <r>
    <d v="2025-02-01T00:00:00"/>
    <m/>
    <x v="1"/>
    <m/>
    <m/>
    <n v="19950.91"/>
    <x v="9"/>
    <x v="0"/>
    <x v="0"/>
    <s v="To record 02/01/2025 lease payment for SRL 22-0024 A, Cell Site PD24 New Cingular, Verizon Contract, CBC 2006-1 Kadlec HSC, CBC 2015-1 Kadlec MSC, CBC R.J. Lee Group Lease 08/24-09/29 leases."/>
    <s v="639"/>
    <x v="0"/>
    <x v="0"/>
    <m/>
  </r>
  <r>
    <d v="2025-02-01T00:00:00"/>
    <m/>
    <x v="2"/>
    <m/>
    <m/>
    <n v="830.34"/>
    <x v="9"/>
    <x v="0"/>
    <x v="0"/>
    <s v="To record 02/01/2025 lease payment for SRL 22-0024 A, Cell Site PD24 New Cingular, Verizon Contract, CBC 2006-1 Kadlec HSC, CBC 2015-1 Kadlec MSC, CBC R.J. Lee Group Lease 08/24-09/29 leases."/>
    <s v="639"/>
    <x v="0"/>
    <x v="0"/>
    <m/>
  </r>
  <r>
    <m/>
    <m/>
    <x v="3"/>
    <m/>
    <n v="115762.61"/>
    <n v="115762.61"/>
    <x v="7"/>
    <x v="1"/>
    <x v="1"/>
    <m/>
    <m/>
    <x v="1"/>
    <x v="2"/>
    <m/>
  </r>
  <r>
    <m/>
    <m/>
    <x v="3"/>
    <m/>
    <m/>
    <m/>
    <x v="7"/>
    <x v="1"/>
    <x v="1"/>
    <m/>
    <m/>
    <x v="1"/>
    <x v="2"/>
    <m/>
  </r>
  <r>
    <d v="2025-02-09T00:00:00"/>
    <m/>
    <x v="0"/>
    <m/>
    <n v="4594.17"/>
    <m/>
    <x v="8"/>
    <x v="0"/>
    <x v="0"/>
    <s v="To record 02/09/2025 lease payment for USPS 22-026 leases."/>
    <s v="691"/>
    <x v="0"/>
    <x v="0"/>
    <m/>
  </r>
  <r>
    <d v="2025-02-09T00:00:00"/>
    <m/>
    <x v="1"/>
    <m/>
    <m/>
    <n v="4486.46"/>
    <x v="8"/>
    <x v="0"/>
    <x v="0"/>
    <s v="To record 02/09/2025 lease payment for USPS 22-026 leases."/>
    <s v="691"/>
    <x v="0"/>
    <x v="0"/>
    <m/>
  </r>
  <r>
    <d v="2025-02-09T00:00:00"/>
    <m/>
    <x v="2"/>
    <m/>
    <m/>
    <n v="107.71"/>
    <x v="8"/>
    <x v="0"/>
    <x v="0"/>
    <s v="To record 02/09/2025 lease payment for USPS 22-026 leases."/>
    <s v="691"/>
    <x v="0"/>
    <x v="0"/>
    <m/>
  </r>
  <r>
    <m/>
    <m/>
    <x v="3"/>
    <m/>
    <n v="4594.17"/>
    <n v="4594.17"/>
    <x v="7"/>
    <x v="1"/>
    <x v="1"/>
    <m/>
    <m/>
    <x v="1"/>
    <x v="2"/>
    <m/>
  </r>
  <r>
    <m/>
    <m/>
    <x v="3"/>
    <m/>
    <m/>
    <m/>
    <x v="7"/>
    <x v="1"/>
    <x v="1"/>
    <m/>
    <m/>
    <x v="1"/>
    <x v="2"/>
    <m/>
  </r>
  <r>
    <d v="2025-03-01T00:00:00"/>
    <m/>
    <x v="0"/>
    <m/>
    <n v="30402.32"/>
    <m/>
    <x v="1"/>
    <x v="0"/>
    <x v="0"/>
    <s v="To record 03/01/2025 lease payment for SRL 22-0024 A, Cell Site PD24 New Cingular, Verizon Contract, CBC 2006-1 Kadlec HSC, CBC 2015-1 Kadlec MSC, CBC R.J. Lee Group Lease 08/24-09/29 leases."/>
    <s v="652"/>
    <x v="0"/>
    <x v="0"/>
    <m/>
  </r>
  <r>
    <d v="2025-03-01T00:00:00"/>
    <m/>
    <x v="1"/>
    <m/>
    <m/>
    <n v="30267.38"/>
    <x v="1"/>
    <x v="0"/>
    <x v="0"/>
    <s v="To record 03/01/2025 lease payment for SRL 22-0024 A, Cell Site PD24 New Cingular, Verizon Contract, CBC 2006-1 Kadlec HSC, CBC 2015-1 Kadlec MSC, CBC R.J. Lee Group Lease 08/24-09/29 leases."/>
    <s v="652"/>
    <x v="0"/>
    <x v="0"/>
    <m/>
  </r>
  <r>
    <d v="2025-03-01T00:00:00"/>
    <m/>
    <x v="2"/>
    <m/>
    <m/>
    <n v="134.94"/>
    <x v="1"/>
    <x v="0"/>
    <x v="0"/>
    <s v="To record 03/01/2025 lease payment for SRL 22-0024 A, Cell Site PD24 New Cingular, Verizon Contract, CBC 2006-1 Kadlec HSC, CBC 2015-1 Kadlec MSC, CBC R.J. Lee Group Lease 08/24-09/29 leases."/>
    <s v="652"/>
    <x v="0"/>
    <x v="0"/>
    <m/>
  </r>
  <r>
    <d v="2025-03-01T00:00:00"/>
    <m/>
    <x v="0"/>
    <m/>
    <n v="3082.5"/>
    <m/>
    <x v="2"/>
    <x v="0"/>
    <x v="0"/>
    <s v="To record 03/01/2025 lease payment for SRL 22-0024 A, Cell Site PD24 New Cingular, Verizon Contract, CBC 2006-1 Kadlec HSC, CBC 2015-1 Kadlec MSC, CBC R.J. Lee Group Lease 08/24-09/29 leases."/>
    <s v="635"/>
    <x v="0"/>
    <x v="1"/>
    <m/>
  </r>
  <r>
    <d v="2025-03-01T00:00:00"/>
    <m/>
    <x v="1"/>
    <m/>
    <m/>
    <n v="2233.8200000000002"/>
    <x v="2"/>
    <x v="0"/>
    <x v="0"/>
    <s v="To record 03/01/2025 lease payment for SRL 22-0024 A, Cell Site PD24 New Cingular, Verizon Contract, CBC 2006-1 Kadlec HSC, CBC 2015-1 Kadlec MSC, CBC R.J. Lee Group Lease 08/24-09/29 leases."/>
    <s v="635"/>
    <x v="0"/>
    <x v="1"/>
    <m/>
  </r>
  <r>
    <d v="2025-03-01T00:00:00"/>
    <m/>
    <x v="2"/>
    <m/>
    <m/>
    <n v="848.68"/>
    <x v="2"/>
    <x v="0"/>
    <x v="0"/>
    <s v="To record 03/01/2025 lease payment for SRL 22-0024 A, Cell Site PD24 New Cingular, Verizon Contract, CBC 2006-1 Kadlec HSC, CBC 2015-1 Kadlec MSC, CBC R.J. Lee Group Lease 08/24-09/29 leases."/>
    <s v="635"/>
    <x v="0"/>
    <x v="1"/>
    <m/>
  </r>
  <r>
    <d v="2025-03-01T00:00:00"/>
    <m/>
    <x v="0"/>
    <m/>
    <n v="3627.39"/>
    <m/>
    <x v="3"/>
    <x v="0"/>
    <x v="0"/>
    <s v="To record 03/01/2025 lease payment for SRL 22-0024 A, Cell Site PD24 New Cingular, Verizon Contract, CBC 2006-1 Kadlec HSC, CBC 2015-1 Kadlec MSC, CBC R.J. Lee Group Lease 08/24-09/29 leases."/>
    <s v="635"/>
    <x v="0"/>
    <x v="1"/>
    <m/>
  </r>
  <r>
    <d v="2025-03-01T00:00:00"/>
    <m/>
    <x v="1"/>
    <m/>
    <m/>
    <n v="3130.89"/>
    <x v="3"/>
    <x v="0"/>
    <x v="0"/>
    <s v="To record 03/01/2025 lease payment for SRL 22-0024 A, Cell Site PD24 New Cingular, Verizon Contract, CBC 2006-1 Kadlec HSC, CBC 2015-1 Kadlec MSC, CBC R.J. Lee Group Lease 08/24-09/29 leases."/>
    <s v="635"/>
    <x v="0"/>
    <x v="1"/>
    <m/>
  </r>
  <r>
    <d v="2025-03-01T00:00:00"/>
    <m/>
    <x v="2"/>
    <m/>
    <m/>
    <n v="496.5"/>
    <x v="3"/>
    <x v="0"/>
    <x v="0"/>
    <s v="To record 03/01/2025 lease payment for SRL 22-0024 A, Cell Site PD24 New Cingular, Verizon Contract, CBC 2006-1 Kadlec HSC, CBC 2015-1 Kadlec MSC, CBC R.J. Lee Group Lease 08/24-09/29 leases."/>
    <s v="635"/>
    <x v="0"/>
    <x v="1"/>
    <m/>
  </r>
  <r>
    <d v="2025-03-01T00:00:00"/>
    <m/>
    <x v="0"/>
    <m/>
    <n v="21325.23"/>
    <m/>
    <x v="4"/>
    <x v="0"/>
    <x v="0"/>
    <s v="To record 03/01/2025 lease payment for SRL 22-0024 A, Cell Site PD24 New Cingular, Verizon Contract, CBC 2006-1 Kadlec HSC, CBC 2015-1 Kadlec MSC, CBC R.J. Lee Group Lease 08/24-09/29 leases."/>
    <s v="639"/>
    <x v="0"/>
    <x v="0"/>
    <m/>
  </r>
  <r>
    <d v="2025-03-01T00:00:00"/>
    <m/>
    <x v="1"/>
    <m/>
    <m/>
    <n v="18570.3"/>
    <x v="4"/>
    <x v="0"/>
    <x v="0"/>
    <s v="To record 03/01/2025 lease payment for SRL 22-0024 A, Cell Site PD24 New Cingular, Verizon Contract, CBC 2006-1 Kadlec HSC, CBC 2015-1 Kadlec MSC, CBC R.J. Lee Group Lease 08/24-09/29 leases."/>
    <s v="639"/>
    <x v="0"/>
    <x v="0"/>
    <m/>
  </r>
  <r>
    <d v="2025-03-01T00:00:00"/>
    <m/>
    <x v="2"/>
    <m/>
    <m/>
    <n v="2754.93"/>
    <x v="4"/>
    <x v="0"/>
    <x v="0"/>
    <s v="To record 03/01/2025 lease payment for SRL 22-0024 A, Cell Site PD24 New Cingular, Verizon Contract, CBC 2006-1 Kadlec HSC, CBC 2015-1 Kadlec MSC, CBC R.J. Lee Group Lease 08/24-09/29 leases."/>
    <s v="639"/>
    <x v="0"/>
    <x v="0"/>
    <m/>
  </r>
  <r>
    <d v="2025-03-01T00:00:00"/>
    <m/>
    <x v="0"/>
    <m/>
    <n v="36641"/>
    <m/>
    <x v="5"/>
    <x v="0"/>
    <x v="0"/>
    <s v="To record 03/01/2025 lease payment for SRL 22-0024 A, Cell Site PD24 New Cingular, Verizon Contract, CBC 2006-1 Kadlec HSC, CBC 2015-1 Kadlec MSC, CBC R.J. Lee Group Lease 08/24-09/29 leases."/>
    <s v="639"/>
    <x v="0"/>
    <x v="0"/>
    <m/>
  </r>
  <r>
    <d v="2025-03-01T00:00:00"/>
    <m/>
    <x v="1"/>
    <m/>
    <m/>
    <n v="14873.44"/>
    <x v="5"/>
    <x v="0"/>
    <x v="0"/>
    <s v="To record 03/01/2025 lease payment for SRL 22-0024 A, Cell Site PD24 New Cingular, Verizon Contract, CBC 2006-1 Kadlec HSC, CBC 2015-1 Kadlec MSC, CBC R.J. Lee Group Lease 08/24-09/29 leases."/>
    <s v="639"/>
    <x v="0"/>
    <x v="0"/>
    <m/>
  </r>
  <r>
    <d v="2025-03-01T00:00:00"/>
    <m/>
    <x v="2"/>
    <m/>
    <m/>
    <n v="21767.56"/>
    <x v="5"/>
    <x v="0"/>
    <x v="0"/>
    <s v="To record 03/01/2025 lease payment for SRL 22-0024 A, Cell Site PD24 New Cingular, Verizon Contract, CBC 2006-1 Kadlec HSC, CBC 2015-1 Kadlec MSC, CBC R.J. Lee Group Lease 08/24-09/29 leases."/>
    <s v="639"/>
    <x v="0"/>
    <x v="0"/>
    <m/>
  </r>
  <r>
    <d v="2025-03-01T00:00:00"/>
    <m/>
    <x v="0"/>
    <m/>
    <n v="20781.25"/>
    <m/>
    <x v="9"/>
    <x v="0"/>
    <x v="0"/>
    <s v="To record 03/01/2025 lease payment for SRL 22-0024 A, Cell Site PD24 New Cingular, Verizon Contract, CBC 2006-1 Kadlec HSC, CBC 2015-1 Kadlec MSC, CBC R.J. Lee Group Lease 08/24-09/29 leases."/>
    <s v="639"/>
    <x v="0"/>
    <x v="0"/>
    <m/>
  </r>
  <r>
    <d v="2025-03-01T00:00:00"/>
    <m/>
    <x v="1"/>
    <m/>
    <m/>
    <n v="19965.7"/>
    <x v="9"/>
    <x v="0"/>
    <x v="0"/>
    <s v="To record 03/01/2025 lease payment for SRL 22-0024 A, Cell Site PD24 New Cingular, Verizon Contract, CBC 2006-1 Kadlec HSC, CBC 2015-1 Kadlec MSC, CBC R.J. Lee Group Lease 08/24-09/29 leases."/>
    <s v="639"/>
    <x v="0"/>
    <x v="0"/>
    <m/>
  </r>
  <r>
    <d v="2025-03-01T00:00:00"/>
    <m/>
    <x v="2"/>
    <m/>
    <m/>
    <n v="815.55"/>
    <x v="9"/>
    <x v="0"/>
    <x v="0"/>
    <s v="To record 03/01/2025 lease payment for SRL 22-0024 A, Cell Site PD24 New Cingular, Verizon Contract, CBC 2006-1 Kadlec HSC, CBC 2015-1 Kadlec MSC, CBC R.J. Lee Group Lease 08/24-09/29 leases."/>
    <s v="639"/>
    <x v="0"/>
    <x v="0"/>
    <m/>
  </r>
  <r>
    <m/>
    <m/>
    <x v="3"/>
    <m/>
    <n v="115859.69"/>
    <n v="115859.68999999999"/>
    <x v="7"/>
    <x v="1"/>
    <x v="1"/>
    <m/>
    <m/>
    <x v="1"/>
    <x v="2"/>
    <m/>
  </r>
  <r>
    <m/>
    <m/>
    <x v="3"/>
    <m/>
    <m/>
    <m/>
    <x v="7"/>
    <x v="1"/>
    <x v="1"/>
    <m/>
    <m/>
    <x v="1"/>
    <x v="2"/>
    <m/>
  </r>
  <r>
    <d v="2025-03-09T00:00:00"/>
    <m/>
    <x v="0"/>
    <m/>
    <n v="4594.17"/>
    <m/>
    <x v="8"/>
    <x v="0"/>
    <x v="0"/>
    <s v="To record 03/09/2025 lease payment for USPS 22-026 leases."/>
    <s v="691"/>
    <x v="0"/>
    <x v="0"/>
    <m/>
  </r>
  <r>
    <d v="2025-03-09T00:00:00"/>
    <m/>
    <x v="1"/>
    <m/>
    <m/>
    <n v="4489.79"/>
    <x v="8"/>
    <x v="0"/>
    <x v="0"/>
    <s v="To record 03/09/2025 lease payment for USPS 22-026 leases."/>
    <s v="691"/>
    <x v="0"/>
    <x v="0"/>
    <m/>
  </r>
  <r>
    <d v="2025-03-09T00:00:00"/>
    <m/>
    <x v="2"/>
    <m/>
    <m/>
    <n v="104.38"/>
    <x v="8"/>
    <x v="0"/>
    <x v="0"/>
    <s v="To record 03/09/2025 lease payment for USPS 22-026 leases."/>
    <s v="691"/>
    <x v="0"/>
    <x v="0"/>
    <m/>
  </r>
  <r>
    <m/>
    <m/>
    <x v="3"/>
    <m/>
    <n v="4594.17"/>
    <n v="4594.17"/>
    <x v="7"/>
    <x v="1"/>
    <x v="1"/>
    <m/>
    <m/>
    <x v="1"/>
    <x v="2"/>
    <m/>
  </r>
  <r>
    <m/>
    <m/>
    <x v="3"/>
    <m/>
    <m/>
    <m/>
    <x v="7"/>
    <x v="1"/>
    <x v="1"/>
    <m/>
    <m/>
    <x v="1"/>
    <x v="2"/>
    <m/>
  </r>
  <r>
    <d v="2025-04-01T00:00:00"/>
    <m/>
    <x v="0"/>
    <m/>
    <n v="30402.32"/>
    <m/>
    <x v="1"/>
    <x v="0"/>
    <x v="0"/>
    <s v="To record 04/01/2025 lease payment for SRL 22-0024 A, Cell Site PD24 New Cingular, Verizon Contract, CBC 2006-1 Kadlec HSC, CBC 2015-1 Kadlec MSC, CBC R.J. Lee Group Lease 08/24-09/29 leases."/>
    <s v="652"/>
    <x v="0"/>
    <x v="0"/>
    <m/>
  </r>
  <r>
    <d v="2025-04-01T00:00:00"/>
    <m/>
    <x v="1"/>
    <m/>
    <m/>
    <n v="30289.83"/>
    <x v="1"/>
    <x v="0"/>
    <x v="0"/>
    <s v="To record 04/01/2025 lease payment for SRL 22-0024 A, Cell Site PD24 New Cingular, Verizon Contract, CBC 2006-1 Kadlec HSC, CBC 2015-1 Kadlec MSC, CBC R.J. Lee Group Lease 08/24-09/29 leases."/>
    <s v="652"/>
    <x v="0"/>
    <x v="0"/>
    <m/>
  </r>
  <r>
    <d v="2025-04-01T00:00:00"/>
    <m/>
    <x v="2"/>
    <m/>
    <m/>
    <n v="112.49"/>
    <x v="1"/>
    <x v="0"/>
    <x v="0"/>
    <s v="To record 04/01/2025 lease payment for SRL 22-0024 A, Cell Site PD24 New Cingular, Verizon Contract, CBC 2006-1 Kadlec HSC, CBC 2015-1 Kadlec MSC, CBC R.J. Lee Group Lease 08/24-09/29 leases."/>
    <s v="652"/>
    <x v="0"/>
    <x v="0"/>
    <m/>
  </r>
  <r>
    <d v="2025-04-01T00:00:00"/>
    <m/>
    <x v="0"/>
    <m/>
    <n v="3082.5"/>
    <m/>
    <x v="2"/>
    <x v="0"/>
    <x v="0"/>
    <s v="To record 04/01/2025 lease payment for SRL 22-0024 A, Cell Site PD24 New Cingular, Verizon Contract, CBC 2006-1 Kadlec HSC, CBC 2015-1 Kadlec MSC, CBC R.J. Lee Group Lease 08/24-09/29 leases."/>
    <s v="635"/>
    <x v="0"/>
    <x v="1"/>
    <m/>
  </r>
  <r>
    <d v="2025-04-01T00:00:00"/>
    <m/>
    <x v="1"/>
    <m/>
    <m/>
    <n v="2235.59"/>
    <x v="2"/>
    <x v="0"/>
    <x v="0"/>
    <s v="To record 04/01/2025 lease payment for SRL 22-0024 A, Cell Site PD24 New Cingular, Verizon Contract, CBC 2006-1 Kadlec HSC, CBC 2015-1 Kadlec MSC, CBC R.J. Lee Group Lease 08/24-09/29 leases."/>
    <s v="635"/>
    <x v="0"/>
    <x v="1"/>
    <m/>
  </r>
  <r>
    <d v="2025-04-01T00:00:00"/>
    <m/>
    <x v="2"/>
    <m/>
    <m/>
    <n v="846.91"/>
    <x v="2"/>
    <x v="0"/>
    <x v="0"/>
    <s v="To record 04/01/2025 lease payment for SRL 22-0024 A, Cell Site PD24 New Cingular, Verizon Contract, CBC 2006-1 Kadlec HSC, CBC 2015-1 Kadlec MSC, CBC R.J. Lee Group Lease 08/24-09/29 leases."/>
    <s v="635"/>
    <x v="0"/>
    <x v="1"/>
    <m/>
  </r>
  <r>
    <d v="2025-04-01T00:00:00"/>
    <m/>
    <x v="0"/>
    <m/>
    <n v="3627.39"/>
    <m/>
    <x v="3"/>
    <x v="0"/>
    <x v="0"/>
    <s v="To record 04/01/2025 lease payment for SRL 22-0024 A, Cell Site PD24 New Cingular, Verizon Contract, CBC 2006-1 Kadlec HSC, CBC 2015-1 Kadlec MSC, CBC R.J. Lee Group Lease 08/24-09/29 leases."/>
    <s v="635"/>
    <x v="0"/>
    <x v="1"/>
    <m/>
  </r>
  <r>
    <d v="2025-04-01T00:00:00"/>
    <m/>
    <x v="1"/>
    <m/>
    <m/>
    <n v="3133.37"/>
    <x v="3"/>
    <x v="0"/>
    <x v="0"/>
    <s v="To record 04/01/2025 lease payment for SRL 22-0024 A, Cell Site PD24 New Cingular, Verizon Contract, CBC 2006-1 Kadlec HSC, CBC 2015-1 Kadlec MSC, CBC R.J. Lee Group Lease 08/24-09/29 leases."/>
    <s v="635"/>
    <x v="0"/>
    <x v="1"/>
    <m/>
  </r>
  <r>
    <d v="2025-04-01T00:00:00"/>
    <m/>
    <x v="2"/>
    <m/>
    <m/>
    <n v="494.02"/>
    <x v="3"/>
    <x v="0"/>
    <x v="0"/>
    <s v="To record 04/01/2025 lease payment for SRL 22-0024 A, Cell Site PD24 New Cingular, Verizon Contract, CBC 2006-1 Kadlec HSC, CBC 2015-1 Kadlec MSC, CBC R.J. Lee Group Lease 08/24-09/29 leases."/>
    <s v="635"/>
    <x v="0"/>
    <x v="1"/>
    <m/>
  </r>
  <r>
    <d v="2025-04-01T00:00:00"/>
    <m/>
    <x v="0"/>
    <m/>
    <n v="21325.23"/>
    <m/>
    <x v="4"/>
    <x v="0"/>
    <x v="0"/>
    <s v="To record 04/01/2025 lease payment for SRL 22-0024 A, Cell Site PD24 New Cingular, Verizon Contract, CBC 2006-1 Kadlec HSC, CBC 2015-1 Kadlec MSC, CBC R.J. Lee Group Lease 08/24-09/29 leases."/>
    <s v="639"/>
    <x v="0"/>
    <x v="0"/>
    <m/>
  </r>
  <r>
    <d v="2025-04-01T00:00:00"/>
    <m/>
    <x v="1"/>
    <m/>
    <m/>
    <n v="18603.259999999998"/>
    <x v="4"/>
    <x v="0"/>
    <x v="0"/>
    <s v="To record 04/01/2025 lease payment for SRL 22-0024 A, Cell Site PD24 New Cingular, Verizon Contract, CBC 2006-1 Kadlec HSC, CBC 2015-1 Kadlec MSC, CBC R.J. Lee Group Lease 08/24-09/29 leases."/>
    <s v="639"/>
    <x v="0"/>
    <x v="0"/>
    <m/>
  </r>
  <r>
    <d v="2025-04-01T00:00:00"/>
    <m/>
    <x v="2"/>
    <m/>
    <m/>
    <n v="2721.97"/>
    <x v="4"/>
    <x v="0"/>
    <x v="0"/>
    <s v="To record 04/01/2025 lease payment for SRL 22-0024 A, Cell Site PD24 New Cingular, Verizon Contract, CBC 2006-1 Kadlec HSC, CBC 2015-1 Kadlec MSC, CBC R.J. Lee Group Lease 08/24-09/29 leases."/>
    <s v="639"/>
    <x v="0"/>
    <x v="0"/>
    <m/>
  </r>
  <r>
    <d v="2025-04-01T00:00:00"/>
    <m/>
    <x v="0"/>
    <m/>
    <n v="36641"/>
    <m/>
    <x v="5"/>
    <x v="0"/>
    <x v="0"/>
    <s v="To record 04/01/2025 lease payment for SRL 22-0024 A, Cell Site PD24 New Cingular, Verizon Contract, CBC 2006-1 Kadlec HSC, CBC 2015-1 Kadlec MSC, CBC R.J. Lee Group Lease 08/24-09/29 leases."/>
    <s v="639"/>
    <x v="0"/>
    <x v="0"/>
    <m/>
  </r>
  <r>
    <d v="2025-04-01T00:00:00"/>
    <m/>
    <x v="1"/>
    <m/>
    <m/>
    <n v="14926.74"/>
    <x v="5"/>
    <x v="0"/>
    <x v="0"/>
    <s v="To record 04/01/2025 lease payment for SRL 22-0024 A, Cell Site PD24 New Cingular, Verizon Contract, CBC 2006-1 Kadlec HSC, CBC 2015-1 Kadlec MSC, CBC R.J. Lee Group Lease 08/24-09/29 leases."/>
    <s v="639"/>
    <x v="0"/>
    <x v="0"/>
    <m/>
  </r>
  <r>
    <d v="2025-04-01T00:00:00"/>
    <m/>
    <x v="2"/>
    <m/>
    <m/>
    <n v="21714.26"/>
    <x v="5"/>
    <x v="0"/>
    <x v="0"/>
    <s v="To record 04/01/2025 lease payment for SRL 22-0024 A, Cell Site PD24 New Cingular, Verizon Contract, CBC 2006-1 Kadlec HSC, CBC 2015-1 Kadlec MSC, CBC R.J. Lee Group Lease 08/24-09/29 leases."/>
    <s v="639"/>
    <x v="0"/>
    <x v="0"/>
    <m/>
  </r>
  <r>
    <d v="2025-04-01T00:00:00"/>
    <m/>
    <x v="0"/>
    <m/>
    <n v="20781.25"/>
    <m/>
    <x v="9"/>
    <x v="0"/>
    <x v="0"/>
    <s v="To record 04/01/2025 lease payment for SRL 22-0024 A, Cell Site PD24 New Cingular, Verizon Contract, CBC 2006-1 Kadlec HSC, CBC 2015-1 Kadlec MSC, CBC R.J. Lee Group Lease 08/24-09/29 leases."/>
    <s v="639"/>
    <x v="0"/>
    <x v="0"/>
    <m/>
  </r>
  <r>
    <d v="2025-04-01T00:00:00"/>
    <m/>
    <x v="1"/>
    <m/>
    <m/>
    <n v="19980.509999999998"/>
    <x v="9"/>
    <x v="0"/>
    <x v="0"/>
    <s v="To record 04/01/2025 lease payment for SRL 22-0024 A, Cell Site PD24 New Cingular, Verizon Contract, CBC 2006-1 Kadlec HSC, CBC 2015-1 Kadlec MSC, CBC R.J. Lee Group Lease 08/24-09/29 leases."/>
    <s v="639"/>
    <x v="0"/>
    <x v="0"/>
    <m/>
  </r>
  <r>
    <d v="2025-04-01T00:00:00"/>
    <m/>
    <x v="2"/>
    <m/>
    <m/>
    <n v="800.74"/>
    <x v="9"/>
    <x v="0"/>
    <x v="0"/>
    <s v="To record 04/01/2025 lease payment for SRL 22-0024 A, Cell Site PD24 New Cingular, Verizon Contract, CBC 2006-1 Kadlec HSC, CBC 2015-1 Kadlec MSC, CBC R.J. Lee Group Lease 08/24-09/29 leases."/>
    <s v="639"/>
    <x v="0"/>
    <x v="0"/>
    <m/>
  </r>
  <r>
    <m/>
    <m/>
    <x v="3"/>
    <m/>
    <n v="115859.69"/>
    <n v="115859.69"/>
    <x v="7"/>
    <x v="1"/>
    <x v="1"/>
    <m/>
    <m/>
    <x v="1"/>
    <x v="2"/>
    <m/>
  </r>
  <r>
    <m/>
    <m/>
    <x v="3"/>
    <m/>
    <m/>
    <m/>
    <x v="7"/>
    <x v="1"/>
    <x v="1"/>
    <m/>
    <m/>
    <x v="1"/>
    <x v="2"/>
    <m/>
  </r>
  <r>
    <d v="2025-04-09T00:00:00"/>
    <m/>
    <x v="0"/>
    <m/>
    <n v="4594.17"/>
    <m/>
    <x v="8"/>
    <x v="0"/>
    <x v="0"/>
    <s v="To record 04/09/2025 lease payment for USPS 22-026 leases."/>
    <s v="691"/>
    <x v="0"/>
    <x v="0"/>
    <m/>
  </r>
  <r>
    <d v="2025-04-09T00:00:00"/>
    <m/>
    <x v="1"/>
    <m/>
    <m/>
    <n v="4493.12"/>
    <x v="8"/>
    <x v="0"/>
    <x v="0"/>
    <s v="To record 04/09/2025 lease payment for USPS 22-026 leases."/>
    <s v="691"/>
    <x v="0"/>
    <x v="0"/>
    <m/>
  </r>
  <r>
    <d v="2025-04-09T00:00:00"/>
    <m/>
    <x v="2"/>
    <m/>
    <m/>
    <n v="101.05"/>
    <x v="8"/>
    <x v="0"/>
    <x v="0"/>
    <s v="To record 04/09/2025 lease payment for USPS 22-026 leases."/>
    <s v="691"/>
    <x v="0"/>
    <x v="0"/>
    <m/>
  </r>
  <r>
    <m/>
    <m/>
    <x v="3"/>
    <m/>
    <n v="4594.17"/>
    <n v="4594.17"/>
    <x v="7"/>
    <x v="1"/>
    <x v="1"/>
    <m/>
    <m/>
    <x v="1"/>
    <x v="2"/>
    <m/>
  </r>
  <r>
    <m/>
    <m/>
    <x v="3"/>
    <m/>
    <m/>
    <m/>
    <x v="7"/>
    <x v="1"/>
    <x v="1"/>
    <m/>
    <m/>
    <x v="1"/>
    <x v="2"/>
    <m/>
  </r>
  <r>
    <d v="2025-05-01T00:00:00"/>
    <m/>
    <x v="0"/>
    <m/>
    <n v="30402.32"/>
    <m/>
    <x v="1"/>
    <x v="0"/>
    <x v="0"/>
    <s v="To record 05/01/2025 lease payment for SRL 22-0024 A, Cell Site PD24 New Cingular, Verizon Contract, CBC 2006-1 Kadlec HSC, CBC 2015-1 Kadlec MSC, CBC R.J. Lee Group Lease 08/24-09/29 leases."/>
    <s v="652"/>
    <x v="0"/>
    <x v="0"/>
    <m/>
  </r>
  <r>
    <d v="2025-05-01T00:00:00"/>
    <m/>
    <x v="1"/>
    <m/>
    <m/>
    <n v="30312.29"/>
    <x v="1"/>
    <x v="0"/>
    <x v="0"/>
    <s v="To record 05/01/2025 lease payment for SRL 22-0024 A, Cell Site PD24 New Cingular, Verizon Contract, CBC 2006-1 Kadlec HSC, CBC 2015-1 Kadlec MSC, CBC R.J. Lee Group Lease 08/24-09/29 leases."/>
    <s v="652"/>
    <x v="0"/>
    <x v="0"/>
    <m/>
  </r>
  <r>
    <d v="2025-05-01T00:00:00"/>
    <m/>
    <x v="2"/>
    <m/>
    <m/>
    <n v="90.03"/>
    <x v="1"/>
    <x v="0"/>
    <x v="0"/>
    <s v="To record 05/01/2025 lease payment for SRL 22-0024 A, Cell Site PD24 New Cingular, Verizon Contract, CBC 2006-1 Kadlec HSC, CBC 2015-1 Kadlec MSC, CBC R.J. Lee Group Lease 08/24-09/29 leases."/>
    <s v="652"/>
    <x v="0"/>
    <x v="0"/>
    <m/>
  </r>
  <r>
    <d v="2025-05-01T00:00:00"/>
    <m/>
    <x v="0"/>
    <m/>
    <n v="3082.5"/>
    <m/>
    <x v="2"/>
    <x v="0"/>
    <x v="0"/>
    <s v="To record 05/01/2025 lease payment for SRL 22-0024 A, Cell Site PD24 New Cingular, Verizon Contract, CBC 2006-1 Kadlec HSC, CBC 2015-1 Kadlec MSC, CBC R.J. Lee Group Lease 08/24-09/29 leases."/>
    <s v="635"/>
    <x v="0"/>
    <x v="1"/>
    <m/>
  </r>
  <r>
    <d v="2025-05-01T00:00:00"/>
    <m/>
    <x v="1"/>
    <m/>
    <m/>
    <n v="2237.36"/>
    <x v="2"/>
    <x v="0"/>
    <x v="0"/>
    <s v="To record 05/01/2025 lease payment for SRL 22-0024 A, Cell Site PD24 New Cingular, Verizon Contract, CBC 2006-1 Kadlec HSC, CBC 2015-1 Kadlec MSC, CBC R.J. Lee Group Lease 08/24-09/29 leases."/>
    <s v="635"/>
    <x v="0"/>
    <x v="1"/>
    <m/>
  </r>
  <r>
    <d v="2025-05-01T00:00:00"/>
    <m/>
    <x v="2"/>
    <m/>
    <m/>
    <n v="845.14"/>
    <x v="2"/>
    <x v="0"/>
    <x v="0"/>
    <s v="To record 05/01/2025 lease payment for SRL 22-0024 A, Cell Site PD24 New Cingular, Verizon Contract, CBC 2006-1 Kadlec HSC, CBC 2015-1 Kadlec MSC, CBC R.J. Lee Group Lease 08/24-09/29 leases."/>
    <s v="635"/>
    <x v="0"/>
    <x v="1"/>
    <m/>
  </r>
  <r>
    <d v="2025-05-01T00:00:00"/>
    <m/>
    <x v="0"/>
    <m/>
    <n v="3627.39"/>
    <m/>
    <x v="3"/>
    <x v="0"/>
    <x v="0"/>
    <s v="To record 05/01/2025 lease payment for SRL 22-0024 A, Cell Site PD24 New Cingular, Verizon Contract, CBC 2006-1 Kadlec HSC, CBC 2015-1 Kadlec MSC, CBC R.J. Lee Group Lease 08/24-09/29 leases."/>
    <s v="635"/>
    <x v="0"/>
    <x v="1"/>
    <m/>
  </r>
  <r>
    <d v="2025-05-01T00:00:00"/>
    <m/>
    <x v="1"/>
    <m/>
    <m/>
    <n v="3135.85"/>
    <x v="3"/>
    <x v="0"/>
    <x v="0"/>
    <s v="To record 05/01/2025 lease payment for SRL 22-0024 A, Cell Site PD24 New Cingular, Verizon Contract, CBC 2006-1 Kadlec HSC, CBC 2015-1 Kadlec MSC, CBC R.J. Lee Group Lease 08/24-09/29 leases."/>
    <s v="635"/>
    <x v="0"/>
    <x v="1"/>
    <m/>
  </r>
  <r>
    <d v="2025-05-01T00:00:00"/>
    <m/>
    <x v="2"/>
    <m/>
    <m/>
    <n v="491.54"/>
    <x v="3"/>
    <x v="0"/>
    <x v="0"/>
    <s v="To record 05/01/2025 lease payment for SRL 22-0024 A, Cell Site PD24 New Cingular, Verizon Contract, CBC 2006-1 Kadlec HSC, CBC 2015-1 Kadlec MSC, CBC R.J. Lee Group Lease 08/24-09/29 leases."/>
    <s v="635"/>
    <x v="0"/>
    <x v="1"/>
    <m/>
  </r>
  <r>
    <d v="2025-05-01T00:00:00"/>
    <m/>
    <x v="0"/>
    <m/>
    <n v="21325.23"/>
    <m/>
    <x v="4"/>
    <x v="0"/>
    <x v="0"/>
    <s v="To record 05/01/2025 lease payment for SRL 22-0024 A, Cell Site PD24 New Cingular, Verizon Contract, CBC 2006-1 Kadlec HSC, CBC 2015-1 Kadlec MSC, CBC R.J. Lee Group Lease 08/24-09/29 leases."/>
    <s v="639"/>
    <x v="0"/>
    <x v="0"/>
    <m/>
  </r>
  <r>
    <d v="2025-05-01T00:00:00"/>
    <m/>
    <x v="1"/>
    <m/>
    <m/>
    <n v="18636.28"/>
    <x v="4"/>
    <x v="0"/>
    <x v="0"/>
    <s v="To record 05/01/2025 lease payment for SRL 22-0024 A, Cell Site PD24 New Cingular, Verizon Contract, CBC 2006-1 Kadlec HSC, CBC 2015-1 Kadlec MSC, CBC R.J. Lee Group Lease 08/24-09/29 leases."/>
    <s v="639"/>
    <x v="0"/>
    <x v="0"/>
    <m/>
  </r>
  <r>
    <d v="2025-05-01T00:00:00"/>
    <m/>
    <x v="2"/>
    <m/>
    <m/>
    <n v="2688.95"/>
    <x v="4"/>
    <x v="0"/>
    <x v="0"/>
    <s v="To record 05/01/2025 lease payment for SRL 22-0024 A, Cell Site PD24 New Cingular, Verizon Contract, CBC 2006-1 Kadlec HSC, CBC 2015-1 Kadlec MSC, CBC R.J. Lee Group Lease 08/24-09/29 leases."/>
    <s v="639"/>
    <x v="0"/>
    <x v="0"/>
    <m/>
  </r>
  <r>
    <d v="2025-05-01T00:00:00"/>
    <m/>
    <x v="0"/>
    <m/>
    <n v="36641"/>
    <m/>
    <x v="5"/>
    <x v="0"/>
    <x v="0"/>
    <s v="To record 05/01/2025 lease payment for SRL 22-0024 A, Cell Site PD24 New Cingular, Verizon Contract, CBC 2006-1 Kadlec HSC, CBC 2015-1 Kadlec MSC, CBC R.J. Lee Group Lease 08/24-09/29 leases."/>
    <s v="639"/>
    <x v="0"/>
    <x v="0"/>
    <m/>
  </r>
  <r>
    <d v="2025-05-01T00:00:00"/>
    <m/>
    <x v="1"/>
    <m/>
    <m/>
    <n v="14980.23"/>
    <x v="5"/>
    <x v="0"/>
    <x v="0"/>
    <s v="To record 05/01/2025 lease payment for SRL 22-0024 A, Cell Site PD24 New Cingular, Verizon Contract, CBC 2006-1 Kadlec HSC, CBC 2015-1 Kadlec MSC, CBC R.J. Lee Group Lease 08/24-09/29 leases."/>
    <s v="639"/>
    <x v="0"/>
    <x v="0"/>
    <m/>
  </r>
  <r>
    <d v="2025-05-01T00:00:00"/>
    <m/>
    <x v="2"/>
    <m/>
    <m/>
    <n v="21660.77"/>
    <x v="5"/>
    <x v="0"/>
    <x v="0"/>
    <s v="To record 05/01/2025 lease payment for SRL 22-0024 A, Cell Site PD24 New Cingular, Verizon Contract, CBC 2006-1 Kadlec HSC, CBC 2015-1 Kadlec MSC, CBC R.J. Lee Group Lease 08/24-09/29 leases."/>
    <s v="639"/>
    <x v="0"/>
    <x v="0"/>
    <m/>
  </r>
  <r>
    <d v="2025-05-01T00:00:00"/>
    <m/>
    <x v="0"/>
    <m/>
    <n v="20781.25"/>
    <m/>
    <x v="9"/>
    <x v="0"/>
    <x v="0"/>
    <s v="To record 05/01/2025 lease payment for SRL 22-0024 A, Cell Site PD24 New Cingular, Verizon Contract, CBC 2006-1 Kadlec HSC, CBC 2015-1 Kadlec MSC, CBC R.J. Lee Group Lease 08/24-09/29 leases."/>
    <s v="639"/>
    <x v="0"/>
    <x v="0"/>
    <m/>
  </r>
  <r>
    <d v="2025-05-01T00:00:00"/>
    <m/>
    <x v="1"/>
    <m/>
    <m/>
    <n v="19995.330000000002"/>
    <x v="9"/>
    <x v="0"/>
    <x v="0"/>
    <s v="To record 05/01/2025 lease payment for SRL 22-0024 A, Cell Site PD24 New Cingular, Verizon Contract, CBC 2006-1 Kadlec HSC, CBC 2015-1 Kadlec MSC, CBC R.J. Lee Group Lease 08/24-09/29 leases."/>
    <s v="639"/>
    <x v="0"/>
    <x v="0"/>
    <m/>
  </r>
  <r>
    <d v="2025-05-01T00:00:00"/>
    <m/>
    <x v="2"/>
    <m/>
    <m/>
    <n v="785.92"/>
    <x v="9"/>
    <x v="0"/>
    <x v="0"/>
    <s v="To record 05/01/2025 lease payment for SRL 22-0024 A, Cell Site PD24 New Cingular, Verizon Contract, CBC 2006-1 Kadlec HSC, CBC 2015-1 Kadlec MSC, CBC R.J. Lee Group Lease 08/24-09/29 leases."/>
    <s v="639"/>
    <x v="0"/>
    <x v="0"/>
    <m/>
  </r>
  <r>
    <m/>
    <m/>
    <x v="3"/>
    <m/>
    <n v="115859.69"/>
    <n v="115859.69"/>
    <x v="7"/>
    <x v="1"/>
    <x v="1"/>
    <m/>
    <m/>
    <x v="1"/>
    <x v="2"/>
    <m/>
  </r>
  <r>
    <m/>
    <m/>
    <x v="3"/>
    <m/>
    <m/>
    <m/>
    <x v="7"/>
    <x v="1"/>
    <x v="1"/>
    <m/>
    <m/>
    <x v="1"/>
    <x v="2"/>
    <m/>
  </r>
  <r>
    <d v="2025-05-09T00:00:00"/>
    <m/>
    <x v="0"/>
    <m/>
    <n v="4594.17"/>
    <m/>
    <x v="8"/>
    <x v="0"/>
    <x v="0"/>
    <s v="To record 05/09/2025 lease payment for USPS 22-026 leases."/>
    <s v="691"/>
    <x v="0"/>
    <x v="0"/>
    <m/>
  </r>
  <r>
    <d v="2025-05-09T00:00:00"/>
    <m/>
    <x v="1"/>
    <m/>
    <m/>
    <n v="4496.45"/>
    <x v="8"/>
    <x v="0"/>
    <x v="0"/>
    <s v="To record 05/09/2025 lease payment for USPS 22-026 leases."/>
    <s v="691"/>
    <x v="0"/>
    <x v="0"/>
    <m/>
  </r>
  <r>
    <d v="2025-05-09T00:00:00"/>
    <m/>
    <x v="2"/>
    <m/>
    <m/>
    <n v="97.72"/>
    <x v="8"/>
    <x v="0"/>
    <x v="0"/>
    <s v="To record 05/09/2025 lease payment for USPS 22-026 leases."/>
    <s v="691"/>
    <x v="0"/>
    <x v="0"/>
    <m/>
  </r>
  <r>
    <m/>
    <m/>
    <x v="3"/>
    <m/>
    <n v="4594.17"/>
    <n v="4594.17"/>
    <x v="7"/>
    <x v="1"/>
    <x v="1"/>
    <m/>
    <m/>
    <x v="1"/>
    <x v="2"/>
    <m/>
  </r>
  <r>
    <m/>
    <m/>
    <x v="3"/>
    <m/>
    <m/>
    <m/>
    <x v="7"/>
    <x v="1"/>
    <x v="1"/>
    <m/>
    <m/>
    <x v="1"/>
    <x v="2"/>
    <m/>
  </r>
  <r>
    <d v="2025-06-01T00:00:00"/>
    <m/>
    <x v="0"/>
    <m/>
    <n v="30402.32"/>
    <m/>
    <x v="1"/>
    <x v="0"/>
    <x v="0"/>
    <s v="To record 06/01/2025 lease payment for SRL 22-0024 A, Cell Site PD24 New Cingular, Verizon Contract, CBC 2006-1 Kadlec HSC, CBC 2015-1 Kadlec MSC, CBC R.J. Lee Group Lease 08/24-09/29 leases."/>
    <s v="652"/>
    <x v="0"/>
    <x v="0"/>
    <m/>
  </r>
  <r>
    <d v="2025-06-01T00:00:00"/>
    <m/>
    <x v="1"/>
    <m/>
    <m/>
    <n v="30334.78"/>
    <x v="1"/>
    <x v="0"/>
    <x v="0"/>
    <s v="To record 06/01/2025 lease payment for SRL 22-0024 A, Cell Site PD24 New Cingular, Verizon Contract, CBC 2006-1 Kadlec HSC, CBC 2015-1 Kadlec MSC, CBC R.J. Lee Group Lease 08/24-09/29 leases."/>
    <s v="652"/>
    <x v="0"/>
    <x v="0"/>
    <m/>
  </r>
  <r>
    <d v="2025-06-01T00:00:00"/>
    <m/>
    <x v="2"/>
    <m/>
    <m/>
    <n v="67.540000000000006"/>
    <x v="1"/>
    <x v="0"/>
    <x v="0"/>
    <s v="To record 06/01/2025 lease payment for SRL 22-0024 A, Cell Site PD24 New Cingular, Verizon Contract, CBC 2006-1 Kadlec HSC, CBC 2015-1 Kadlec MSC, CBC R.J. Lee Group Lease 08/24-09/29 leases."/>
    <s v="652"/>
    <x v="0"/>
    <x v="0"/>
    <m/>
  </r>
  <r>
    <d v="2025-06-01T00:00:00"/>
    <m/>
    <x v="0"/>
    <m/>
    <n v="3082.5"/>
    <m/>
    <x v="2"/>
    <x v="0"/>
    <x v="0"/>
    <s v="To record 06/01/2025 lease payment for SRL 22-0024 A, Cell Site PD24 New Cingular, Verizon Contract, CBC 2006-1 Kadlec HSC, CBC 2015-1 Kadlec MSC, CBC R.J. Lee Group Lease 08/24-09/29 leases."/>
    <s v="635"/>
    <x v="0"/>
    <x v="1"/>
    <m/>
  </r>
  <r>
    <d v="2025-06-01T00:00:00"/>
    <m/>
    <x v="1"/>
    <m/>
    <m/>
    <n v="2239.13"/>
    <x v="2"/>
    <x v="0"/>
    <x v="0"/>
    <s v="To record 06/01/2025 lease payment for SRL 22-0024 A, Cell Site PD24 New Cingular, Verizon Contract, CBC 2006-1 Kadlec HSC, CBC 2015-1 Kadlec MSC, CBC R.J. Lee Group Lease 08/24-09/29 leases."/>
    <s v="635"/>
    <x v="0"/>
    <x v="1"/>
    <m/>
  </r>
  <r>
    <d v="2025-06-01T00:00:00"/>
    <m/>
    <x v="2"/>
    <m/>
    <m/>
    <n v="843.37"/>
    <x v="2"/>
    <x v="0"/>
    <x v="0"/>
    <s v="To record 06/01/2025 lease payment for SRL 22-0024 A, Cell Site PD24 New Cingular, Verizon Contract, CBC 2006-1 Kadlec HSC, CBC 2015-1 Kadlec MSC, CBC R.J. Lee Group Lease 08/24-09/29 leases."/>
    <s v="635"/>
    <x v="0"/>
    <x v="1"/>
    <m/>
  </r>
  <r>
    <d v="2025-06-01T00:00:00"/>
    <m/>
    <x v="0"/>
    <m/>
    <n v="3627.39"/>
    <m/>
    <x v="3"/>
    <x v="0"/>
    <x v="0"/>
    <s v="To record 06/01/2025 lease payment for SRL 22-0024 A, Cell Site PD24 New Cingular, Verizon Contract, CBC 2006-1 Kadlec HSC, CBC 2015-1 Kadlec MSC, CBC R.J. Lee Group Lease 08/24-09/29 leases."/>
    <s v="635"/>
    <x v="0"/>
    <x v="1"/>
    <m/>
  </r>
  <r>
    <d v="2025-06-01T00:00:00"/>
    <m/>
    <x v="1"/>
    <m/>
    <m/>
    <n v="3138.33"/>
    <x v="3"/>
    <x v="0"/>
    <x v="0"/>
    <s v="To record 06/01/2025 lease payment for SRL 22-0024 A, Cell Site PD24 New Cingular, Verizon Contract, CBC 2006-1 Kadlec HSC, CBC 2015-1 Kadlec MSC, CBC R.J. Lee Group Lease 08/24-09/29 leases."/>
    <s v="635"/>
    <x v="0"/>
    <x v="1"/>
    <m/>
  </r>
  <r>
    <d v="2025-06-01T00:00:00"/>
    <m/>
    <x v="2"/>
    <m/>
    <m/>
    <n v="489.06"/>
    <x v="3"/>
    <x v="0"/>
    <x v="0"/>
    <s v="To record 06/01/2025 lease payment for SRL 22-0024 A, Cell Site PD24 New Cingular, Verizon Contract, CBC 2006-1 Kadlec HSC, CBC 2015-1 Kadlec MSC, CBC R.J. Lee Group Lease 08/24-09/29 leases."/>
    <s v="635"/>
    <x v="0"/>
    <x v="1"/>
    <m/>
  </r>
  <r>
    <d v="2025-06-01T00:00:00"/>
    <m/>
    <x v="0"/>
    <m/>
    <n v="21325.23"/>
    <m/>
    <x v="4"/>
    <x v="0"/>
    <x v="0"/>
    <s v="To record 06/01/2025 lease payment for SRL 22-0024 A, Cell Site PD24 New Cingular, Verizon Contract, CBC 2006-1 Kadlec HSC, CBC 2015-1 Kadlec MSC, CBC R.J. Lee Group Lease 08/24-09/29 leases."/>
    <s v="639"/>
    <x v="0"/>
    <x v="0"/>
    <m/>
  </r>
  <r>
    <d v="2025-06-01T00:00:00"/>
    <m/>
    <x v="1"/>
    <m/>
    <m/>
    <n v="18669.36"/>
    <x v="4"/>
    <x v="0"/>
    <x v="0"/>
    <s v="To record 06/01/2025 lease payment for SRL 22-0024 A, Cell Site PD24 New Cingular, Verizon Contract, CBC 2006-1 Kadlec HSC, CBC 2015-1 Kadlec MSC, CBC R.J. Lee Group Lease 08/24-09/29 leases."/>
    <s v="639"/>
    <x v="0"/>
    <x v="0"/>
    <m/>
  </r>
  <r>
    <d v="2025-06-01T00:00:00"/>
    <m/>
    <x v="2"/>
    <m/>
    <m/>
    <n v="2655.87"/>
    <x v="4"/>
    <x v="0"/>
    <x v="0"/>
    <s v="To record 06/01/2025 lease payment for SRL 22-0024 A, Cell Site PD24 New Cingular, Verizon Contract, CBC 2006-1 Kadlec HSC, CBC 2015-1 Kadlec MSC, CBC R.J. Lee Group Lease 08/24-09/29 leases."/>
    <s v="639"/>
    <x v="0"/>
    <x v="0"/>
    <m/>
  </r>
  <r>
    <d v="2025-06-01T00:00:00"/>
    <m/>
    <x v="0"/>
    <m/>
    <n v="36641"/>
    <m/>
    <x v="5"/>
    <x v="0"/>
    <x v="0"/>
    <s v="To record 06/01/2025 lease payment for SRL 22-0024 A, Cell Site PD24 New Cingular, Verizon Contract, CBC 2006-1 Kadlec HSC, CBC 2015-1 Kadlec MSC, CBC R.J. Lee Group Lease 08/24-09/29 leases."/>
    <s v="639"/>
    <x v="0"/>
    <x v="0"/>
    <m/>
  </r>
  <r>
    <d v="2025-06-01T00:00:00"/>
    <m/>
    <x v="1"/>
    <m/>
    <m/>
    <n v="15033.91"/>
    <x v="5"/>
    <x v="0"/>
    <x v="0"/>
    <s v="To record 06/01/2025 lease payment for SRL 22-0024 A, Cell Site PD24 New Cingular, Verizon Contract, CBC 2006-1 Kadlec HSC, CBC 2015-1 Kadlec MSC, CBC R.J. Lee Group Lease 08/24-09/29 leases."/>
    <s v="639"/>
    <x v="0"/>
    <x v="0"/>
    <m/>
  </r>
  <r>
    <d v="2025-06-01T00:00:00"/>
    <m/>
    <x v="2"/>
    <m/>
    <m/>
    <n v="21607.09"/>
    <x v="5"/>
    <x v="0"/>
    <x v="0"/>
    <s v="To record 06/01/2025 lease payment for SRL 22-0024 A, Cell Site PD24 New Cingular, Verizon Contract, CBC 2006-1 Kadlec HSC, CBC 2015-1 Kadlec MSC, CBC R.J. Lee Group Lease 08/24-09/29 leases."/>
    <s v="639"/>
    <x v="0"/>
    <x v="0"/>
    <m/>
  </r>
  <r>
    <d v="2025-06-01T00:00:00"/>
    <m/>
    <x v="0"/>
    <m/>
    <n v="20781.25"/>
    <m/>
    <x v="9"/>
    <x v="0"/>
    <x v="0"/>
    <s v="To record 06/01/2025 lease payment for SRL 22-0024 A, Cell Site PD24 New Cingular, Verizon Contract, CBC 2006-1 Kadlec HSC, CBC 2015-1 Kadlec MSC, CBC R.J. Lee Group Lease 08/24-09/29 leases."/>
    <s v="639"/>
    <x v="0"/>
    <x v="0"/>
    <m/>
  </r>
  <r>
    <d v="2025-06-01T00:00:00"/>
    <m/>
    <x v="1"/>
    <m/>
    <m/>
    <n v="20010.16"/>
    <x v="9"/>
    <x v="0"/>
    <x v="0"/>
    <s v="To record 06/01/2025 lease payment for SRL 22-0024 A, Cell Site PD24 New Cingular, Verizon Contract, CBC 2006-1 Kadlec HSC, CBC 2015-1 Kadlec MSC, CBC R.J. Lee Group Lease 08/24-09/29 leases."/>
    <s v="639"/>
    <x v="0"/>
    <x v="0"/>
    <m/>
  </r>
  <r>
    <d v="2025-06-01T00:00:00"/>
    <m/>
    <x v="2"/>
    <m/>
    <m/>
    <n v="771.09"/>
    <x v="9"/>
    <x v="0"/>
    <x v="0"/>
    <s v="To record 06/01/2025 lease payment for SRL 22-0024 A, Cell Site PD24 New Cingular, Verizon Contract, CBC 2006-1 Kadlec HSC, CBC 2015-1 Kadlec MSC, CBC R.J. Lee Group Lease 08/24-09/29 leases."/>
    <s v="639"/>
    <x v="0"/>
    <x v="0"/>
    <m/>
  </r>
  <r>
    <m/>
    <m/>
    <x v="3"/>
    <m/>
    <n v="115859.69"/>
    <n v="115859.69"/>
    <x v="7"/>
    <x v="1"/>
    <x v="1"/>
    <m/>
    <m/>
    <x v="1"/>
    <x v="2"/>
    <m/>
  </r>
  <r>
    <m/>
    <m/>
    <x v="3"/>
    <m/>
    <m/>
    <m/>
    <x v="7"/>
    <x v="1"/>
    <x v="1"/>
    <m/>
    <m/>
    <x v="1"/>
    <x v="2"/>
    <m/>
  </r>
  <r>
    <d v="2025-06-09T00:00:00"/>
    <m/>
    <x v="0"/>
    <m/>
    <n v="4594.17"/>
    <m/>
    <x v="8"/>
    <x v="0"/>
    <x v="0"/>
    <s v="To record 06/09/2025 lease payment for USPS 22-026 leases."/>
    <s v="691"/>
    <x v="0"/>
    <x v="0"/>
    <m/>
  </r>
  <r>
    <d v="2025-06-09T00:00:00"/>
    <m/>
    <x v="1"/>
    <m/>
    <m/>
    <n v="4499.78"/>
    <x v="8"/>
    <x v="0"/>
    <x v="0"/>
    <s v="To record 06/09/2025 lease payment for USPS 22-026 leases."/>
    <s v="691"/>
    <x v="0"/>
    <x v="0"/>
    <m/>
  </r>
  <r>
    <d v="2025-06-09T00:00:00"/>
    <m/>
    <x v="2"/>
    <m/>
    <m/>
    <n v="94.39"/>
    <x v="8"/>
    <x v="0"/>
    <x v="0"/>
    <s v="To record 06/09/2025 lease payment for USPS 22-026 leases."/>
    <s v="691"/>
    <x v="0"/>
    <x v="0"/>
    <m/>
  </r>
  <r>
    <m/>
    <m/>
    <x v="3"/>
    <m/>
    <n v="4594.17"/>
    <n v="4594.17"/>
    <x v="7"/>
    <x v="1"/>
    <x v="1"/>
    <m/>
    <m/>
    <x v="1"/>
    <x v="2"/>
    <m/>
  </r>
  <r>
    <m/>
    <m/>
    <x v="3"/>
    <m/>
    <m/>
    <m/>
    <x v="7"/>
    <x v="1"/>
    <x v="1"/>
    <m/>
    <m/>
    <x v="1"/>
    <x v="2"/>
    <m/>
  </r>
  <r>
    <d v="2025-06-30T00:00:00"/>
    <m/>
    <x v="4"/>
    <m/>
    <n v="52480.61"/>
    <m/>
    <x v="0"/>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70"/>
    <x v="0"/>
    <x v="0"/>
    <m/>
  </r>
  <r>
    <d v="2025-06-30T00:00:00"/>
    <m/>
    <x v="5"/>
    <m/>
    <m/>
    <n v="52480.61"/>
    <x v="0"/>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70"/>
    <x v="0"/>
    <x v="0"/>
    <m/>
  </r>
  <r>
    <d v="2025-06-30T00:00:00"/>
    <m/>
    <x v="4"/>
    <m/>
    <n v="353078.9"/>
    <m/>
    <x v="1"/>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52"/>
    <x v="0"/>
    <x v="0"/>
    <m/>
  </r>
  <r>
    <d v="2025-06-30T00:00:00"/>
    <m/>
    <x v="5"/>
    <m/>
    <m/>
    <n v="353078.9"/>
    <x v="1"/>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52"/>
    <x v="0"/>
    <x v="0"/>
    <m/>
  </r>
  <r>
    <d v="2025-06-30T00:00:00"/>
    <m/>
    <x v="4"/>
    <m/>
    <n v="44648.9"/>
    <m/>
    <x v="2"/>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35"/>
    <x v="0"/>
    <x v="1"/>
    <m/>
  </r>
  <r>
    <d v="2025-06-30T00:00:00"/>
    <m/>
    <x v="5"/>
    <m/>
    <m/>
    <n v="44648.9"/>
    <x v="2"/>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35"/>
    <x v="0"/>
    <x v="1"/>
    <m/>
  </r>
  <r>
    <d v="2025-06-30T00:00:00"/>
    <m/>
    <x v="4"/>
    <m/>
    <n v="45202.26"/>
    <m/>
    <x v="3"/>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35"/>
    <x v="0"/>
    <x v="1"/>
    <m/>
  </r>
  <r>
    <d v="2025-06-30T00:00:00"/>
    <m/>
    <x v="5"/>
    <m/>
    <m/>
    <n v="45202.26"/>
    <x v="3"/>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35"/>
    <x v="0"/>
    <x v="1"/>
    <m/>
  </r>
  <r>
    <d v="2025-06-30T00:00:00"/>
    <m/>
    <x v="4"/>
    <m/>
    <n v="230316.58"/>
    <m/>
    <x v="4"/>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39"/>
    <x v="0"/>
    <x v="0"/>
    <m/>
  </r>
  <r>
    <d v="2025-06-30T00:00:00"/>
    <m/>
    <x v="5"/>
    <m/>
    <m/>
    <n v="230316.58"/>
    <x v="4"/>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39"/>
    <x v="0"/>
    <x v="0"/>
    <m/>
  </r>
  <r>
    <d v="2025-06-30T00:00:00"/>
    <m/>
    <x v="4"/>
    <m/>
    <n v="303461.17"/>
    <m/>
    <x v="11"/>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39"/>
    <x v="0"/>
    <x v="0"/>
    <m/>
  </r>
  <r>
    <d v="2025-06-30T00:00:00"/>
    <m/>
    <x v="5"/>
    <m/>
    <m/>
    <n v="303461.17"/>
    <x v="11"/>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39"/>
    <x v="0"/>
    <x v="0"/>
    <m/>
  </r>
  <r>
    <d v="2025-06-30T00:00:00"/>
    <m/>
    <x v="4"/>
    <m/>
    <n v="279293.74"/>
    <m/>
    <x v="5"/>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39"/>
    <x v="0"/>
    <x v="0"/>
    <m/>
  </r>
  <r>
    <d v="2025-06-30T00:00:00"/>
    <m/>
    <x v="5"/>
    <m/>
    <m/>
    <n v="279293.74"/>
    <x v="5"/>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39"/>
    <x v="0"/>
    <x v="0"/>
    <m/>
  </r>
  <r>
    <d v="2025-06-30T00:00:00"/>
    <m/>
    <x v="4"/>
    <m/>
    <n v="34179.120000000003"/>
    <m/>
    <x v="6"/>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39"/>
    <x v="0"/>
    <x v="0"/>
    <m/>
  </r>
  <r>
    <d v="2025-06-30T00:00:00"/>
    <m/>
    <x v="5"/>
    <m/>
    <m/>
    <n v="34179.120000000003"/>
    <x v="6"/>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39"/>
    <x v="0"/>
    <x v="0"/>
    <m/>
  </r>
  <r>
    <d v="2025-06-30T00:00:00"/>
    <m/>
    <x v="4"/>
    <m/>
    <n v="203333.52"/>
    <m/>
    <x v="9"/>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39"/>
    <x v="0"/>
    <x v="0"/>
    <m/>
  </r>
  <r>
    <d v="2025-06-30T00:00:00"/>
    <m/>
    <x v="5"/>
    <m/>
    <m/>
    <n v="203333.52"/>
    <x v="9"/>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39"/>
    <x v="0"/>
    <x v="0"/>
    <m/>
  </r>
  <r>
    <d v="2025-06-30T00:00:00"/>
    <m/>
    <x v="4"/>
    <m/>
    <n v="51892.55"/>
    <m/>
    <x v="10"/>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39"/>
    <x v="0"/>
    <x v="0"/>
    <m/>
  </r>
  <r>
    <d v="2025-06-30T00:00:00"/>
    <m/>
    <x v="5"/>
    <m/>
    <m/>
    <n v="51892.55"/>
    <x v="10"/>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39"/>
    <x v="0"/>
    <x v="0"/>
    <m/>
  </r>
  <r>
    <d v="2025-06-30T00:00:00"/>
    <m/>
    <x v="4"/>
    <m/>
    <n v="54182.64"/>
    <m/>
    <x v="8"/>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91"/>
    <x v="0"/>
    <x v="0"/>
    <m/>
  </r>
  <r>
    <d v="2025-06-30T00:00:00"/>
    <m/>
    <x v="5"/>
    <m/>
    <m/>
    <n v="54182.64"/>
    <x v="8"/>
    <x v="0"/>
    <x v="3"/>
    <s v="To record lease revenue and depreciation expense for the annual period ending 06/30/2025 for 2019 Sublease - Beauty Basics, SRL 22-0024 A, Cell Site PD24 New Cingular, Verizon Contract, CBC 2006-1 Kadlec HSC, CBC 2017-01 Pasco School District, CBC 2015-1 Kadlec MSC, CBC R.J. Lee Group Lease, CBC R.J. Lee Group Lease 08/24-09/29, CBC - PSD Childcare Center 08/16-12/27, USPS 22-026 leases."/>
    <s v="691"/>
    <x v="0"/>
    <x v="0"/>
    <m/>
  </r>
  <r>
    <m/>
    <m/>
    <x v="3"/>
    <m/>
    <n v="1652069.99"/>
    <n v="1652069.99"/>
    <x v="7"/>
    <x v="1"/>
    <x v="1"/>
    <m/>
    <m/>
    <x v="1"/>
    <x v="2"/>
    <m/>
  </r>
  <r>
    <m/>
    <m/>
    <x v="3"/>
    <m/>
    <m/>
    <m/>
    <x v="7"/>
    <x v="1"/>
    <x v="1"/>
    <m/>
    <m/>
    <x v="1"/>
    <x v="2"/>
    <m/>
  </r>
  <r>
    <d v="2025-06-30T00:00:00"/>
    <m/>
    <x v="6"/>
    <m/>
    <n v="45.05"/>
    <m/>
    <x v="1"/>
    <x v="0"/>
    <x v="4"/>
    <s v="To record a reversing entry for the interest income accrual as of 06/30/2025 for SRL 22-0024 A, Cell Site PD24 New Cingular, Verizon Contract, CBC 2006-1 Kadlec HSC, CBC 2017-01 Pasco School District, CBC 2015-1 Kadlec MSC, CBC R.J. Lee Group Lease 08/24-09/29, USPS 22-026 leases."/>
    <s v="652"/>
    <x v="0"/>
    <x v="0"/>
    <m/>
  </r>
  <r>
    <d v="2025-06-30T00:00:00"/>
    <m/>
    <x v="2"/>
    <m/>
    <m/>
    <n v="45.05"/>
    <x v="1"/>
    <x v="0"/>
    <x v="4"/>
    <s v="To record a reversing entry for the interest income accrual as of 06/30/2025 for SRL 22-0024 A, Cell Site PD24 New Cingular, Verizon Contract, CBC 2006-1 Kadlec HSC, CBC 2017-01 Pasco School District, CBC 2015-1 Kadlec MSC, CBC R.J. Lee Group Lease 08/24-09/29, USPS 22-026 leases."/>
    <s v="652"/>
    <x v="0"/>
    <x v="0"/>
    <m/>
  </r>
  <r>
    <d v="2025-06-30T00:00:00"/>
    <m/>
    <x v="6"/>
    <m/>
    <n v="841.6"/>
    <m/>
    <x v="2"/>
    <x v="0"/>
    <x v="4"/>
    <s v="To record a reversing entry for the interest income accrual as of 06/30/2025 for SRL 22-0024 A, Cell Site PD24 New Cingular, Verizon Contract, CBC 2006-1 Kadlec HSC, CBC 2017-01 Pasco School District, CBC 2015-1 Kadlec MSC, CBC R.J. Lee Group Lease 08/24-09/29, USPS 22-026 leases."/>
    <s v="635"/>
    <x v="0"/>
    <x v="1"/>
    <m/>
  </r>
  <r>
    <d v="2025-06-30T00:00:00"/>
    <m/>
    <x v="2"/>
    <m/>
    <m/>
    <n v="841.6"/>
    <x v="2"/>
    <x v="0"/>
    <x v="4"/>
    <s v="To record a reversing entry for the interest income accrual as of 06/30/2025 for SRL 22-0024 A, Cell Site PD24 New Cingular, Verizon Contract, CBC 2006-1 Kadlec HSC, CBC 2017-01 Pasco School District, CBC 2015-1 Kadlec MSC, CBC R.J. Lee Group Lease 08/24-09/29, USPS 22-026 leases."/>
    <s v="635"/>
    <x v="0"/>
    <x v="1"/>
    <m/>
  </r>
  <r>
    <d v="2025-06-30T00:00:00"/>
    <m/>
    <x v="6"/>
    <m/>
    <n v="486.57"/>
    <m/>
    <x v="3"/>
    <x v="0"/>
    <x v="4"/>
    <s v="To record a reversing entry for the interest income accrual as of 06/30/2025 for SRL 22-0024 A, Cell Site PD24 New Cingular, Verizon Contract, CBC 2006-1 Kadlec HSC, CBC 2017-01 Pasco School District, CBC 2015-1 Kadlec MSC, CBC R.J. Lee Group Lease 08/24-09/29, USPS 22-026 leases."/>
    <s v="635"/>
    <x v="0"/>
    <x v="1"/>
    <m/>
  </r>
  <r>
    <d v="2025-06-30T00:00:00"/>
    <m/>
    <x v="2"/>
    <m/>
    <m/>
    <n v="486.57"/>
    <x v="3"/>
    <x v="0"/>
    <x v="4"/>
    <s v="To record a reversing entry for the interest income accrual as of 06/30/2025 for SRL 22-0024 A, Cell Site PD24 New Cingular, Verizon Contract, CBC 2006-1 Kadlec HSC, CBC 2017-01 Pasco School District, CBC 2015-1 Kadlec MSC, CBC R.J. Lee Group Lease 08/24-09/29, USPS 22-026 leases."/>
    <s v="635"/>
    <x v="0"/>
    <x v="1"/>
    <m/>
  </r>
  <r>
    <d v="2025-06-30T00:00:00"/>
    <m/>
    <x v="6"/>
    <m/>
    <n v="2622.73"/>
    <m/>
    <x v="4"/>
    <x v="0"/>
    <x v="4"/>
    <s v="To record a reversing entry for the interest income accrual as of 06/30/2025 for SRL 22-0024 A, Cell Site PD24 New Cingular, Verizon Contract, CBC 2006-1 Kadlec HSC, CBC 2017-01 Pasco School District, CBC 2015-1 Kadlec MSC, CBC R.J. Lee Group Lease 08/24-09/29, USPS 22-026 leases."/>
    <s v="639"/>
    <x v="0"/>
    <x v="0"/>
    <m/>
  </r>
  <r>
    <d v="2025-06-30T00:00:00"/>
    <m/>
    <x v="2"/>
    <m/>
    <m/>
    <n v="2622.73"/>
    <x v="4"/>
    <x v="0"/>
    <x v="4"/>
    <s v="To record a reversing entry for the interest income accrual as of 06/30/2025 for SRL 22-0024 A, Cell Site PD24 New Cingular, Verizon Contract, CBC 2006-1 Kadlec HSC, CBC 2017-01 Pasco School District, CBC 2015-1 Kadlec MSC, CBC R.J. Lee Group Lease 08/24-09/29, USPS 22-026 leases."/>
    <s v="639"/>
    <x v="0"/>
    <x v="0"/>
    <m/>
  </r>
  <r>
    <d v="2025-06-30T00:00:00"/>
    <m/>
    <x v="6"/>
    <m/>
    <n v="7223.4"/>
    <m/>
    <x v="11"/>
    <x v="0"/>
    <x v="4"/>
    <s v="To record a reversing entry for the interest income accrual as of 06/30/2025 for SRL 22-0024 A, Cell Site PD24 New Cingular, Verizon Contract, CBC 2006-1 Kadlec HSC, CBC 2017-01 Pasco School District, CBC 2015-1 Kadlec MSC, CBC R.J. Lee Group Lease 08/24-09/29, USPS 22-026 leases."/>
    <s v="639"/>
    <x v="0"/>
    <x v="0"/>
    <m/>
  </r>
  <r>
    <d v="2025-06-30T00:00:00"/>
    <m/>
    <x v="2"/>
    <m/>
    <m/>
    <n v="7223.4"/>
    <x v="11"/>
    <x v="0"/>
    <x v="4"/>
    <s v="To record a reversing entry for the interest income accrual as of 06/30/2025 for SRL 22-0024 A, Cell Site PD24 New Cingular, Verizon Contract, CBC 2006-1 Kadlec HSC, CBC 2017-01 Pasco School District, CBC 2015-1 Kadlec MSC, CBC R.J. Lee Group Lease 08/24-09/29, USPS 22-026 leases."/>
    <s v="639"/>
    <x v="0"/>
    <x v="0"/>
    <m/>
  </r>
  <r>
    <d v="2025-06-30T00:00:00"/>
    <m/>
    <x v="6"/>
    <m/>
    <n v="21553.22"/>
    <m/>
    <x v="5"/>
    <x v="0"/>
    <x v="4"/>
    <s v="To record a reversing entry for the interest income accrual as of 06/30/2025 for SRL 22-0024 A, Cell Site PD24 New Cingular, Verizon Contract, CBC 2006-1 Kadlec HSC, CBC 2017-01 Pasco School District, CBC 2015-1 Kadlec MSC, CBC R.J. Lee Group Lease 08/24-09/29, USPS 22-026 leases."/>
    <s v="639"/>
    <x v="0"/>
    <x v="0"/>
    <m/>
  </r>
  <r>
    <d v="2025-06-30T00:00:00"/>
    <m/>
    <x v="2"/>
    <m/>
    <m/>
    <n v="21553.22"/>
    <x v="5"/>
    <x v="0"/>
    <x v="4"/>
    <s v="To record a reversing entry for the interest income accrual as of 06/30/2025 for SRL 22-0024 A, Cell Site PD24 New Cingular, Verizon Contract, CBC 2006-1 Kadlec HSC, CBC 2017-01 Pasco School District, CBC 2015-1 Kadlec MSC, CBC R.J. Lee Group Lease 08/24-09/29, USPS 22-026 leases."/>
    <s v="639"/>
    <x v="0"/>
    <x v="0"/>
    <m/>
  </r>
  <r>
    <d v="2025-06-30T00:00:00"/>
    <m/>
    <x v="6"/>
    <m/>
    <n v="756.25"/>
    <m/>
    <x v="9"/>
    <x v="0"/>
    <x v="4"/>
    <s v="To record a reversing entry for the interest income accrual as of 06/30/2025 for SRL 22-0024 A, Cell Site PD24 New Cingular, Verizon Contract, CBC 2006-1 Kadlec HSC, CBC 2017-01 Pasco School District, CBC 2015-1 Kadlec MSC, CBC R.J. Lee Group Lease 08/24-09/29, USPS 22-026 leases."/>
    <s v="639"/>
    <x v="0"/>
    <x v="0"/>
    <m/>
  </r>
  <r>
    <d v="2025-06-30T00:00:00"/>
    <m/>
    <x v="2"/>
    <m/>
    <m/>
    <n v="756.25"/>
    <x v="9"/>
    <x v="0"/>
    <x v="4"/>
    <s v="To record a reversing entry for the interest income accrual as of 06/30/2025 for SRL 22-0024 A, Cell Site PD24 New Cingular, Verizon Contract, CBC 2006-1 Kadlec HSC, CBC 2017-01 Pasco School District, CBC 2015-1 Kadlec MSC, CBC R.J. Lee Group Lease 08/24-09/29, USPS 22-026 leases."/>
    <s v="639"/>
    <x v="0"/>
    <x v="0"/>
    <m/>
  </r>
  <r>
    <d v="2025-06-30T00:00:00"/>
    <m/>
    <x v="6"/>
    <m/>
    <n v="66.77"/>
    <m/>
    <x v="8"/>
    <x v="0"/>
    <x v="4"/>
    <s v="To record a reversing entry for the interest income accrual as of 06/30/2025 for SRL 22-0024 A, Cell Site PD24 New Cingular, Verizon Contract, CBC 2006-1 Kadlec HSC, CBC 2017-01 Pasco School District, CBC 2015-1 Kadlec MSC, CBC R.J. Lee Group Lease 08/24-09/29, USPS 22-026 leases."/>
    <s v="691"/>
    <x v="0"/>
    <x v="0"/>
    <m/>
  </r>
  <r>
    <d v="2025-06-30T00:00:00"/>
    <m/>
    <x v="2"/>
    <m/>
    <m/>
    <n v="66.77"/>
    <x v="8"/>
    <x v="0"/>
    <x v="4"/>
    <s v="To record a reversing entry for the interest income accrual as of 06/30/2025 for SRL 22-0024 A, Cell Site PD24 New Cingular, Verizon Contract, CBC 2006-1 Kadlec HSC, CBC 2017-01 Pasco School District, CBC 2015-1 Kadlec MSC, CBC R.J. Lee Group Lease 08/24-09/29, USPS 22-026 leases."/>
    <s v="691"/>
    <x v="0"/>
    <x v="0"/>
    <m/>
  </r>
  <r>
    <m/>
    <m/>
    <x v="3"/>
    <m/>
    <n v="33595.589999999997"/>
    <n v="33595.589999999997"/>
    <x v="7"/>
    <x v="1"/>
    <x v="1"/>
    <m/>
    <m/>
    <x v="1"/>
    <x v="2"/>
    <m/>
  </r>
  <r>
    <m/>
    <m/>
    <x v="3"/>
    <m/>
    <m/>
    <m/>
    <x v="7"/>
    <x v="1"/>
    <x v="1"/>
    <m/>
    <m/>
    <x v="1"/>
    <x v="2"/>
    <m/>
  </r>
  <r>
    <d v="2025-06-30T00:00:00"/>
    <m/>
    <x v="1"/>
    <m/>
    <n v="57620.56"/>
    <m/>
    <x v="0"/>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70"/>
    <x v="0"/>
    <x v="0"/>
    <m/>
  </r>
  <r>
    <d v="2025-06-30T00:00:00"/>
    <m/>
    <x v="7"/>
    <m/>
    <m/>
    <n v="57620.56"/>
    <x v="0"/>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70"/>
    <x v="0"/>
    <x v="0"/>
    <m/>
  </r>
  <r>
    <d v="2025-06-30T00:00:00"/>
    <m/>
    <x v="1"/>
    <m/>
    <n v="300609.2"/>
    <m/>
    <x v="1"/>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52"/>
    <x v="0"/>
    <x v="0"/>
    <m/>
  </r>
  <r>
    <d v="2025-06-30T00:00:00"/>
    <m/>
    <x v="7"/>
    <m/>
    <m/>
    <n v="300609.2"/>
    <x v="1"/>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52"/>
    <x v="0"/>
    <x v="0"/>
    <m/>
  </r>
  <r>
    <d v="2025-06-30T00:00:00"/>
    <m/>
    <x v="1"/>
    <m/>
    <m/>
    <n v="1276.92"/>
    <x v="2"/>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35"/>
    <x v="0"/>
    <x v="1"/>
    <m/>
  </r>
  <r>
    <d v="2025-06-30T00:00:00"/>
    <m/>
    <x v="7"/>
    <m/>
    <n v="1276.92"/>
    <m/>
    <x v="2"/>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35"/>
    <x v="0"/>
    <x v="1"/>
    <m/>
  </r>
  <r>
    <d v="2025-06-30T00:00:00"/>
    <m/>
    <x v="1"/>
    <m/>
    <m/>
    <n v="1531.17"/>
    <x v="3"/>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35"/>
    <x v="0"/>
    <x v="1"/>
    <m/>
  </r>
  <r>
    <d v="2025-06-30T00:00:00"/>
    <m/>
    <x v="7"/>
    <m/>
    <n v="1531.17"/>
    <m/>
    <x v="3"/>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35"/>
    <x v="0"/>
    <x v="1"/>
    <m/>
  </r>
  <r>
    <d v="2025-06-30T00:00:00"/>
    <m/>
    <x v="1"/>
    <m/>
    <m/>
    <n v="4772.07"/>
    <x v="4"/>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39"/>
    <x v="0"/>
    <x v="0"/>
    <m/>
  </r>
  <r>
    <d v="2025-06-30T00:00:00"/>
    <m/>
    <x v="7"/>
    <m/>
    <n v="4772.07"/>
    <m/>
    <x v="4"/>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39"/>
    <x v="0"/>
    <x v="0"/>
    <m/>
  </r>
  <r>
    <d v="2025-06-30T00:00:00"/>
    <m/>
    <x v="1"/>
    <m/>
    <m/>
    <n v="6998.22"/>
    <x v="11"/>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39"/>
    <x v="0"/>
    <x v="0"/>
    <m/>
  </r>
  <r>
    <d v="2025-06-30T00:00:00"/>
    <m/>
    <x v="7"/>
    <m/>
    <n v="6998.22"/>
    <m/>
    <x v="11"/>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39"/>
    <x v="0"/>
    <x v="0"/>
    <m/>
  </r>
  <r>
    <d v="2025-06-30T00:00:00"/>
    <m/>
    <x v="1"/>
    <m/>
    <m/>
    <n v="7758.68"/>
    <x v="5"/>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39"/>
    <x v="0"/>
    <x v="0"/>
    <m/>
  </r>
  <r>
    <d v="2025-06-30T00:00:00"/>
    <m/>
    <x v="7"/>
    <m/>
    <n v="7758.68"/>
    <m/>
    <x v="5"/>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39"/>
    <x v="0"/>
    <x v="0"/>
    <m/>
  </r>
  <r>
    <d v="2025-06-30T00:00:00"/>
    <m/>
    <x v="1"/>
    <m/>
    <n v="34611.49"/>
    <m/>
    <x v="6"/>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39"/>
    <x v="0"/>
    <x v="0"/>
    <m/>
  </r>
  <r>
    <d v="2025-06-30T00:00:00"/>
    <m/>
    <x v="7"/>
    <m/>
    <m/>
    <n v="34611.49"/>
    <x v="6"/>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39"/>
    <x v="0"/>
    <x v="0"/>
    <m/>
  </r>
  <r>
    <d v="2025-06-30T00:00:00"/>
    <m/>
    <x v="1"/>
    <m/>
    <m/>
    <n v="241282.66"/>
    <x v="9"/>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39"/>
    <x v="0"/>
    <x v="0"/>
    <m/>
  </r>
  <r>
    <d v="2025-06-30T00:00:00"/>
    <m/>
    <x v="7"/>
    <m/>
    <n v="241282.66"/>
    <m/>
    <x v="9"/>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39"/>
    <x v="0"/>
    <x v="0"/>
    <m/>
  </r>
  <r>
    <d v="2025-06-30T00:00:00"/>
    <m/>
    <x v="1"/>
    <m/>
    <m/>
    <n v="480.58"/>
    <x v="8"/>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91"/>
    <x v="0"/>
    <x v="0"/>
    <m/>
  </r>
  <r>
    <d v="2025-06-30T00:00:00"/>
    <m/>
    <x v="7"/>
    <m/>
    <n v="480.58"/>
    <m/>
    <x v="8"/>
    <x v="0"/>
    <x v="5"/>
    <s v="To record short-term receivable balance as of fiscal year-end for 2019 Sublease - Beauty Basics, SRL 22-0024 A, Cell Site PD24 New Cingular, Verizon Contract, CBC 2006-1 Kadlec HSC, CBC 2017-01 Pasco School District, CBC 2015-1 Kadlec MSC, CBC R.J. Lee Group Lease, CBC R.J. Lee Group Lease 08/24-09/29, USPS 22-026 lease."/>
    <s v="691"/>
    <x v="0"/>
    <x v="0"/>
    <m/>
  </r>
  <r>
    <m/>
    <m/>
    <x v="3"/>
    <m/>
    <n v="656941.54999999993"/>
    <n v="656941.54999999993"/>
    <x v="7"/>
    <x v="1"/>
    <x v="1"/>
    <m/>
    <m/>
    <x v="1"/>
    <x v="2"/>
    <m/>
  </r>
  <r>
    <m/>
    <m/>
    <x v="3"/>
    <m/>
    <m/>
    <m/>
    <x v="7"/>
    <x v="1"/>
    <x v="1"/>
    <m/>
    <m/>
    <x v="1"/>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CACEF32-608F-44DB-B84B-554C458CB865}" name="PivotTable2"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G96" firstHeaderRow="0" firstDataRow="1" firstDataCol="5" rowPageCount="1" colPageCount="1"/>
  <pivotFields count="14">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8">
        <item x="6"/>
        <item x="0"/>
        <item x="4"/>
        <item x="2"/>
        <item x="1"/>
        <item x="7"/>
        <item x="5"/>
        <item x="3"/>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12">
        <item x="0"/>
        <item x="10"/>
        <item x="4"/>
        <item x="5"/>
        <item x="11"/>
        <item x="6"/>
        <item x="9"/>
        <item x="2"/>
        <item x="1"/>
        <item x="8"/>
        <item x="3"/>
        <item x="7"/>
      </items>
      <extLst>
        <ext xmlns:x14="http://schemas.microsoft.com/office/spreadsheetml/2009/9/main" uri="{2946ED86-A175-432a-8AC1-64E0C546D7DE}">
          <x14:pivotField fillDownLabels="1"/>
        </ext>
      </extLst>
    </pivotField>
    <pivotField axis="axisPage"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sortType="ascending" defaultSubtotal="0">
      <items count="6">
        <item x="4"/>
        <item x="2"/>
        <item x="3"/>
        <item x="0"/>
        <item x="5"/>
        <item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2">
        <item x="0"/>
        <item x="1"/>
      </items>
      <extLst>
        <ext xmlns:x14="http://schemas.microsoft.com/office/spreadsheetml/2009/9/main" uri="{2946ED86-A175-432a-8AC1-64E0C546D7DE}">
          <x14:pivotField fillDownLabels="1"/>
        </ext>
      </extLst>
    </pivotField>
    <pivotField axis="axisRow" compact="0" outline="0" showAll="0" sortType="ascending" defaultSubtotal="0">
      <items count="3">
        <item x="0"/>
        <item x="1"/>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5">
    <field x="8"/>
    <field x="2"/>
    <field x="6"/>
    <field x="12"/>
    <field x="11"/>
  </rowFields>
  <rowItems count="93">
    <i>
      <x/>
      <x/>
      <x v="2"/>
      <x/>
      <x/>
    </i>
    <i r="2">
      <x v="3"/>
      <x/>
      <x/>
    </i>
    <i r="2">
      <x v="4"/>
      <x/>
      <x/>
    </i>
    <i r="2">
      <x v="6"/>
      <x/>
      <x/>
    </i>
    <i r="2">
      <x v="7"/>
      <x v="1"/>
      <x/>
    </i>
    <i r="2">
      <x v="8"/>
      <x/>
      <x/>
    </i>
    <i r="2">
      <x v="9"/>
      <x/>
      <x/>
    </i>
    <i r="2">
      <x v="10"/>
      <x v="1"/>
      <x/>
    </i>
    <i r="1">
      <x v="3"/>
      <x v="2"/>
      <x/>
      <x/>
    </i>
    <i r="2">
      <x v="3"/>
      <x/>
      <x/>
    </i>
    <i r="2">
      <x v="4"/>
      <x/>
      <x/>
    </i>
    <i r="2">
      <x v="6"/>
      <x/>
      <x/>
    </i>
    <i r="2">
      <x v="7"/>
      <x v="1"/>
      <x/>
    </i>
    <i r="2">
      <x v="8"/>
      <x/>
      <x/>
    </i>
    <i r="2">
      <x v="9"/>
      <x/>
      <x/>
    </i>
    <i r="2">
      <x v="10"/>
      <x v="1"/>
      <x/>
    </i>
    <i>
      <x v="1"/>
      <x v="2"/>
      <x v="6"/>
      <x/>
      <x/>
    </i>
    <i r="1">
      <x v="4"/>
      <x v="6"/>
      <x/>
      <x/>
    </i>
    <i>
      <x v="2"/>
      <x v="2"/>
      <x/>
      <x/>
      <x/>
    </i>
    <i r="2">
      <x v="1"/>
      <x/>
      <x/>
    </i>
    <i r="2">
      <x v="2"/>
      <x/>
      <x/>
    </i>
    <i r="2">
      <x v="3"/>
      <x/>
      <x/>
    </i>
    <i r="2">
      <x v="4"/>
      <x/>
      <x/>
    </i>
    <i r="2">
      <x v="5"/>
      <x/>
      <x/>
    </i>
    <i r="2">
      <x v="6"/>
      <x/>
      <x/>
    </i>
    <i r="2">
      <x v="7"/>
      <x v="1"/>
      <x/>
    </i>
    <i r="2">
      <x v="8"/>
      <x/>
      <x/>
    </i>
    <i r="2">
      <x v="9"/>
      <x/>
      <x/>
    </i>
    <i r="2">
      <x v="10"/>
      <x v="1"/>
      <x/>
    </i>
    <i r="1">
      <x v="6"/>
      <x/>
      <x/>
      <x/>
    </i>
    <i r="2">
      <x v="1"/>
      <x/>
      <x/>
    </i>
    <i r="2">
      <x v="2"/>
      <x/>
      <x/>
    </i>
    <i r="2">
      <x v="3"/>
      <x/>
      <x/>
    </i>
    <i r="2">
      <x v="4"/>
      <x/>
      <x/>
    </i>
    <i r="2">
      <x v="5"/>
      <x/>
      <x/>
    </i>
    <i r="2">
      <x v="6"/>
      <x/>
      <x/>
    </i>
    <i r="2">
      <x v="7"/>
      <x v="1"/>
      <x/>
    </i>
    <i r="2">
      <x v="8"/>
      <x/>
      <x/>
    </i>
    <i r="2">
      <x v="9"/>
      <x/>
      <x/>
    </i>
    <i r="2">
      <x v="10"/>
      <x v="1"/>
      <x/>
    </i>
    <i>
      <x v="3"/>
      <x v="1"/>
      <x/>
      <x/>
      <x/>
    </i>
    <i r="2">
      <x v="1"/>
      <x/>
      <x/>
    </i>
    <i r="2">
      <x v="2"/>
      <x/>
      <x/>
    </i>
    <i r="2">
      <x v="3"/>
      <x/>
      <x/>
    </i>
    <i r="2">
      <x v="4"/>
      <x/>
      <x/>
    </i>
    <i r="2">
      <x v="5"/>
      <x/>
      <x/>
    </i>
    <i r="2">
      <x v="6"/>
      <x/>
      <x/>
    </i>
    <i r="2">
      <x v="7"/>
      <x v="1"/>
      <x/>
    </i>
    <i r="2">
      <x v="8"/>
      <x/>
      <x/>
    </i>
    <i r="2">
      <x v="9"/>
      <x/>
      <x/>
    </i>
    <i r="2">
      <x v="10"/>
      <x v="1"/>
      <x/>
    </i>
    <i r="1">
      <x v="3"/>
      <x/>
      <x/>
      <x/>
    </i>
    <i r="2">
      <x v="2"/>
      <x/>
      <x/>
    </i>
    <i r="2">
      <x v="3"/>
      <x/>
      <x/>
    </i>
    <i r="2">
      <x v="4"/>
      <x/>
      <x/>
    </i>
    <i r="2">
      <x v="5"/>
      <x/>
      <x/>
    </i>
    <i r="2">
      <x v="6"/>
      <x/>
      <x/>
    </i>
    <i r="2">
      <x v="7"/>
      <x v="1"/>
      <x/>
    </i>
    <i r="2">
      <x v="8"/>
      <x/>
      <x/>
    </i>
    <i r="2">
      <x v="9"/>
      <x/>
      <x/>
    </i>
    <i r="2">
      <x v="10"/>
      <x v="1"/>
      <x/>
    </i>
    <i r="1">
      <x v="4"/>
      <x/>
      <x/>
      <x/>
    </i>
    <i r="2">
      <x v="1"/>
      <x/>
      <x/>
    </i>
    <i r="2">
      <x v="2"/>
      <x/>
      <x/>
    </i>
    <i r="2">
      <x v="3"/>
      <x/>
      <x/>
    </i>
    <i r="2">
      <x v="4"/>
      <x/>
      <x/>
    </i>
    <i r="2">
      <x v="5"/>
      <x/>
      <x/>
    </i>
    <i r="2">
      <x v="6"/>
      <x/>
      <x/>
    </i>
    <i r="2">
      <x v="7"/>
      <x v="1"/>
      <x/>
    </i>
    <i r="2">
      <x v="8"/>
      <x/>
      <x/>
    </i>
    <i r="2">
      <x v="9"/>
      <x/>
      <x/>
    </i>
    <i r="2">
      <x v="10"/>
      <x v="1"/>
      <x/>
    </i>
    <i>
      <x v="4"/>
      <x v="4"/>
      <x/>
      <x/>
      <x/>
    </i>
    <i r="2">
      <x v="2"/>
      <x/>
      <x/>
    </i>
    <i r="2">
      <x v="3"/>
      <x/>
      <x/>
    </i>
    <i r="2">
      <x v="4"/>
      <x/>
      <x/>
    </i>
    <i r="2">
      <x v="5"/>
      <x/>
      <x/>
    </i>
    <i r="2">
      <x v="6"/>
      <x/>
      <x/>
    </i>
    <i r="2">
      <x v="7"/>
      <x v="1"/>
      <x/>
    </i>
    <i r="2">
      <x v="8"/>
      <x/>
      <x/>
    </i>
    <i r="2">
      <x v="9"/>
      <x/>
      <x/>
    </i>
    <i r="2">
      <x v="10"/>
      <x v="1"/>
      <x/>
    </i>
    <i r="1">
      <x v="5"/>
      <x/>
      <x/>
      <x/>
    </i>
    <i r="2">
      <x v="2"/>
      <x/>
      <x/>
    </i>
    <i r="2">
      <x v="3"/>
      <x/>
      <x/>
    </i>
    <i r="2">
      <x v="4"/>
      <x/>
      <x/>
    </i>
    <i r="2">
      <x v="5"/>
      <x/>
      <x/>
    </i>
    <i r="2">
      <x v="6"/>
      <x/>
      <x/>
    </i>
    <i r="2">
      <x v="7"/>
      <x v="1"/>
      <x/>
    </i>
    <i r="2">
      <x v="8"/>
      <x/>
      <x/>
    </i>
    <i r="2">
      <x v="9"/>
      <x/>
      <x/>
    </i>
    <i r="2">
      <x v="10"/>
      <x v="1"/>
      <x/>
    </i>
    <i t="grand">
      <x/>
    </i>
  </rowItems>
  <colFields count="1">
    <field x="-2"/>
  </colFields>
  <colItems count="2">
    <i>
      <x/>
    </i>
    <i i="1">
      <x v="1"/>
    </i>
  </colItems>
  <pageFields count="1">
    <pageField fld="7" item="0" hier="-1"/>
  </pageFields>
  <dataFields count="2">
    <dataField name="Sum of Debits" fld="4" baseField="0" baseItem="0"/>
    <dataField name="Sum of Credits"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support.debtbook.com/en/articles/6759924-troubleshoot-gasb-lease-journal-entry-export"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5F836-C7A1-45A3-86DE-491FE536B654}">
  <dimension ref="A1:L241"/>
  <sheetViews>
    <sheetView showGridLines="0" tabSelected="1" zoomScale="85" zoomScaleNormal="85" workbookViewId="0"/>
  </sheetViews>
  <sheetFormatPr defaultRowHeight="14.5" x14ac:dyDescent="0.35"/>
  <cols>
    <col min="1" max="1" width="4.453125" customWidth="1"/>
    <col min="5" max="5" width="9.1796875" customWidth="1"/>
  </cols>
  <sheetData>
    <row r="1" spans="1:2" ht="21" x14ac:dyDescent="0.5">
      <c r="A1" s="8" t="s">
        <v>22</v>
      </c>
    </row>
    <row r="2" spans="1:2" x14ac:dyDescent="0.35">
      <c r="A2" t="s">
        <v>119</v>
      </c>
    </row>
    <row r="3" spans="1:2" x14ac:dyDescent="0.35">
      <c r="A3" s="1" t="s">
        <v>32</v>
      </c>
    </row>
    <row r="4" spans="1:2" x14ac:dyDescent="0.35">
      <c r="A4" s="1"/>
      <c r="B4" s="1" t="s">
        <v>26</v>
      </c>
    </row>
    <row r="5" spans="1:2" x14ac:dyDescent="0.35">
      <c r="A5" s="1"/>
      <c r="B5" s="1" t="s">
        <v>27</v>
      </c>
    </row>
    <row r="6" spans="1:2" x14ac:dyDescent="0.35">
      <c r="A6" s="1"/>
      <c r="B6" s="1" t="s">
        <v>28</v>
      </c>
    </row>
    <row r="7" spans="1:2" x14ac:dyDescent="0.35">
      <c r="A7" s="1"/>
      <c r="B7" s="1" t="s">
        <v>31</v>
      </c>
    </row>
    <row r="8" spans="1:2" x14ac:dyDescent="0.35">
      <c r="A8" s="1"/>
    </row>
    <row r="9" spans="1:2" x14ac:dyDescent="0.35">
      <c r="A9" s="9" t="s">
        <v>23</v>
      </c>
      <c r="B9" t="s">
        <v>100</v>
      </c>
    </row>
    <row r="10" spans="1:2" x14ac:dyDescent="0.35">
      <c r="A10" s="9"/>
    </row>
    <row r="11" spans="1:2" x14ac:dyDescent="0.35">
      <c r="A11" s="9"/>
    </row>
    <row r="12" spans="1:2" x14ac:dyDescent="0.35">
      <c r="A12" s="9"/>
    </row>
    <row r="13" spans="1:2" x14ac:dyDescent="0.35">
      <c r="A13" s="9"/>
    </row>
    <row r="14" spans="1:2" x14ac:dyDescent="0.35">
      <c r="A14" s="9"/>
    </row>
    <row r="15" spans="1:2" x14ac:dyDescent="0.35">
      <c r="A15" s="9"/>
    </row>
    <row r="16" spans="1:2" x14ac:dyDescent="0.35">
      <c r="A16" s="9"/>
    </row>
    <row r="17" spans="1:10" x14ac:dyDescent="0.35">
      <c r="A17" s="9"/>
    </row>
    <row r="18" spans="1:10" x14ac:dyDescent="0.35">
      <c r="A18" s="9"/>
    </row>
    <row r="19" spans="1:10" x14ac:dyDescent="0.35">
      <c r="A19" s="9"/>
    </row>
    <row r="20" spans="1:10" x14ac:dyDescent="0.35">
      <c r="A20" s="9"/>
    </row>
    <row r="21" spans="1:10" x14ac:dyDescent="0.35">
      <c r="A21" s="9"/>
    </row>
    <row r="22" spans="1:10" x14ac:dyDescent="0.35">
      <c r="A22" s="9" t="s">
        <v>24</v>
      </c>
      <c r="B22" t="s">
        <v>103</v>
      </c>
    </row>
    <row r="23" spans="1:10" x14ac:dyDescent="0.35">
      <c r="A23" s="9"/>
      <c r="B23" s="1" t="s">
        <v>104</v>
      </c>
    </row>
    <row r="29" spans="1:10" x14ac:dyDescent="0.35">
      <c r="J29" t="s">
        <v>17</v>
      </c>
    </row>
    <row r="32" spans="1:10" x14ac:dyDescent="0.35">
      <c r="J32" t="s">
        <v>18</v>
      </c>
    </row>
    <row r="36" spans="10:10" x14ac:dyDescent="0.35">
      <c r="J36" t="s">
        <v>33</v>
      </c>
    </row>
    <row r="41" spans="10:10" x14ac:dyDescent="0.35">
      <c r="J41" t="s">
        <v>34</v>
      </c>
    </row>
    <row r="47" spans="10:10" x14ac:dyDescent="0.35">
      <c r="J47" t="s">
        <v>101</v>
      </c>
    </row>
    <row r="54" spans="1:10" x14ac:dyDescent="0.35">
      <c r="A54" s="9" t="s">
        <v>25</v>
      </c>
      <c r="B54" t="s">
        <v>105</v>
      </c>
    </row>
    <row r="60" spans="1:10" x14ac:dyDescent="0.35">
      <c r="J60" t="s">
        <v>36</v>
      </c>
    </row>
    <row r="64" spans="1:10" x14ac:dyDescent="0.35">
      <c r="J64" t="s">
        <v>120</v>
      </c>
    </row>
    <row r="68" spans="10:10" x14ac:dyDescent="0.35">
      <c r="J68" t="s">
        <v>37</v>
      </c>
    </row>
    <row r="72" spans="10:10" x14ac:dyDescent="0.35">
      <c r="J72" t="s">
        <v>38</v>
      </c>
    </row>
    <row r="77" spans="10:10" x14ac:dyDescent="0.35">
      <c r="J77" t="s">
        <v>60</v>
      </c>
    </row>
    <row r="83" spans="1:2" x14ac:dyDescent="0.35">
      <c r="A83" s="9" t="s">
        <v>30</v>
      </c>
      <c r="B83" t="s">
        <v>35</v>
      </c>
    </row>
    <row r="104" spans="1:2" x14ac:dyDescent="0.35">
      <c r="A104" s="9" t="s">
        <v>41</v>
      </c>
      <c r="B104" t="s">
        <v>39</v>
      </c>
    </row>
    <row r="105" spans="1:2" x14ac:dyDescent="0.35">
      <c r="A105" s="9"/>
    </row>
    <row r="106" spans="1:2" x14ac:dyDescent="0.35">
      <c r="A106" s="9" t="s">
        <v>42</v>
      </c>
      <c r="B106" t="s">
        <v>40</v>
      </c>
    </row>
    <row r="117" spans="1:2" x14ac:dyDescent="0.35">
      <c r="A117" s="9" t="s">
        <v>43</v>
      </c>
      <c r="B117" t="s">
        <v>106</v>
      </c>
    </row>
    <row r="131" spans="1:2" x14ac:dyDescent="0.35">
      <c r="A131" s="9" t="s">
        <v>44</v>
      </c>
      <c r="B131" t="s">
        <v>107</v>
      </c>
    </row>
    <row r="133" spans="1:2" x14ac:dyDescent="0.35">
      <c r="A133" s="9" t="s">
        <v>45</v>
      </c>
      <c r="B133" t="s">
        <v>61</v>
      </c>
    </row>
    <row r="134" spans="1:2" x14ac:dyDescent="0.35">
      <c r="B134" s="1" t="s">
        <v>62</v>
      </c>
    </row>
    <row r="135" spans="1:2" x14ac:dyDescent="0.35">
      <c r="B135" s="1"/>
    </row>
    <row r="136" spans="1:2" x14ac:dyDescent="0.35">
      <c r="A136" s="9" t="s">
        <v>46</v>
      </c>
      <c r="B136" t="s">
        <v>108</v>
      </c>
    </row>
    <row r="159" spans="1:2" x14ac:dyDescent="0.35">
      <c r="A159" s="9" t="s">
        <v>63</v>
      </c>
      <c r="B159" t="s">
        <v>109</v>
      </c>
    </row>
    <row r="160" spans="1:2" x14ac:dyDescent="0.35">
      <c r="A160" s="9"/>
      <c r="B160" s="1" t="s">
        <v>110</v>
      </c>
    </row>
    <row r="194" spans="1:2" x14ac:dyDescent="0.35">
      <c r="A194" s="9" t="s">
        <v>48</v>
      </c>
      <c r="B194" t="s">
        <v>66</v>
      </c>
    </row>
    <row r="195" spans="1:2" x14ac:dyDescent="0.35">
      <c r="B195" t="s">
        <v>67</v>
      </c>
    </row>
    <row r="196" spans="1:2" x14ac:dyDescent="0.35">
      <c r="B196" t="s">
        <v>68</v>
      </c>
    </row>
    <row r="197" spans="1:2" x14ac:dyDescent="0.35">
      <c r="B197" t="s">
        <v>69</v>
      </c>
    </row>
    <row r="225" spans="1:12" x14ac:dyDescent="0.35">
      <c r="A225" s="9" t="s">
        <v>49</v>
      </c>
      <c r="B225" t="s">
        <v>47</v>
      </c>
    </row>
    <row r="228" spans="1:12" x14ac:dyDescent="0.35">
      <c r="A228" s="9" t="s">
        <v>59</v>
      </c>
      <c r="B228" t="s">
        <v>111</v>
      </c>
    </row>
    <row r="230" spans="1:12" x14ac:dyDescent="0.35">
      <c r="B230" s="11" t="s">
        <v>5</v>
      </c>
      <c r="C230" s="11" t="s">
        <v>50</v>
      </c>
      <c r="D230" s="11" t="s">
        <v>10</v>
      </c>
      <c r="E230" s="11" t="s">
        <v>51</v>
      </c>
      <c r="F230" s="11" t="s">
        <v>54</v>
      </c>
      <c r="G230" s="11" t="s">
        <v>55</v>
      </c>
      <c r="H230" s="11" t="s">
        <v>56</v>
      </c>
      <c r="I230" s="11" t="s">
        <v>57</v>
      </c>
      <c r="J230" s="11" t="s">
        <v>7</v>
      </c>
      <c r="K230" s="11" t="s">
        <v>12</v>
      </c>
      <c r="L230" s="11" t="s">
        <v>58</v>
      </c>
    </row>
    <row r="232" spans="1:12" x14ac:dyDescent="0.35">
      <c r="A232" s="9" t="s">
        <v>64</v>
      </c>
      <c r="B232" t="s">
        <v>121</v>
      </c>
    </row>
    <row r="233" spans="1:12" x14ac:dyDescent="0.35">
      <c r="A233" s="9"/>
      <c r="B233" s="1" t="s">
        <v>112</v>
      </c>
    </row>
    <row r="235" spans="1:12" x14ac:dyDescent="0.35">
      <c r="A235" s="9" t="s">
        <v>113</v>
      </c>
      <c r="B235" t="s">
        <v>114</v>
      </c>
    </row>
    <row r="236" spans="1:12" x14ac:dyDescent="0.35">
      <c r="A236" s="9"/>
      <c r="B236" s="1" t="s">
        <v>117</v>
      </c>
    </row>
    <row r="237" spans="1:12" x14ac:dyDescent="0.35">
      <c r="A237" s="9"/>
    </row>
    <row r="238" spans="1:12" x14ac:dyDescent="0.35">
      <c r="A238" s="9" t="s">
        <v>115</v>
      </c>
      <c r="B238" t="s">
        <v>65</v>
      </c>
    </row>
    <row r="239" spans="1:12" x14ac:dyDescent="0.35">
      <c r="A239" s="9"/>
    </row>
    <row r="240" spans="1:12" x14ac:dyDescent="0.35">
      <c r="A240" t="s">
        <v>116</v>
      </c>
    </row>
    <row r="241" spans="2:2" x14ac:dyDescent="0.35">
      <c r="B241" s="10" t="s">
        <v>29</v>
      </c>
    </row>
  </sheetData>
  <hyperlinks>
    <hyperlink ref="B241" r:id="rId1" xr:uid="{BD76F25C-B6D5-46A5-AF1A-D4D695290E1A}"/>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670D2-FB1D-469C-B265-40967128FB07}">
  <dimension ref="A1:T96"/>
  <sheetViews>
    <sheetView zoomScale="90" zoomScaleNormal="90" workbookViewId="0">
      <selection sqref="A1:H1"/>
    </sheetView>
  </sheetViews>
  <sheetFormatPr defaultColWidth="7.54296875" defaultRowHeight="14.5" x14ac:dyDescent="0.35"/>
  <cols>
    <col min="1" max="1" width="7.54296875" style="16"/>
    <col min="2" max="2" width="25.81640625" style="16" bestFit="1" customWidth="1"/>
    <col min="3" max="3" width="28.26953125" style="16" bestFit="1" customWidth="1"/>
    <col min="4" max="4" width="23" style="16" bestFit="1" customWidth="1"/>
    <col min="5" max="5" width="8.26953125" style="16" bestFit="1" customWidth="1"/>
    <col min="6" max="6" width="9.81640625" style="16" bestFit="1" customWidth="1"/>
    <col min="7" max="8" width="14" style="16" bestFit="1" customWidth="1"/>
    <col min="9" max="9" width="8.7265625" style="14" bestFit="1" customWidth="1"/>
    <col min="10" max="10" width="2.54296875" style="15" bestFit="1" customWidth="1"/>
    <col min="11" max="11" width="9.81640625" style="15" bestFit="1" customWidth="1"/>
    <col min="12" max="12" width="17.26953125" style="15" bestFit="1" customWidth="1"/>
    <col min="13" max="13" width="4.26953125" style="15" bestFit="1" customWidth="1"/>
    <col min="14" max="14" width="4.1796875" style="16" bestFit="1" customWidth="1"/>
    <col min="15" max="15" width="12" style="16" bestFit="1" customWidth="1"/>
    <col min="16" max="16" width="11.81640625" style="16" bestFit="1" customWidth="1"/>
    <col min="17" max="17" width="14" style="16" bestFit="1" customWidth="1"/>
    <col min="18" max="18" width="15.54296875" style="16" bestFit="1" customWidth="1"/>
    <col min="19" max="19" width="80.1796875" style="16" bestFit="1" customWidth="1"/>
    <col min="20" max="20" width="12.6328125" style="16" customWidth="1"/>
    <col min="21" max="16384" width="7.54296875" style="16"/>
  </cols>
  <sheetData>
    <row r="1" spans="1:19" ht="18.5" x14ac:dyDescent="0.35">
      <c r="A1" s="86" t="s">
        <v>122</v>
      </c>
      <c r="B1" s="86"/>
      <c r="C1" s="86"/>
      <c r="D1" s="86"/>
      <c r="E1" s="86"/>
      <c r="F1" s="86"/>
      <c r="G1" s="86"/>
      <c r="H1" s="87"/>
    </row>
    <row r="2" spans="1:19" s="17" customFormat="1" x14ac:dyDescent="0.35">
      <c r="B2" s="18"/>
      <c r="C2" s="18"/>
      <c r="D2" s="18"/>
      <c r="E2" s="18"/>
      <c r="F2" s="18"/>
      <c r="G2" s="18"/>
      <c r="H2" s="18"/>
      <c r="I2" s="19"/>
      <c r="J2" s="18"/>
      <c r="K2" s="18"/>
      <c r="L2" s="18"/>
      <c r="M2" s="18"/>
    </row>
    <row r="3" spans="1:19" x14ac:dyDescent="0.35">
      <c r="A3" s="78" t="s">
        <v>15</v>
      </c>
      <c r="B3" s="78"/>
      <c r="C3" s="78"/>
      <c r="D3" s="78"/>
      <c r="E3" s="78"/>
      <c r="F3" s="78"/>
      <c r="G3" s="78"/>
      <c r="H3" s="79"/>
      <c r="I3" s="21"/>
      <c r="J3" s="22"/>
      <c r="K3" s="22"/>
      <c r="L3" s="22"/>
      <c r="M3" s="22"/>
      <c r="N3" s="23"/>
    </row>
    <row r="4" spans="1:19" x14ac:dyDescent="0.35">
      <c r="A4" s="71" t="s">
        <v>88</v>
      </c>
      <c r="B4" s="71"/>
      <c r="C4" s="71"/>
      <c r="D4" s="71"/>
      <c r="E4" s="71"/>
      <c r="F4" s="71"/>
      <c r="G4" s="71"/>
      <c r="H4" s="72"/>
      <c r="I4" s="21"/>
      <c r="J4" s="22"/>
      <c r="K4" s="22"/>
      <c r="L4" s="22"/>
      <c r="M4" s="22"/>
      <c r="N4" s="23"/>
    </row>
    <row r="5" spans="1:19" s="24" customFormat="1" x14ac:dyDescent="0.35">
      <c r="B5" s="77" t="s">
        <v>0</v>
      </c>
      <c r="C5" s="77"/>
      <c r="D5" s="77"/>
      <c r="E5" s="77"/>
      <c r="F5" s="77"/>
      <c r="G5" s="77"/>
      <c r="H5" s="77"/>
      <c r="I5" s="76" t="s">
        <v>16</v>
      </c>
      <c r="J5" s="77"/>
      <c r="K5" s="77"/>
      <c r="L5" s="77"/>
      <c r="M5" s="77"/>
      <c r="N5" s="77"/>
      <c r="O5" s="77"/>
      <c r="P5" s="77"/>
      <c r="Q5" s="77"/>
      <c r="R5" s="77"/>
    </row>
    <row r="6" spans="1:19" s="24" customFormat="1" x14ac:dyDescent="0.35">
      <c r="B6" s="25" t="s">
        <v>70</v>
      </c>
      <c r="C6" s="25" t="s">
        <v>2</v>
      </c>
      <c r="D6" s="25" t="s">
        <v>8</v>
      </c>
      <c r="E6" s="25" t="s">
        <v>11</v>
      </c>
      <c r="F6" s="25" t="s">
        <v>10</v>
      </c>
      <c r="G6" s="25" t="s">
        <v>71</v>
      </c>
      <c r="H6" s="25" t="s">
        <v>72</v>
      </c>
      <c r="I6" s="26" t="s">
        <v>5</v>
      </c>
      <c r="J6" s="27" t="s">
        <v>50</v>
      </c>
      <c r="K6" s="27" t="s">
        <v>10</v>
      </c>
      <c r="L6" s="27" t="s">
        <v>51</v>
      </c>
      <c r="M6" s="27" t="s">
        <v>54</v>
      </c>
      <c r="N6" s="27" t="s">
        <v>55</v>
      </c>
      <c r="O6" s="27" t="s">
        <v>56</v>
      </c>
      <c r="P6" s="27" t="s">
        <v>57</v>
      </c>
      <c r="Q6" s="27" t="s">
        <v>7</v>
      </c>
      <c r="R6" s="27" t="s">
        <v>12</v>
      </c>
      <c r="S6" s="27" t="s">
        <v>58</v>
      </c>
    </row>
    <row r="7" spans="1:19" x14ac:dyDescent="0.35">
      <c r="A7" s="69" t="s">
        <v>127</v>
      </c>
      <c r="B7" s="69"/>
      <c r="C7" s="69"/>
      <c r="D7" s="69"/>
      <c r="E7" s="69"/>
      <c r="F7" s="69"/>
      <c r="G7" s="69"/>
      <c r="H7" s="70"/>
      <c r="I7" s="21"/>
      <c r="J7" s="22"/>
      <c r="K7" s="22"/>
      <c r="L7" s="22"/>
      <c r="M7" s="22"/>
      <c r="N7" s="23"/>
    </row>
    <row r="8" spans="1:19" x14ac:dyDescent="0.35">
      <c r="B8" s="73" t="s">
        <v>83</v>
      </c>
      <c r="C8" s="73"/>
      <c r="D8" s="73"/>
      <c r="E8" s="73"/>
      <c r="F8" s="73"/>
      <c r="G8" s="73"/>
      <c r="H8" s="74"/>
      <c r="I8" s="21"/>
      <c r="J8" s="22"/>
      <c r="K8" s="22"/>
      <c r="L8" s="22"/>
      <c r="M8" s="22"/>
      <c r="N8" s="23"/>
      <c r="Q8" s="28"/>
    </row>
    <row r="9" spans="1:19" x14ac:dyDescent="0.35">
      <c r="B9" s="73"/>
      <c r="C9" s="73"/>
      <c r="D9" s="73"/>
      <c r="E9" s="73"/>
      <c r="F9" s="73"/>
      <c r="G9" s="73"/>
      <c r="H9" s="74"/>
      <c r="I9" s="21"/>
      <c r="J9" s="22"/>
      <c r="K9" s="22"/>
      <c r="L9" s="22"/>
      <c r="M9" s="22"/>
      <c r="N9" s="23"/>
      <c r="Q9" s="28"/>
    </row>
    <row r="10" spans="1:19" x14ac:dyDescent="0.35">
      <c r="A10" s="20"/>
      <c r="B10" s="16" t="s">
        <v>82</v>
      </c>
      <c r="C10" s="16" t="s">
        <v>123</v>
      </c>
      <c r="D10" s="16" t="s">
        <v>14</v>
      </c>
      <c r="E10" s="16" t="s">
        <v>19</v>
      </c>
      <c r="F10" s="16" t="s">
        <v>74</v>
      </c>
      <c r="G10" s="28">
        <v>2622.73</v>
      </c>
      <c r="H10" s="28"/>
      <c r="I10" s="29" t="s">
        <v>125</v>
      </c>
      <c r="J10" s="50" t="str">
        <f>IF((G10-H10)&gt;0,"","R")</f>
        <v/>
      </c>
      <c r="K10" s="16" t="str">
        <f>F10</f>
        <v>Operating</v>
      </c>
      <c r="L10" s="16"/>
      <c r="M10" s="34" t="s">
        <v>92</v>
      </c>
      <c r="N10" s="34" t="s">
        <v>126</v>
      </c>
      <c r="O10" s="16" t="str">
        <f>IF(J10="R","(1317v/3205)","1317v/3205")</f>
        <v>1317v/3205</v>
      </c>
      <c r="P10" s="16">
        <v>1317</v>
      </c>
      <c r="Q10" s="28">
        <f>IF((G10-H10)&gt;0,G10-H10,H10-G10)</f>
        <v>2622.73</v>
      </c>
      <c r="R10" s="32" t="str">
        <f>D10</f>
        <v>Example Lease</v>
      </c>
      <c r="S10" s="51" t="s">
        <v>84</v>
      </c>
    </row>
    <row r="11" spans="1:19" x14ac:dyDescent="0.35">
      <c r="A11" s="20"/>
      <c r="B11" s="16" t="s">
        <v>82</v>
      </c>
      <c r="C11" s="16" t="s">
        <v>124</v>
      </c>
      <c r="D11" s="16" t="s">
        <v>14</v>
      </c>
      <c r="E11" s="16" t="s">
        <v>19</v>
      </c>
      <c r="F11" s="16" t="s">
        <v>74</v>
      </c>
      <c r="G11" s="28"/>
      <c r="H11" s="28">
        <v>2622.73</v>
      </c>
      <c r="I11" s="14" t="s">
        <v>75</v>
      </c>
      <c r="J11" s="16"/>
      <c r="K11" s="16"/>
      <c r="L11" s="16"/>
      <c r="M11" s="16"/>
      <c r="Q11" s="28"/>
    </row>
    <row r="12" spans="1:19" x14ac:dyDescent="0.35">
      <c r="A12" s="20"/>
      <c r="G12" s="28"/>
      <c r="H12" s="28"/>
      <c r="J12" s="16"/>
      <c r="K12" s="16"/>
      <c r="L12" s="16"/>
      <c r="M12" s="16"/>
      <c r="Q12" s="28"/>
    </row>
    <row r="13" spans="1:19" x14ac:dyDescent="0.35">
      <c r="A13" s="69" t="s">
        <v>135</v>
      </c>
      <c r="B13" s="69"/>
      <c r="C13" s="69"/>
      <c r="D13" s="69"/>
      <c r="E13" s="69"/>
      <c r="F13" s="69"/>
      <c r="G13" s="69"/>
      <c r="H13" s="69"/>
      <c r="I13" s="21"/>
      <c r="J13" s="22"/>
      <c r="K13" s="22"/>
      <c r="L13" s="22"/>
      <c r="M13" s="22"/>
      <c r="N13" s="23"/>
      <c r="Q13" s="28"/>
    </row>
    <row r="14" spans="1:19" x14ac:dyDescent="0.35">
      <c r="A14" s="20"/>
      <c r="B14" s="16" t="s">
        <v>133</v>
      </c>
      <c r="C14" s="16" t="s">
        <v>128</v>
      </c>
      <c r="D14" s="16" t="s">
        <v>14</v>
      </c>
      <c r="E14" s="16" t="s">
        <v>19</v>
      </c>
      <c r="F14" s="16" t="s">
        <v>74</v>
      </c>
      <c r="G14" s="28">
        <v>52480.61</v>
      </c>
      <c r="H14" s="28"/>
      <c r="I14" s="33" t="s">
        <v>136</v>
      </c>
      <c r="J14" s="34"/>
      <c r="K14" s="16" t="str">
        <f>F14</f>
        <v>Operating</v>
      </c>
      <c r="L14" s="16"/>
      <c r="M14" s="34" t="s">
        <v>92</v>
      </c>
      <c r="N14" s="34" t="s">
        <v>137</v>
      </c>
      <c r="O14" s="52" t="s">
        <v>138</v>
      </c>
      <c r="P14" s="52">
        <v>5295</v>
      </c>
      <c r="Q14" s="28">
        <f>IF((G14-H14)&gt;0,G14-H14,H14-G14)</f>
        <v>52480.61</v>
      </c>
      <c r="R14" s="32" t="str">
        <f>D14</f>
        <v>Example Lease</v>
      </c>
    </row>
    <row r="15" spans="1:19" x14ac:dyDescent="0.35">
      <c r="A15" s="20"/>
      <c r="B15" s="16" t="s">
        <v>133</v>
      </c>
      <c r="C15" s="16" t="s">
        <v>134</v>
      </c>
      <c r="D15" s="16" t="s">
        <v>14</v>
      </c>
      <c r="E15" s="16" t="s">
        <v>19</v>
      </c>
      <c r="F15" s="16" t="s">
        <v>74</v>
      </c>
      <c r="G15" s="28"/>
      <c r="H15" s="28">
        <v>52480.61</v>
      </c>
      <c r="I15" s="14" t="s">
        <v>75</v>
      </c>
      <c r="J15" s="16"/>
      <c r="K15" s="16"/>
      <c r="L15" s="16"/>
      <c r="M15" s="16"/>
      <c r="Q15" s="28"/>
    </row>
    <row r="16" spans="1:19" x14ac:dyDescent="0.35">
      <c r="A16" s="20"/>
      <c r="G16" s="28"/>
      <c r="H16" s="28"/>
      <c r="J16" s="16"/>
      <c r="K16" s="16"/>
      <c r="L16" s="16"/>
      <c r="M16" s="16"/>
      <c r="Q16" s="28"/>
    </row>
    <row r="17" spans="1:19" x14ac:dyDescent="0.35">
      <c r="A17" s="82" t="s">
        <v>217</v>
      </c>
      <c r="B17" s="82"/>
      <c r="C17" s="82"/>
      <c r="D17" s="82"/>
      <c r="E17" s="82"/>
      <c r="F17" s="82"/>
      <c r="G17" s="82"/>
      <c r="H17" s="82"/>
      <c r="I17" s="21"/>
      <c r="J17" s="22"/>
      <c r="K17" s="22"/>
      <c r="L17" s="22"/>
      <c r="M17" s="22"/>
      <c r="N17" s="23"/>
      <c r="Q17" s="28"/>
    </row>
    <row r="18" spans="1:19" x14ac:dyDescent="0.35">
      <c r="A18" s="82"/>
      <c r="B18" s="82"/>
      <c r="C18" s="82"/>
      <c r="D18" s="82"/>
      <c r="E18" s="82"/>
      <c r="F18" s="82"/>
      <c r="G18" s="82"/>
      <c r="H18" s="82"/>
      <c r="I18" s="21"/>
      <c r="J18" s="22"/>
      <c r="K18" s="22"/>
      <c r="L18" s="22"/>
      <c r="M18" s="22"/>
      <c r="N18" s="23"/>
      <c r="Q18" s="28"/>
    </row>
    <row r="19" spans="1:19" x14ac:dyDescent="0.35">
      <c r="A19" s="20"/>
      <c r="B19" s="16" t="s">
        <v>85</v>
      </c>
      <c r="C19" s="16" t="s">
        <v>139</v>
      </c>
      <c r="D19" s="16" t="s">
        <v>14</v>
      </c>
      <c r="E19" s="16" t="s">
        <v>19</v>
      </c>
      <c r="F19" s="16" t="s">
        <v>74</v>
      </c>
      <c r="G19" s="28">
        <v>57727.44</v>
      </c>
      <c r="H19" s="28"/>
      <c r="I19" s="33" t="s">
        <v>140</v>
      </c>
      <c r="J19" s="34"/>
      <c r="K19" s="16" t="str">
        <f>F19</f>
        <v>Operating</v>
      </c>
      <c r="L19" s="16"/>
      <c r="M19" s="31" t="s">
        <v>92</v>
      </c>
      <c r="N19" s="31" t="s">
        <v>141</v>
      </c>
      <c r="O19" s="16" t="s">
        <v>142</v>
      </c>
      <c r="Q19" s="28">
        <f>IF((G19-H19)&gt;0,G19-H19,H19-G19)</f>
        <v>57727.44</v>
      </c>
      <c r="R19" s="32" t="str">
        <f>D19</f>
        <v>Example Lease</v>
      </c>
      <c r="S19" s="53" t="s">
        <v>143</v>
      </c>
    </row>
    <row r="20" spans="1:19" x14ac:dyDescent="0.35">
      <c r="A20" s="20"/>
      <c r="B20" s="16" t="s">
        <v>85</v>
      </c>
      <c r="C20" s="16" t="s">
        <v>124</v>
      </c>
      <c r="D20" s="16" t="s">
        <v>14</v>
      </c>
      <c r="E20" s="16" t="s">
        <v>19</v>
      </c>
      <c r="F20" s="16" t="s">
        <v>74</v>
      </c>
      <c r="G20" s="28"/>
      <c r="H20" s="28">
        <v>106.88000000000001</v>
      </c>
      <c r="I20" s="33" t="s">
        <v>144</v>
      </c>
      <c r="J20" s="34"/>
      <c r="K20" s="16" t="str">
        <f>F20</f>
        <v>Operating</v>
      </c>
      <c r="L20" s="16"/>
      <c r="M20" s="34" t="s">
        <v>92</v>
      </c>
      <c r="N20" s="34" t="s">
        <v>126</v>
      </c>
      <c r="O20" s="16" t="s">
        <v>145</v>
      </c>
      <c r="Q20" s="28">
        <f>IF((G20-H20)&gt;0,G20-H20,H20-G20)</f>
        <v>106.88000000000001</v>
      </c>
      <c r="R20" s="32" t="str">
        <f>D20</f>
        <v>Example Lease</v>
      </c>
    </row>
    <row r="21" spans="1:19" x14ac:dyDescent="0.35">
      <c r="A21" s="20"/>
      <c r="B21" s="16" t="s">
        <v>85</v>
      </c>
      <c r="C21" s="16" t="s">
        <v>129</v>
      </c>
      <c r="D21" s="16" t="s">
        <v>14</v>
      </c>
      <c r="E21" s="16" t="s">
        <v>19</v>
      </c>
      <c r="F21" s="16" t="s">
        <v>74</v>
      </c>
      <c r="G21" s="28"/>
      <c r="H21" s="28">
        <v>57620.56</v>
      </c>
      <c r="I21" s="33" t="s">
        <v>146</v>
      </c>
      <c r="J21" s="34"/>
      <c r="K21" s="16" t="str">
        <f>F21</f>
        <v>Operating</v>
      </c>
      <c r="L21" s="22"/>
      <c r="M21" s="16"/>
      <c r="O21" s="16" t="s">
        <v>147</v>
      </c>
      <c r="P21" s="16">
        <v>1621</v>
      </c>
      <c r="Q21" s="28">
        <f>IF((G21-H21)&gt;0,G21-H21,H21-G21)</f>
        <v>57620.56</v>
      </c>
      <c r="R21" s="32" t="str">
        <f>D21</f>
        <v>Example Lease</v>
      </c>
    </row>
    <row r="22" spans="1:19" x14ac:dyDescent="0.35">
      <c r="A22" s="20"/>
      <c r="G22" s="28"/>
      <c r="H22" s="28"/>
      <c r="I22" s="33"/>
      <c r="J22" s="34"/>
      <c r="K22" s="16"/>
      <c r="L22" s="22"/>
      <c r="M22" s="16"/>
      <c r="Q22" s="28"/>
      <c r="R22" s="32"/>
    </row>
    <row r="23" spans="1:19" x14ac:dyDescent="0.35">
      <c r="A23" s="82" t="s">
        <v>150</v>
      </c>
      <c r="B23" s="82"/>
      <c r="C23" s="82"/>
      <c r="D23" s="82"/>
      <c r="E23" s="82"/>
      <c r="F23" s="82"/>
      <c r="G23" s="82"/>
      <c r="H23" s="83"/>
      <c r="I23" s="21"/>
      <c r="J23" s="22"/>
      <c r="K23" s="22"/>
      <c r="L23" s="22"/>
      <c r="M23" s="22"/>
      <c r="N23" s="23"/>
      <c r="Q23" s="28"/>
    </row>
    <row r="24" spans="1:19" x14ac:dyDescent="0.35">
      <c r="A24" s="82"/>
      <c r="B24" s="82"/>
      <c r="C24" s="82"/>
      <c r="D24" s="82"/>
      <c r="E24" s="82"/>
      <c r="F24" s="82"/>
      <c r="G24" s="82"/>
      <c r="H24" s="83"/>
      <c r="I24" s="21"/>
      <c r="J24" s="22"/>
      <c r="K24" s="22"/>
      <c r="L24" s="22"/>
      <c r="M24" s="22"/>
      <c r="N24" s="23"/>
      <c r="Q24" s="28"/>
    </row>
    <row r="25" spans="1:19" x14ac:dyDescent="0.35">
      <c r="A25" s="35"/>
      <c r="B25" s="73" t="s">
        <v>149</v>
      </c>
      <c r="C25" s="73"/>
      <c r="D25" s="73"/>
      <c r="E25" s="73"/>
      <c r="F25" s="73"/>
      <c r="G25" s="73"/>
      <c r="H25" s="74"/>
      <c r="I25" s="21"/>
      <c r="J25" s="22"/>
      <c r="K25" s="22"/>
      <c r="L25" s="22"/>
      <c r="M25" s="22"/>
      <c r="N25" s="23"/>
      <c r="Q25" s="28"/>
    </row>
    <row r="26" spans="1:19" x14ac:dyDescent="0.35">
      <c r="A26" s="35"/>
      <c r="B26" s="73"/>
      <c r="C26" s="73"/>
      <c r="D26" s="73"/>
      <c r="E26" s="73"/>
      <c r="F26" s="73"/>
      <c r="G26" s="73"/>
      <c r="H26" s="74"/>
      <c r="I26" s="21"/>
      <c r="J26" s="22"/>
      <c r="K26" s="22"/>
      <c r="L26" s="22"/>
      <c r="M26" s="22"/>
      <c r="N26" s="23"/>
      <c r="Q26" s="28"/>
    </row>
    <row r="27" spans="1:19" x14ac:dyDescent="0.35">
      <c r="A27" s="20"/>
      <c r="B27" s="16" t="s">
        <v>86</v>
      </c>
      <c r="C27" s="16" t="s">
        <v>129</v>
      </c>
      <c r="D27" s="16" t="s">
        <v>14</v>
      </c>
      <c r="E27" s="16" t="s">
        <v>19</v>
      </c>
      <c r="F27" s="16" t="s">
        <v>74</v>
      </c>
      <c r="G27" s="36"/>
      <c r="H27" s="28">
        <v>4772.07</v>
      </c>
      <c r="I27" s="33" t="s">
        <v>151</v>
      </c>
      <c r="J27" s="37" t="str">
        <f>IF((G27-H27)&lt;0,"","R")</f>
        <v/>
      </c>
      <c r="K27" s="16" t="str">
        <f>F27</f>
        <v>Operating</v>
      </c>
      <c r="L27" s="16"/>
      <c r="M27" s="16"/>
      <c r="O27" s="16" t="str">
        <f>IF(J27="R","(1321v/1621)","1321v/1621")</f>
        <v>1321v/1621</v>
      </c>
      <c r="P27" s="16">
        <v>1321</v>
      </c>
      <c r="Q27" s="38">
        <f>IF((G27-H27)&gt;0,G27-H27,H27-G27)</f>
        <v>4772.07</v>
      </c>
      <c r="R27" s="32" t="str">
        <f t="shared" ref="R27" si="0">D27</f>
        <v>Example Lease</v>
      </c>
    </row>
    <row r="28" spans="1:19" x14ac:dyDescent="0.35">
      <c r="A28" s="20"/>
      <c r="B28" s="16" t="s">
        <v>86</v>
      </c>
      <c r="C28" s="16" t="s">
        <v>148</v>
      </c>
      <c r="D28" s="16" t="s">
        <v>14</v>
      </c>
      <c r="E28" s="16" t="s">
        <v>19</v>
      </c>
      <c r="F28" s="16" t="s">
        <v>74</v>
      </c>
      <c r="G28" s="28">
        <v>4772.07</v>
      </c>
      <c r="H28" s="28"/>
      <c r="I28" s="14" t="s">
        <v>75</v>
      </c>
      <c r="J28" s="16"/>
      <c r="K28" s="16"/>
      <c r="L28" s="16"/>
      <c r="M28" s="16"/>
    </row>
    <row r="29" spans="1:19" s="17" customFormat="1" x14ac:dyDescent="0.35">
      <c r="B29" s="18"/>
      <c r="C29" s="18"/>
      <c r="D29" s="18"/>
      <c r="E29" s="18"/>
      <c r="F29" s="18"/>
      <c r="G29" s="18"/>
      <c r="H29" s="18"/>
      <c r="I29" s="19"/>
      <c r="J29" s="18"/>
      <c r="K29" s="18"/>
      <c r="L29" s="18"/>
      <c r="M29" s="18"/>
    </row>
    <row r="30" spans="1:19" x14ac:dyDescent="0.35">
      <c r="A30" s="78" t="s">
        <v>81</v>
      </c>
      <c r="B30" s="78"/>
      <c r="C30" s="78"/>
      <c r="D30" s="78"/>
      <c r="E30" s="78"/>
      <c r="F30" s="78"/>
      <c r="G30" s="78"/>
      <c r="H30" s="79"/>
      <c r="I30" s="39"/>
      <c r="J30" s="22"/>
      <c r="K30" s="22"/>
      <c r="L30" s="22"/>
      <c r="M30" s="22"/>
      <c r="N30" s="23"/>
    </row>
    <row r="31" spans="1:19" s="24" customFormat="1" x14ac:dyDescent="0.35">
      <c r="A31" s="71" t="s">
        <v>79</v>
      </c>
      <c r="B31" s="71"/>
      <c r="C31" s="71"/>
      <c r="D31" s="71"/>
      <c r="E31" s="71"/>
      <c r="F31" s="71"/>
      <c r="G31" s="71"/>
      <c r="H31" s="72"/>
      <c r="I31" s="40"/>
      <c r="J31" s="41"/>
      <c r="K31" s="41"/>
      <c r="L31" s="41"/>
      <c r="M31" s="41"/>
      <c r="N31" s="41"/>
    </row>
    <row r="32" spans="1:19" x14ac:dyDescent="0.35">
      <c r="A32" s="69" t="s">
        <v>132</v>
      </c>
      <c r="B32" s="69"/>
      <c r="C32" s="69"/>
      <c r="D32" s="69"/>
      <c r="E32" s="69"/>
      <c r="F32" s="69"/>
      <c r="G32" s="69"/>
      <c r="H32" s="70"/>
      <c r="I32" s="39"/>
      <c r="J32" s="22"/>
      <c r="K32" s="22"/>
      <c r="L32" s="22"/>
      <c r="M32" s="22"/>
      <c r="N32" s="23"/>
    </row>
    <row r="33" spans="1:20" s="24" customFormat="1" x14ac:dyDescent="0.35">
      <c r="A33" s="69" t="s">
        <v>204</v>
      </c>
      <c r="B33" s="69"/>
      <c r="C33" s="69"/>
      <c r="D33" s="69"/>
      <c r="E33" s="69"/>
      <c r="F33" s="69"/>
      <c r="G33" s="69"/>
      <c r="H33" s="70"/>
      <c r="I33" s="40"/>
      <c r="J33" s="41"/>
      <c r="K33" s="41"/>
      <c r="L33" s="41"/>
      <c r="M33" s="41"/>
      <c r="N33" s="41"/>
    </row>
    <row r="34" spans="1:20" s="24" customFormat="1" x14ac:dyDescent="0.35">
      <c r="B34" s="75" t="s">
        <v>0</v>
      </c>
      <c r="C34" s="75"/>
      <c r="D34" s="75"/>
      <c r="E34" s="75"/>
      <c r="F34" s="75"/>
      <c r="G34" s="75"/>
      <c r="H34" s="75"/>
      <c r="I34" s="76" t="s">
        <v>16</v>
      </c>
      <c r="J34" s="77"/>
      <c r="K34" s="77"/>
      <c r="L34" s="77"/>
      <c r="M34" s="77"/>
      <c r="N34" s="77"/>
      <c r="O34" s="77"/>
      <c r="P34" s="77"/>
      <c r="Q34" s="77"/>
      <c r="R34" s="77"/>
    </row>
    <row r="35" spans="1:20" s="24" customFormat="1" x14ac:dyDescent="0.35">
      <c r="B35" s="25" t="s">
        <v>70</v>
      </c>
      <c r="C35" s="25" t="s">
        <v>2</v>
      </c>
      <c r="D35" s="25" t="s">
        <v>8</v>
      </c>
      <c r="E35" s="25" t="s">
        <v>11</v>
      </c>
      <c r="F35" s="25" t="s">
        <v>10</v>
      </c>
      <c r="G35" s="25" t="s">
        <v>71</v>
      </c>
      <c r="H35" s="25" t="s">
        <v>72</v>
      </c>
      <c r="I35" s="26" t="s">
        <v>5</v>
      </c>
      <c r="J35" s="27" t="s">
        <v>50</v>
      </c>
      <c r="K35" s="27" t="s">
        <v>10</v>
      </c>
      <c r="L35" s="27" t="s">
        <v>51</v>
      </c>
      <c r="M35" s="27" t="s">
        <v>54</v>
      </c>
      <c r="N35" s="27" t="s">
        <v>55</v>
      </c>
      <c r="O35" s="27" t="s">
        <v>56</v>
      </c>
      <c r="P35" s="27" t="s">
        <v>57</v>
      </c>
      <c r="Q35" s="27" t="s">
        <v>7</v>
      </c>
      <c r="R35" s="27" t="s">
        <v>12</v>
      </c>
      <c r="S35" s="27" t="s">
        <v>58</v>
      </c>
    </row>
    <row r="36" spans="1:20" s="24" customFormat="1" x14ac:dyDescent="0.35">
      <c r="B36" s="16" t="s">
        <v>73</v>
      </c>
      <c r="C36" s="16" t="s">
        <v>128</v>
      </c>
      <c r="D36" s="16" t="s">
        <v>14</v>
      </c>
      <c r="E36" s="16" t="s">
        <v>19</v>
      </c>
      <c r="F36" s="34" t="s">
        <v>74</v>
      </c>
      <c r="G36" s="36"/>
      <c r="H36" s="36">
        <v>1404090.48</v>
      </c>
      <c r="I36" s="29" t="s">
        <v>130</v>
      </c>
      <c r="J36" s="30"/>
      <c r="K36" s="16" t="str">
        <f t="shared" ref="K36:K38" si="1">F36</f>
        <v>Operating</v>
      </c>
      <c r="L36" s="16"/>
      <c r="M36" s="16"/>
      <c r="N36" s="16"/>
      <c r="O36" s="52" t="s">
        <v>131</v>
      </c>
      <c r="P36" s="52">
        <v>1621</v>
      </c>
      <c r="Q36" s="38">
        <f>IF((G36-H36)&gt;0,G36-H36,H36-G36)</f>
        <v>1404090.48</v>
      </c>
      <c r="R36" s="42" t="str">
        <f t="shared" ref="R36" si="2">D36</f>
        <v>Example Lease</v>
      </c>
      <c r="S36" s="43"/>
    </row>
    <row r="37" spans="1:20" s="24" customFormat="1" x14ac:dyDescent="0.35">
      <c r="B37" s="16" t="s">
        <v>73</v>
      </c>
      <c r="C37" s="16" t="s">
        <v>129</v>
      </c>
      <c r="D37" s="16" t="s">
        <v>14</v>
      </c>
      <c r="E37" s="16" t="s">
        <v>19</v>
      </c>
      <c r="F37" s="34" t="s">
        <v>74</v>
      </c>
      <c r="G37" s="36">
        <v>1359090.48</v>
      </c>
      <c r="H37" s="36"/>
      <c r="I37" s="29" t="s">
        <v>89</v>
      </c>
      <c r="J37" s="30"/>
      <c r="K37" s="16"/>
      <c r="L37" s="16"/>
      <c r="M37" s="16"/>
      <c r="N37" s="16"/>
      <c r="O37" s="16"/>
      <c r="P37" s="16"/>
      <c r="Q37" s="38"/>
      <c r="R37" s="42"/>
    </row>
    <row r="38" spans="1:20" s="24" customFormat="1" x14ac:dyDescent="0.35">
      <c r="B38" s="16" t="s">
        <v>73</v>
      </c>
      <c r="C38" s="16" t="s">
        <v>200</v>
      </c>
      <c r="D38" s="16" t="s">
        <v>14</v>
      </c>
      <c r="E38" s="16" t="s">
        <v>19</v>
      </c>
      <c r="F38" s="34" t="s">
        <v>74</v>
      </c>
      <c r="G38" s="36">
        <v>45000</v>
      </c>
      <c r="H38" s="36"/>
      <c r="I38" s="29" t="s">
        <v>202</v>
      </c>
      <c r="J38" s="30"/>
      <c r="K38" s="16" t="str">
        <f t="shared" si="1"/>
        <v>Operating</v>
      </c>
      <c r="L38" s="16"/>
      <c r="M38" s="68" t="s">
        <v>92</v>
      </c>
      <c r="N38" s="68" t="s">
        <v>141</v>
      </c>
      <c r="O38" s="16" t="s">
        <v>201</v>
      </c>
      <c r="P38" s="34">
        <v>1621</v>
      </c>
      <c r="Q38" s="38">
        <f>IF((G38-H38)&gt;0,G38-H38,H38-G38)</f>
        <v>45000</v>
      </c>
      <c r="R38" s="42" t="str">
        <f t="shared" ref="R38" si="3">D38</f>
        <v>Example Lease</v>
      </c>
      <c r="S38" s="53" t="s">
        <v>203</v>
      </c>
      <c r="T38" s="92"/>
    </row>
    <row r="39" spans="1:20" s="17" customFormat="1" x14ac:dyDescent="0.35">
      <c r="B39" s="18"/>
      <c r="C39" s="18"/>
      <c r="D39" s="18"/>
      <c r="E39" s="18"/>
      <c r="F39" s="18"/>
      <c r="G39" s="18"/>
      <c r="H39" s="18"/>
      <c r="I39" s="19"/>
      <c r="J39" s="18"/>
      <c r="K39" s="18"/>
      <c r="L39" s="18"/>
      <c r="M39" s="18"/>
    </row>
    <row r="40" spans="1:20" x14ac:dyDescent="0.35">
      <c r="A40" s="78" t="s">
        <v>78</v>
      </c>
      <c r="B40" s="78"/>
      <c r="C40" s="78"/>
      <c r="D40" s="78"/>
      <c r="E40" s="78"/>
      <c r="F40" s="78"/>
      <c r="G40" s="78"/>
      <c r="H40" s="79"/>
      <c r="I40" s="21"/>
      <c r="J40" s="22"/>
      <c r="K40" s="22"/>
      <c r="L40" s="22"/>
      <c r="M40" s="22"/>
      <c r="N40" s="23"/>
    </row>
    <row r="41" spans="1:20" s="24" customFormat="1" x14ac:dyDescent="0.35">
      <c r="A41" s="71" t="s">
        <v>208</v>
      </c>
      <c r="B41" s="71"/>
      <c r="C41" s="71"/>
      <c r="D41" s="71"/>
      <c r="E41" s="71"/>
      <c r="F41" s="71"/>
      <c r="G41" s="71"/>
      <c r="H41" s="72"/>
      <c r="I41" s="40"/>
      <c r="J41" s="41"/>
      <c r="K41" s="41"/>
      <c r="L41" s="41"/>
      <c r="M41" s="41"/>
      <c r="N41" s="41"/>
    </row>
    <row r="42" spans="1:20" s="24" customFormat="1" x14ac:dyDescent="0.35">
      <c r="A42" s="45"/>
      <c r="B42" s="73" t="s">
        <v>214</v>
      </c>
      <c r="C42" s="73"/>
      <c r="D42" s="73"/>
      <c r="E42" s="73"/>
      <c r="F42" s="73"/>
      <c r="G42" s="73"/>
      <c r="H42" s="74"/>
      <c r="I42" s="41"/>
      <c r="J42" s="41"/>
      <c r="K42" s="41"/>
      <c r="L42" s="41"/>
      <c r="M42" s="41"/>
      <c r="P42" s="46"/>
    </row>
    <row r="43" spans="1:20" s="24" customFormat="1" x14ac:dyDescent="0.35">
      <c r="A43" s="45"/>
      <c r="B43" s="73"/>
      <c r="C43" s="73"/>
      <c r="D43" s="73"/>
      <c r="E43" s="73"/>
      <c r="F43" s="73"/>
      <c r="G43" s="73"/>
      <c r="H43" s="74"/>
      <c r="I43" s="41"/>
      <c r="J43" s="41"/>
      <c r="K43" s="41"/>
      <c r="L43" s="41"/>
      <c r="M43" s="41"/>
      <c r="P43" s="46"/>
    </row>
    <row r="44" spans="1:20" s="24" customFormat="1" x14ac:dyDescent="0.35">
      <c r="A44" s="69" t="s">
        <v>209</v>
      </c>
      <c r="B44" s="69"/>
      <c r="C44" s="69"/>
      <c r="D44" s="69"/>
      <c r="E44" s="69"/>
      <c r="F44" s="69"/>
      <c r="G44" s="69"/>
      <c r="H44" s="70"/>
      <c r="I44" s="40"/>
      <c r="J44" s="41"/>
      <c r="K44" s="41"/>
      <c r="L44" s="41"/>
      <c r="M44" s="41"/>
      <c r="N44" s="41"/>
    </row>
    <row r="45" spans="1:20" s="24" customFormat="1" x14ac:dyDescent="0.35">
      <c r="B45" s="77" t="s">
        <v>0</v>
      </c>
      <c r="C45" s="77"/>
      <c r="D45" s="77"/>
      <c r="E45" s="77"/>
      <c r="F45" s="77"/>
      <c r="G45" s="77"/>
      <c r="H45" s="77"/>
      <c r="I45" s="76" t="s">
        <v>16</v>
      </c>
      <c r="J45" s="77"/>
      <c r="K45" s="77"/>
      <c r="L45" s="77"/>
      <c r="M45" s="77"/>
      <c r="N45" s="77"/>
      <c r="O45" s="77"/>
      <c r="P45" s="77"/>
      <c r="Q45" s="77"/>
      <c r="R45" s="77"/>
    </row>
    <row r="46" spans="1:20" s="24" customFormat="1" x14ac:dyDescent="0.35">
      <c r="B46" s="25" t="s">
        <v>70</v>
      </c>
      <c r="C46" s="25" t="s">
        <v>2</v>
      </c>
      <c r="D46" s="25" t="s">
        <v>8</v>
      </c>
      <c r="E46" s="25" t="s">
        <v>11</v>
      </c>
      <c r="F46" s="25" t="s">
        <v>10</v>
      </c>
      <c r="G46" s="25" t="s">
        <v>71</v>
      </c>
      <c r="H46" s="25" t="s">
        <v>72</v>
      </c>
      <c r="I46" s="26" t="s">
        <v>5</v>
      </c>
      <c r="J46" s="27" t="s">
        <v>50</v>
      </c>
      <c r="K46" s="27" t="s">
        <v>10</v>
      </c>
      <c r="L46" s="27" t="s">
        <v>51</v>
      </c>
      <c r="M46" s="27" t="s">
        <v>54</v>
      </c>
      <c r="N46" s="27" t="s">
        <v>55</v>
      </c>
      <c r="O46" s="27" t="s">
        <v>56</v>
      </c>
      <c r="P46" s="27" t="s">
        <v>57</v>
      </c>
      <c r="Q46" s="27" t="s">
        <v>7</v>
      </c>
      <c r="R46" s="27" t="s">
        <v>12</v>
      </c>
      <c r="S46" s="27" t="s">
        <v>58</v>
      </c>
    </row>
    <row r="47" spans="1:20" s="24" customFormat="1" x14ac:dyDescent="0.35">
      <c r="B47" s="16" t="s">
        <v>80</v>
      </c>
      <c r="C47" s="16" t="s">
        <v>128</v>
      </c>
      <c r="D47" s="16" t="s">
        <v>14</v>
      </c>
      <c r="E47" s="16" t="s">
        <v>19</v>
      </c>
      <c r="F47" s="16" t="s">
        <v>74</v>
      </c>
      <c r="G47" s="28">
        <v>99708.2</v>
      </c>
      <c r="H47" s="28"/>
      <c r="I47" s="33" t="s">
        <v>213</v>
      </c>
      <c r="J47" s="30"/>
      <c r="K47" s="16" t="str">
        <f t="shared" ref="K47" si="4">F47</f>
        <v>Operating</v>
      </c>
      <c r="L47" s="16"/>
      <c r="M47" s="34" t="s">
        <v>76</v>
      </c>
      <c r="N47" s="34" t="s">
        <v>77</v>
      </c>
      <c r="O47" s="52" t="str">
        <f>CONCATENATE(P47,"v/3221")</f>
        <v>5295v/3221</v>
      </c>
      <c r="P47" s="52">
        <v>5295</v>
      </c>
      <c r="Q47" s="28">
        <f>IF((G47-H47)&gt;0,G47-H47,H47-G47)</f>
        <v>99708.2</v>
      </c>
      <c r="R47" s="32" t="str">
        <f>D47</f>
        <v>Example Lease</v>
      </c>
      <c r="S47" s="51"/>
    </row>
    <row r="48" spans="1:20" s="24" customFormat="1" ht="29" x14ac:dyDescent="0.35">
      <c r="B48" s="16" t="s">
        <v>80</v>
      </c>
      <c r="C48" s="49" t="s">
        <v>216</v>
      </c>
      <c r="D48" s="16" t="s">
        <v>14</v>
      </c>
      <c r="E48" s="16" t="s">
        <v>19</v>
      </c>
      <c r="F48" s="16" t="s">
        <v>74</v>
      </c>
      <c r="G48" s="28">
        <v>1429.44</v>
      </c>
      <c r="H48" s="28"/>
      <c r="I48" s="44" t="s">
        <v>75</v>
      </c>
      <c r="J48" s="16"/>
      <c r="K48" s="16"/>
      <c r="L48" s="16"/>
      <c r="M48" s="16"/>
      <c r="N48" s="16"/>
      <c r="O48" s="16"/>
      <c r="P48" s="16"/>
      <c r="Q48" s="38"/>
      <c r="R48" s="16"/>
    </row>
    <row r="49" spans="1:19" s="24" customFormat="1" x14ac:dyDescent="0.35">
      <c r="B49" s="16" t="s">
        <v>80</v>
      </c>
      <c r="C49" s="16" t="s">
        <v>129</v>
      </c>
      <c r="D49" s="16" t="s">
        <v>14</v>
      </c>
      <c r="E49" s="16" t="s">
        <v>19</v>
      </c>
      <c r="F49" s="16" t="s">
        <v>74</v>
      </c>
      <c r="G49" s="28"/>
      <c r="H49" s="28">
        <v>84519.61</v>
      </c>
      <c r="I49" s="33" t="s">
        <v>211</v>
      </c>
      <c r="J49" s="30"/>
      <c r="K49" s="16" t="str">
        <f t="shared" ref="K49" si="5">F49</f>
        <v>Operating</v>
      </c>
      <c r="L49" s="16"/>
      <c r="M49" s="34" t="s">
        <v>76</v>
      </c>
      <c r="N49" s="34" t="s">
        <v>77</v>
      </c>
      <c r="O49" s="52" t="str">
        <f>CONCATENATE("3221/",P49,"v")</f>
        <v>3221/1621v</v>
      </c>
      <c r="P49" s="52">
        <v>1621</v>
      </c>
      <c r="Q49" s="38">
        <f>IF((SUM(G49:G50)-SUM(H49:H50))&gt;0,SUM(G49:G50)-SUM(H49:H50),SUM(H49:H50)-SUM(G49:G50))</f>
        <v>101137.64</v>
      </c>
      <c r="R49" s="32" t="str">
        <f>D49</f>
        <v>Example Lease</v>
      </c>
      <c r="S49" s="51" t="s">
        <v>212</v>
      </c>
    </row>
    <row r="50" spans="1:19" s="24" customFormat="1" x14ac:dyDescent="0.35">
      <c r="B50" s="16" t="s">
        <v>80</v>
      </c>
      <c r="C50" s="16" t="s">
        <v>134</v>
      </c>
      <c r="D50" s="16" t="s">
        <v>14</v>
      </c>
      <c r="E50" s="16" t="s">
        <v>19</v>
      </c>
      <c r="F50" s="16" t="s">
        <v>74</v>
      </c>
      <c r="G50" s="28"/>
      <c r="H50" s="28">
        <v>16618.03</v>
      </c>
      <c r="I50" s="44" t="s">
        <v>75</v>
      </c>
      <c r="J50" s="16"/>
      <c r="K50" s="16"/>
      <c r="L50" s="16"/>
      <c r="M50" s="16"/>
      <c r="N50" s="16"/>
      <c r="O50" s="16"/>
      <c r="P50" s="16"/>
      <c r="Q50" s="38"/>
      <c r="R50" s="16"/>
    </row>
    <row r="51" spans="1:19" s="24" customFormat="1" x14ac:dyDescent="0.35">
      <c r="A51" s="69" t="s">
        <v>210</v>
      </c>
      <c r="B51" s="69"/>
      <c r="C51" s="69"/>
      <c r="D51" s="69"/>
      <c r="E51" s="69"/>
      <c r="F51" s="69"/>
      <c r="G51" s="69"/>
      <c r="H51" s="70"/>
      <c r="I51" s="40"/>
      <c r="J51" s="41"/>
      <c r="K51" s="41"/>
      <c r="L51" s="41"/>
      <c r="M51" s="41"/>
      <c r="N51" s="41"/>
    </row>
    <row r="52" spans="1:19" s="24" customFormat="1" x14ac:dyDescent="0.35">
      <c r="B52" s="77" t="s">
        <v>0</v>
      </c>
      <c r="C52" s="77"/>
      <c r="D52" s="77"/>
      <c r="E52" s="77"/>
      <c r="F52" s="77"/>
      <c r="G52" s="77"/>
      <c r="H52" s="77"/>
      <c r="I52" s="76" t="s">
        <v>16</v>
      </c>
      <c r="J52" s="77"/>
      <c r="K52" s="77"/>
      <c r="L52" s="77"/>
      <c r="M52" s="77"/>
      <c r="N52" s="77"/>
      <c r="O52" s="77"/>
      <c r="P52" s="77"/>
      <c r="Q52" s="77"/>
      <c r="R52" s="77"/>
    </row>
    <row r="53" spans="1:19" s="24" customFormat="1" x14ac:dyDescent="0.35">
      <c r="B53" s="25" t="s">
        <v>70</v>
      </c>
      <c r="C53" s="25" t="s">
        <v>2</v>
      </c>
      <c r="D53" s="25" t="s">
        <v>8</v>
      </c>
      <c r="E53" s="25" t="s">
        <v>11</v>
      </c>
      <c r="F53" s="25" t="s">
        <v>10</v>
      </c>
      <c r="G53" s="25" t="s">
        <v>71</v>
      </c>
      <c r="H53" s="25" t="s">
        <v>72</v>
      </c>
      <c r="I53" s="26" t="s">
        <v>5</v>
      </c>
      <c r="J53" s="27" t="s">
        <v>50</v>
      </c>
      <c r="K53" s="27" t="s">
        <v>10</v>
      </c>
      <c r="L53" s="27" t="s">
        <v>51</v>
      </c>
      <c r="M53" s="27" t="s">
        <v>54</v>
      </c>
      <c r="N53" s="27" t="s">
        <v>55</v>
      </c>
      <c r="O53" s="27" t="s">
        <v>56</v>
      </c>
      <c r="P53" s="27" t="s">
        <v>57</v>
      </c>
      <c r="Q53" s="27" t="s">
        <v>7</v>
      </c>
      <c r="R53" s="27" t="s">
        <v>12</v>
      </c>
      <c r="S53" s="27" t="s">
        <v>58</v>
      </c>
    </row>
    <row r="54" spans="1:19" s="24" customFormat="1" x14ac:dyDescent="0.35">
      <c r="B54" s="16" t="s">
        <v>80</v>
      </c>
      <c r="C54" s="16" t="s">
        <v>128</v>
      </c>
      <c r="D54" s="16" t="s">
        <v>14</v>
      </c>
      <c r="E54" s="16" t="s">
        <v>19</v>
      </c>
      <c r="F54" s="16" t="s">
        <v>74</v>
      </c>
      <c r="G54" s="28">
        <v>99708.2</v>
      </c>
      <c r="H54" s="28"/>
      <c r="I54" s="33" t="s">
        <v>90</v>
      </c>
      <c r="J54" s="30"/>
      <c r="K54" s="16" t="str">
        <f t="shared" ref="K54" si="6">F54</f>
        <v>Operating</v>
      </c>
      <c r="L54" s="16"/>
      <c r="M54" s="34" t="s">
        <v>92</v>
      </c>
      <c r="N54" s="34" t="s">
        <v>93</v>
      </c>
      <c r="O54" s="52" t="str">
        <f>CONCATENATE(P54,"v/3213")</f>
        <v>5295v/3213</v>
      </c>
      <c r="P54" s="52">
        <v>5295</v>
      </c>
      <c r="Q54" s="28">
        <f>IF((G54-H54)&gt;0,G54-H54,H54-G54)</f>
        <v>99708.2</v>
      </c>
      <c r="R54" s="32" t="str">
        <f>D54</f>
        <v>Example Lease</v>
      </c>
      <c r="S54" s="51"/>
    </row>
    <row r="55" spans="1:19" s="24" customFormat="1" ht="29" x14ac:dyDescent="0.35">
      <c r="B55" s="16" t="s">
        <v>80</v>
      </c>
      <c r="C55" s="49" t="s">
        <v>216</v>
      </c>
      <c r="D55" s="16" t="s">
        <v>14</v>
      </c>
      <c r="E55" s="16" t="s">
        <v>19</v>
      </c>
      <c r="F55" s="16" t="s">
        <v>74</v>
      </c>
      <c r="G55" s="28">
        <v>1429.44</v>
      </c>
      <c r="H55" s="28"/>
      <c r="I55" s="44" t="s">
        <v>75</v>
      </c>
      <c r="J55" s="16"/>
      <c r="K55" s="16"/>
      <c r="L55" s="16"/>
      <c r="M55" s="16"/>
      <c r="N55" s="16"/>
      <c r="O55" s="16"/>
      <c r="P55" s="16"/>
      <c r="Q55" s="38"/>
      <c r="R55" s="16"/>
    </row>
    <row r="56" spans="1:19" s="24" customFormat="1" x14ac:dyDescent="0.35">
      <c r="B56" s="16" t="s">
        <v>80</v>
      </c>
      <c r="C56" s="16" t="s">
        <v>129</v>
      </c>
      <c r="D56" s="16" t="s">
        <v>14</v>
      </c>
      <c r="E56" s="16" t="s">
        <v>19</v>
      </c>
      <c r="F56" s="16" t="s">
        <v>74</v>
      </c>
      <c r="G56" s="28"/>
      <c r="H56" s="28">
        <v>84519.61</v>
      </c>
      <c r="I56" s="33" t="s">
        <v>91</v>
      </c>
      <c r="J56" s="30"/>
      <c r="K56" s="16" t="str">
        <f t="shared" ref="K56" si="7">F56</f>
        <v>Operating</v>
      </c>
      <c r="L56" s="16"/>
      <c r="M56" s="34" t="s">
        <v>92</v>
      </c>
      <c r="N56" s="34" t="s">
        <v>93</v>
      </c>
      <c r="O56" s="52" t="str">
        <f>CONCATENATE("3213/",P56,"v")</f>
        <v>3213/1621v</v>
      </c>
      <c r="P56" s="52">
        <v>1621</v>
      </c>
      <c r="Q56" s="38">
        <f>IF((SUM(G56:G57)-SUM(H56:H57))&gt;0,SUM(G56:G57)-SUM(H56:H57),SUM(H56:H57)-SUM(G56:G57))</f>
        <v>101137.64</v>
      </c>
      <c r="R56" s="32" t="str">
        <f>D56</f>
        <v>Example Lease</v>
      </c>
      <c r="S56" s="51" t="s">
        <v>212</v>
      </c>
    </row>
    <row r="57" spans="1:19" s="24" customFormat="1" x14ac:dyDescent="0.35">
      <c r="B57" s="16" t="s">
        <v>80</v>
      </c>
      <c r="C57" s="16" t="s">
        <v>134</v>
      </c>
      <c r="D57" s="16" t="s">
        <v>14</v>
      </c>
      <c r="E57" s="16" t="s">
        <v>19</v>
      </c>
      <c r="F57" s="16" t="s">
        <v>74</v>
      </c>
      <c r="G57" s="28"/>
      <c r="H57" s="28">
        <v>16618.03</v>
      </c>
      <c r="I57" s="44" t="s">
        <v>75</v>
      </c>
      <c r="J57" s="16"/>
      <c r="K57" s="16"/>
      <c r="L57" s="16"/>
      <c r="M57" s="16"/>
      <c r="N57" s="16"/>
      <c r="O57" s="16"/>
      <c r="P57" s="16"/>
      <c r="Q57" s="38"/>
      <c r="R57" s="16"/>
    </row>
    <row r="58" spans="1:19" s="17" customFormat="1" x14ac:dyDescent="0.35">
      <c r="B58" s="18"/>
      <c r="C58" s="18"/>
      <c r="D58" s="18"/>
      <c r="E58" s="18"/>
      <c r="F58" s="18"/>
      <c r="G58" s="18"/>
      <c r="H58" s="18"/>
      <c r="I58" s="19"/>
      <c r="J58" s="18"/>
      <c r="K58" s="18"/>
      <c r="L58" s="18"/>
      <c r="M58" s="18"/>
    </row>
    <row r="59" spans="1:19" x14ac:dyDescent="0.35">
      <c r="A59" s="78" t="s">
        <v>94</v>
      </c>
      <c r="B59" s="78"/>
      <c r="C59" s="78"/>
      <c r="D59" s="78"/>
      <c r="E59" s="78"/>
      <c r="F59" s="78"/>
      <c r="G59" s="78"/>
      <c r="H59" s="79"/>
      <c r="I59" s="21"/>
      <c r="J59" s="22"/>
      <c r="K59" s="22"/>
      <c r="L59" s="22"/>
      <c r="M59" s="22"/>
      <c r="N59" s="23"/>
    </row>
    <row r="60" spans="1:19" s="24" customFormat="1" x14ac:dyDescent="0.35">
      <c r="A60" s="84" t="s">
        <v>102</v>
      </c>
      <c r="B60" s="84"/>
      <c r="C60" s="84"/>
      <c r="D60" s="84"/>
      <c r="E60" s="84"/>
      <c r="F60" s="84"/>
      <c r="G60" s="84"/>
      <c r="H60" s="85"/>
      <c r="I60" s="40"/>
      <c r="J60" s="41"/>
      <c r="K60" s="41"/>
      <c r="L60" s="41"/>
      <c r="M60" s="41"/>
      <c r="N60" s="41"/>
    </row>
    <row r="61" spans="1:19" s="24" customFormat="1" x14ac:dyDescent="0.35">
      <c r="A61" s="45"/>
      <c r="B61" s="80" t="s">
        <v>118</v>
      </c>
      <c r="C61" s="80"/>
      <c r="D61" s="80"/>
      <c r="E61" s="80"/>
      <c r="F61" s="80"/>
      <c r="G61" s="80"/>
      <c r="H61" s="81"/>
      <c r="I61" s="41"/>
      <c r="J61" s="41"/>
      <c r="K61" s="41"/>
      <c r="L61" s="41"/>
      <c r="M61" s="41"/>
      <c r="P61" s="46"/>
    </row>
    <row r="62" spans="1:19" s="24" customFormat="1" x14ac:dyDescent="0.35">
      <c r="B62" s="77" t="s">
        <v>0</v>
      </c>
      <c r="C62" s="77"/>
      <c r="D62" s="77"/>
      <c r="E62" s="77"/>
      <c r="F62" s="77"/>
      <c r="G62" s="77"/>
      <c r="H62" s="77"/>
      <c r="I62" s="76" t="s">
        <v>16</v>
      </c>
      <c r="J62" s="77"/>
      <c r="K62" s="77"/>
      <c r="L62" s="77"/>
      <c r="M62" s="77"/>
      <c r="N62" s="77"/>
      <c r="O62" s="77"/>
      <c r="P62" s="77"/>
      <c r="Q62" s="77"/>
      <c r="R62" s="77"/>
    </row>
    <row r="63" spans="1:19" s="24" customFormat="1" x14ac:dyDescent="0.35">
      <c r="B63" s="25" t="s">
        <v>70</v>
      </c>
      <c r="C63" s="25" t="s">
        <v>2</v>
      </c>
      <c r="D63" s="25" t="s">
        <v>8</v>
      </c>
      <c r="E63" s="25" t="s">
        <v>11</v>
      </c>
      <c r="F63" s="25" t="s">
        <v>10</v>
      </c>
      <c r="G63" s="25" t="s">
        <v>71</v>
      </c>
      <c r="H63" s="25" t="s">
        <v>72</v>
      </c>
      <c r="I63" s="26" t="s">
        <v>5</v>
      </c>
      <c r="J63" s="27" t="s">
        <v>50</v>
      </c>
      <c r="K63" s="27" t="s">
        <v>10</v>
      </c>
      <c r="L63" s="27" t="s">
        <v>51</v>
      </c>
      <c r="M63" s="27" t="s">
        <v>54</v>
      </c>
      <c r="N63" s="27" t="s">
        <v>55</v>
      </c>
      <c r="O63" s="27" t="s">
        <v>56</v>
      </c>
      <c r="P63" s="27" t="s">
        <v>57</v>
      </c>
      <c r="Q63" s="27" t="s">
        <v>7</v>
      </c>
      <c r="R63" s="27" t="s">
        <v>12</v>
      </c>
      <c r="S63" s="27" t="s">
        <v>58</v>
      </c>
    </row>
    <row r="64" spans="1:19" s="24" customFormat="1" x14ac:dyDescent="0.35">
      <c r="A64" s="82" t="s">
        <v>205</v>
      </c>
      <c r="B64" s="82"/>
      <c r="C64" s="82"/>
      <c r="D64" s="82"/>
      <c r="E64" s="82"/>
      <c r="F64" s="82"/>
      <c r="G64" s="82"/>
      <c r="H64" s="83"/>
      <c r="I64" s="40"/>
      <c r="J64" s="41"/>
      <c r="K64" s="41"/>
      <c r="L64" s="41"/>
      <c r="M64" s="41"/>
      <c r="N64" s="41"/>
    </row>
    <row r="65" spans="1:19" s="24" customFormat="1" x14ac:dyDescent="0.35">
      <c r="A65" s="82"/>
      <c r="B65" s="82"/>
      <c r="C65" s="82"/>
      <c r="D65" s="82"/>
      <c r="E65" s="82"/>
      <c r="F65" s="82"/>
      <c r="G65" s="82"/>
      <c r="H65" s="83"/>
      <c r="I65" s="40"/>
      <c r="J65" s="41"/>
      <c r="K65" s="41"/>
      <c r="L65" s="41"/>
      <c r="M65" s="41"/>
      <c r="N65" s="41"/>
    </row>
    <row r="66" spans="1:19" x14ac:dyDescent="0.35">
      <c r="B66" s="16" t="s">
        <v>95</v>
      </c>
      <c r="C66" s="16" t="s">
        <v>128</v>
      </c>
      <c r="D66" s="16" t="s">
        <v>14</v>
      </c>
      <c r="E66" s="16" t="s">
        <v>19</v>
      </c>
      <c r="F66" s="16" t="s">
        <v>74</v>
      </c>
      <c r="G66" s="28"/>
      <c r="H66" s="28">
        <v>26911.17</v>
      </c>
      <c r="I66" s="29" t="s">
        <v>130</v>
      </c>
      <c r="J66" s="30"/>
      <c r="K66" s="16" t="str">
        <f t="shared" ref="K66" si="8">F66</f>
        <v>Operating</v>
      </c>
      <c r="L66" s="16"/>
      <c r="M66" s="16"/>
      <c r="O66" s="52" t="s">
        <v>131</v>
      </c>
      <c r="P66" s="52">
        <v>1621</v>
      </c>
      <c r="Q66" s="38">
        <f>IF((G66-H66)&gt;0,G66-H66,H66-G66)</f>
        <v>26911.17</v>
      </c>
      <c r="R66" s="42" t="str">
        <f t="shared" ref="R66" si="9">D66</f>
        <v>Example Lease</v>
      </c>
      <c r="S66" s="51"/>
    </row>
    <row r="67" spans="1:19" x14ac:dyDescent="0.35">
      <c r="B67" s="16" t="s">
        <v>95</v>
      </c>
      <c r="C67" s="16" t="s">
        <v>129</v>
      </c>
      <c r="D67" s="16" t="s">
        <v>14</v>
      </c>
      <c r="E67" s="16" t="s">
        <v>19</v>
      </c>
      <c r="F67" s="16" t="s">
        <v>74</v>
      </c>
      <c r="G67" s="28">
        <v>26911.17</v>
      </c>
      <c r="H67" s="28"/>
      <c r="I67" s="29" t="s">
        <v>89</v>
      </c>
      <c r="J67" s="30"/>
      <c r="K67" s="16"/>
      <c r="L67" s="16"/>
      <c r="M67" s="16"/>
      <c r="Q67" s="38"/>
      <c r="R67" s="42"/>
      <c r="S67" s="24"/>
    </row>
    <row r="68" spans="1:19" x14ac:dyDescent="0.35">
      <c r="G68" s="28"/>
      <c r="H68" s="28"/>
      <c r="I68" s="29"/>
      <c r="J68" s="30"/>
      <c r="K68" s="16"/>
      <c r="L68" s="16"/>
      <c r="M68" s="16"/>
      <c r="Q68" s="38"/>
      <c r="R68" s="42"/>
      <c r="S68" s="24"/>
    </row>
    <row r="69" spans="1:19" x14ac:dyDescent="0.35">
      <c r="A69" s="82" t="s">
        <v>206</v>
      </c>
      <c r="B69" s="82"/>
      <c r="C69" s="82"/>
      <c r="D69" s="82"/>
      <c r="E69" s="82"/>
      <c r="F69" s="82"/>
      <c r="G69" s="82"/>
      <c r="H69" s="83"/>
      <c r="Q69" s="28"/>
    </row>
    <row r="70" spans="1:19" x14ac:dyDescent="0.35">
      <c r="A70" s="82"/>
      <c r="B70" s="82"/>
      <c r="C70" s="82"/>
      <c r="D70" s="82"/>
      <c r="E70" s="82"/>
      <c r="F70" s="82"/>
      <c r="G70" s="82"/>
      <c r="H70" s="83"/>
      <c r="Q70" s="28"/>
    </row>
    <row r="71" spans="1:19" x14ac:dyDescent="0.35">
      <c r="B71" s="16" t="s">
        <v>95</v>
      </c>
      <c r="C71" s="16" t="s">
        <v>128</v>
      </c>
      <c r="D71" s="16" t="s">
        <v>14</v>
      </c>
      <c r="E71" s="16" t="s">
        <v>19</v>
      </c>
      <c r="F71" s="16" t="s">
        <v>74</v>
      </c>
      <c r="G71" s="28">
        <v>26911.17</v>
      </c>
      <c r="H71" s="28"/>
      <c r="I71" s="33" t="s">
        <v>151</v>
      </c>
      <c r="J71" s="30"/>
      <c r="K71" s="16" t="str">
        <f t="shared" ref="K71" si="10">F71</f>
        <v>Operating</v>
      </c>
      <c r="L71" s="16"/>
      <c r="M71" s="34"/>
      <c r="N71" s="34"/>
      <c r="O71" s="52" t="s">
        <v>215</v>
      </c>
      <c r="P71" s="52">
        <v>5295</v>
      </c>
      <c r="Q71" s="38">
        <f>IF((G71-H71)&gt;0,G71-H71,H71-G71)</f>
        <v>26911.17</v>
      </c>
      <c r="R71" s="32" t="str">
        <f>D71</f>
        <v>Example Lease</v>
      </c>
      <c r="S71" s="51"/>
    </row>
    <row r="72" spans="1:19" x14ac:dyDescent="0.35">
      <c r="B72" s="16" t="s">
        <v>95</v>
      </c>
      <c r="C72" s="16" t="s">
        <v>129</v>
      </c>
      <c r="D72" s="16" t="s">
        <v>14</v>
      </c>
      <c r="E72" s="16" t="s">
        <v>19</v>
      </c>
      <c r="F72" s="16" t="s">
        <v>74</v>
      </c>
      <c r="G72" s="28"/>
      <c r="H72" s="28">
        <v>26911.17</v>
      </c>
      <c r="I72" s="29" t="s">
        <v>89</v>
      </c>
      <c r="J72" s="30"/>
      <c r="K72" s="16"/>
      <c r="L72" s="16"/>
      <c r="M72" s="16"/>
      <c r="Q72" s="38"/>
      <c r="R72" s="42"/>
      <c r="S72" s="24"/>
    </row>
    <row r="73" spans="1:19" s="17" customFormat="1" x14ac:dyDescent="0.35">
      <c r="B73" s="18"/>
      <c r="C73" s="18"/>
      <c r="D73" s="18"/>
      <c r="E73" s="18"/>
      <c r="F73" s="18"/>
      <c r="G73" s="18"/>
      <c r="H73" s="18"/>
      <c r="I73" s="19"/>
      <c r="J73" s="18"/>
      <c r="K73" s="18"/>
      <c r="L73" s="18"/>
      <c r="M73" s="18"/>
    </row>
    <row r="74" spans="1:19" x14ac:dyDescent="0.35">
      <c r="A74" s="78" t="s">
        <v>96</v>
      </c>
      <c r="B74" s="78"/>
      <c r="C74" s="78"/>
      <c r="D74" s="78"/>
      <c r="E74" s="78"/>
      <c r="F74" s="78"/>
      <c r="G74" s="78"/>
      <c r="H74" s="79"/>
      <c r="I74" s="21"/>
      <c r="J74" s="22"/>
      <c r="K74" s="22"/>
      <c r="L74" s="22"/>
      <c r="M74" s="22"/>
      <c r="N74" s="23"/>
    </row>
    <row r="75" spans="1:19" s="24" customFormat="1" x14ac:dyDescent="0.35">
      <c r="A75" s="84" t="s">
        <v>207</v>
      </c>
      <c r="B75" s="84"/>
      <c r="C75" s="84"/>
      <c r="D75" s="84"/>
      <c r="E75" s="84"/>
      <c r="F75" s="84"/>
      <c r="G75" s="84"/>
      <c r="H75" s="85"/>
      <c r="I75" s="40"/>
      <c r="J75" s="41"/>
      <c r="K75" s="41"/>
      <c r="L75" s="41"/>
      <c r="M75" s="41"/>
      <c r="N75" s="41"/>
    </row>
    <row r="76" spans="1:19" s="24" customFormat="1" x14ac:dyDescent="0.35">
      <c r="B76" s="77" t="s">
        <v>0</v>
      </c>
      <c r="C76" s="77"/>
      <c r="D76" s="77"/>
      <c r="E76" s="77"/>
      <c r="F76" s="77"/>
      <c r="G76" s="77"/>
      <c r="H76" s="77"/>
      <c r="I76" s="76" t="s">
        <v>16</v>
      </c>
      <c r="J76" s="77"/>
      <c r="K76" s="77"/>
      <c r="L76" s="77"/>
      <c r="M76" s="77"/>
      <c r="N76" s="77"/>
      <c r="O76" s="77"/>
      <c r="P76" s="77"/>
      <c r="Q76" s="77"/>
      <c r="R76" s="77"/>
    </row>
    <row r="77" spans="1:19" s="24" customFormat="1" x14ac:dyDescent="0.35">
      <c r="B77" s="25" t="s">
        <v>70</v>
      </c>
      <c r="C77" s="25" t="s">
        <v>2</v>
      </c>
      <c r="D77" s="25" t="s">
        <v>8</v>
      </c>
      <c r="E77" s="25" t="s">
        <v>11</v>
      </c>
      <c r="F77" s="25" t="s">
        <v>10</v>
      </c>
      <c r="G77" s="25" t="s">
        <v>71</v>
      </c>
      <c r="H77" s="25" t="s">
        <v>72</v>
      </c>
      <c r="I77" s="26" t="s">
        <v>5</v>
      </c>
      <c r="J77" s="27" t="s">
        <v>50</v>
      </c>
      <c r="K77" s="27" t="s">
        <v>10</v>
      </c>
      <c r="L77" s="27" t="s">
        <v>51</v>
      </c>
      <c r="M77" s="27" t="s">
        <v>54</v>
      </c>
      <c r="N77" s="27" t="s">
        <v>55</v>
      </c>
      <c r="O77" s="27" t="s">
        <v>56</v>
      </c>
      <c r="P77" s="27" t="s">
        <v>57</v>
      </c>
      <c r="Q77" s="27" t="s">
        <v>7</v>
      </c>
      <c r="R77" s="27" t="s">
        <v>12</v>
      </c>
      <c r="S77" s="27" t="s">
        <v>58</v>
      </c>
    </row>
    <row r="78" spans="1:19" s="24" customFormat="1" x14ac:dyDescent="0.35">
      <c r="A78" s="88" t="s">
        <v>219</v>
      </c>
      <c r="B78" s="88"/>
      <c r="C78" s="88"/>
      <c r="D78" s="88"/>
      <c r="E78" s="88"/>
      <c r="F78" s="88"/>
      <c r="G78" s="88"/>
      <c r="H78" s="89"/>
      <c r="I78" s="40"/>
      <c r="J78" s="94"/>
      <c r="K78" s="41"/>
      <c r="L78" s="41"/>
      <c r="M78" s="41"/>
      <c r="N78" s="41"/>
      <c r="Q78" s="48"/>
    </row>
    <row r="79" spans="1:19" x14ac:dyDescent="0.35">
      <c r="B79" s="16" t="s">
        <v>97</v>
      </c>
      <c r="C79" s="16" t="s">
        <v>128</v>
      </c>
      <c r="D79" s="16" t="s">
        <v>14</v>
      </c>
      <c r="E79" s="16" t="s">
        <v>19</v>
      </c>
      <c r="F79" s="16" t="s">
        <v>74</v>
      </c>
      <c r="G79" s="28"/>
      <c r="H79" s="28">
        <v>70221.210000000006</v>
      </c>
      <c r="I79" s="33" t="s">
        <v>91</v>
      </c>
      <c r="J79" s="95"/>
      <c r="K79" s="16" t="str">
        <f t="shared" ref="K79" si="11">F79</f>
        <v>Operating</v>
      </c>
      <c r="L79" s="16"/>
      <c r="M79" s="34" t="s">
        <v>92</v>
      </c>
      <c r="N79" s="34" t="s">
        <v>93</v>
      </c>
      <c r="O79" s="52" t="str">
        <f>IF(J79="R",CONCATENATE("(3213/",P79,"v)"),CONCATENATE("3213/",P79,"v"))</f>
        <v>3213/5295v</v>
      </c>
      <c r="P79" s="16">
        <v>5295</v>
      </c>
      <c r="Q79" s="28">
        <f>IF((G79-H79)&gt;0,G79-H79,H79-G79)</f>
        <v>70221.210000000006</v>
      </c>
      <c r="R79" s="32" t="str">
        <f>D79</f>
        <v>Example Lease</v>
      </c>
      <c r="S79" s="51"/>
    </row>
    <row r="80" spans="1:19" x14ac:dyDescent="0.35">
      <c r="B80" s="16" t="s">
        <v>97</v>
      </c>
      <c r="C80" s="16" t="s">
        <v>87</v>
      </c>
      <c r="D80" s="16" t="s">
        <v>14</v>
      </c>
      <c r="E80" s="16" t="s">
        <v>19</v>
      </c>
      <c r="F80" s="16" t="s">
        <v>74</v>
      </c>
      <c r="G80" s="47">
        <v>56.18</v>
      </c>
      <c r="H80" s="28"/>
      <c r="I80" s="29" t="s">
        <v>89</v>
      </c>
      <c r="J80" s="96"/>
      <c r="K80" s="16"/>
      <c r="L80" s="16"/>
      <c r="M80" s="16"/>
      <c r="Q80" s="38"/>
      <c r="R80" s="42"/>
      <c r="S80" s="24"/>
    </row>
    <row r="81" spans="1:19" x14ac:dyDescent="0.35">
      <c r="B81" s="16" t="s">
        <v>97</v>
      </c>
      <c r="C81" s="16" t="s">
        <v>129</v>
      </c>
      <c r="D81" s="16" t="s">
        <v>14</v>
      </c>
      <c r="E81" s="16" t="s">
        <v>19</v>
      </c>
      <c r="F81" s="16" t="s">
        <v>74</v>
      </c>
      <c r="G81" s="28">
        <v>70165.03</v>
      </c>
      <c r="H81" s="28"/>
      <c r="I81" s="14" t="s">
        <v>90</v>
      </c>
      <c r="J81" s="95"/>
      <c r="K81" s="16" t="str">
        <f t="shared" ref="K81" si="12">F81</f>
        <v>Operating</v>
      </c>
      <c r="L81" s="16"/>
      <c r="M81" s="34" t="s">
        <v>92</v>
      </c>
      <c r="N81" s="34" t="s">
        <v>93</v>
      </c>
      <c r="O81" s="52" t="str">
        <f>IF(J81="R",CONCATENATE("(",P81,"v/3213)"),CONCATENATE(P81,"v/3213"))</f>
        <v>1621v/3213</v>
      </c>
      <c r="P81" s="16">
        <v>1621</v>
      </c>
      <c r="Q81" s="28">
        <f>IF((G81-H81)&gt;0,G81-H81,H81-G81)</f>
        <v>70165.03</v>
      </c>
      <c r="R81" s="32" t="str">
        <f>D81</f>
        <v>Example Lease</v>
      </c>
    </row>
    <row r="82" spans="1:19" x14ac:dyDescent="0.35">
      <c r="B82" s="93" t="s">
        <v>218</v>
      </c>
      <c r="G82" s="28"/>
      <c r="H82" s="28"/>
      <c r="J82" s="97"/>
      <c r="K82" s="16"/>
      <c r="L82" s="16"/>
      <c r="M82" s="16"/>
    </row>
    <row r="83" spans="1:19" x14ac:dyDescent="0.35">
      <c r="B83" s="16" t="s">
        <v>97</v>
      </c>
      <c r="C83" s="16" t="s">
        <v>128</v>
      </c>
      <c r="D83" s="16" t="s">
        <v>14</v>
      </c>
      <c r="E83" s="16" t="s">
        <v>19</v>
      </c>
      <c r="F83" s="16" t="s">
        <v>74</v>
      </c>
      <c r="G83" s="28">
        <v>70221.210000000006</v>
      </c>
      <c r="H83" s="28"/>
      <c r="I83" s="14" t="s">
        <v>90</v>
      </c>
      <c r="J83" s="95"/>
      <c r="K83" s="16" t="str">
        <f t="shared" ref="K83" si="13">F83</f>
        <v>Operating</v>
      </c>
      <c r="L83" s="16"/>
      <c r="M83" s="34" t="s">
        <v>92</v>
      </c>
      <c r="N83" s="34" t="s">
        <v>93</v>
      </c>
      <c r="O83" s="52" t="str">
        <f>IF(J83="R",CONCATENATE("(",P83,"v/3213)"),CONCATENATE(P83,"v/3213"))</f>
        <v>5295v/3213</v>
      </c>
      <c r="P83" s="16">
        <v>5295</v>
      </c>
      <c r="Q83" s="28">
        <f>IF((G83-H83)&gt;0,G83-H83,H83-G83)</f>
        <v>70221.210000000006</v>
      </c>
      <c r="R83" s="32" t="str">
        <f>D83</f>
        <v>Example Lease</v>
      </c>
    </row>
    <row r="84" spans="1:19" x14ac:dyDescent="0.35">
      <c r="B84" s="16" t="s">
        <v>97</v>
      </c>
      <c r="C84" s="16" t="s">
        <v>87</v>
      </c>
      <c r="D84" s="16" t="s">
        <v>14</v>
      </c>
      <c r="E84" s="16" t="s">
        <v>19</v>
      </c>
      <c r="F84" s="16" t="s">
        <v>74</v>
      </c>
      <c r="G84" s="28"/>
      <c r="H84" s="47">
        <v>56.18</v>
      </c>
      <c r="I84" s="29" t="s">
        <v>89</v>
      </c>
      <c r="J84" s="96"/>
      <c r="K84" s="16"/>
      <c r="L84" s="16"/>
      <c r="M84" s="16"/>
      <c r="Q84" s="38"/>
      <c r="R84" s="42"/>
    </row>
    <row r="85" spans="1:19" x14ac:dyDescent="0.35">
      <c r="B85" s="16" t="s">
        <v>97</v>
      </c>
      <c r="C85" s="16" t="s">
        <v>129</v>
      </c>
      <c r="D85" s="16" t="s">
        <v>14</v>
      </c>
      <c r="E85" s="16" t="s">
        <v>19</v>
      </c>
      <c r="F85" s="16" t="s">
        <v>74</v>
      </c>
      <c r="G85" s="28"/>
      <c r="H85" s="28">
        <v>70165.03</v>
      </c>
      <c r="I85" s="33" t="s">
        <v>91</v>
      </c>
      <c r="J85" s="95"/>
      <c r="K85" s="16" t="str">
        <f t="shared" ref="K85" si="14">F85</f>
        <v>Operating</v>
      </c>
      <c r="L85" s="16"/>
      <c r="M85" s="34" t="s">
        <v>92</v>
      </c>
      <c r="N85" s="34" t="s">
        <v>93</v>
      </c>
      <c r="O85" s="52" t="str">
        <f>IF(J85="R",CONCATENATE("(3213/",P85,"v)"),CONCATENATE("3213/",P85,"v"))</f>
        <v>3213/1621v</v>
      </c>
      <c r="P85" s="16">
        <v>1621</v>
      </c>
      <c r="Q85" s="28">
        <f>IF((G85-H85)&gt;0,G85-H85,H85-G85)</f>
        <v>70165.03</v>
      </c>
      <c r="R85" s="32" t="str">
        <f>D85</f>
        <v>Example Lease</v>
      </c>
    </row>
    <row r="86" spans="1:19" x14ac:dyDescent="0.35">
      <c r="I86" s="16"/>
      <c r="J86" s="97"/>
      <c r="K86" s="16"/>
      <c r="L86" s="16"/>
      <c r="M86" s="16"/>
    </row>
    <row r="87" spans="1:19" s="24" customFormat="1" x14ac:dyDescent="0.35">
      <c r="A87" s="88" t="s">
        <v>220</v>
      </c>
      <c r="B87" s="88"/>
      <c r="C87" s="88"/>
      <c r="D87" s="88"/>
      <c r="E87" s="88"/>
      <c r="F87" s="88"/>
      <c r="G87" s="88"/>
      <c r="H87" s="89"/>
      <c r="I87" s="40"/>
      <c r="J87" s="94"/>
      <c r="K87" s="41"/>
      <c r="L87" s="41"/>
      <c r="M87" s="41"/>
      <c r="N87" s="41"/>
      <c r="Q87" s="48"/>
    </row>
    <row r="88" spans="1:19" x14ac:dyDescent="0.35">
      <c r="B88" s="16" t="s">
        <v>97</v>
      </c>
      <c r="C88" s="16" t="s">
        <v>128</v>
      </c>
      <c r="D88" s="16" t="s">
        <v>14</v>
      </c>
      <c r="E88" s="16" t="s">
        <v>19</v>
      </c>
      <c r="F88" s="16" t="s">
        <v>74</v>
      </c>
      <c r="G88" s="28"/>
      <c r="H88" s="28">
        <v>70221.210000000006</v>
      </c>
      <c r="I88" s="33" t="s">
        <v>211</v>
      </c>
      <c r="J88" s="96"/>
      <c r="K88" s="16" t="str">
        <f t="shared" ref="K88" si="15">F88</f>
        <v>Operating</v>
      </c>
      <c r="L88" s="16"/>
      <c r="M88" s="34" t="s">
        <v>76</v>
      </c>
      <c r="N88" s="34" t="s">
        <v>77</v>
      </c>
      <c r="O88" s="52" t="str">
        <f>CONCATENATE("3221/",P88,"v")</f>
        <v>3221/5295v</v>
      </c>
      <c r="P88" s="16">
        <v>5295</v>
      </c>
      <c r="Q88" s="28">
        <f>IF((G88-H88)&gt;0,G88-H88,H88-G88)</f>
        <v>70221.210000000006</v>
      </c>
      <c r="R88" s="32" t="str">
        <f>D88</f>
        <v>Example Lease</v>
      </c>
      <c r="S88" s="51"/>
    </row>
    <row r="89" spans="1:19" x14ac:dyDescent="0.35">
      <c r="B89" s="16" t="s">
        <v>97</v>
      </c>
      <c r="C89" s="16" t="s">
        <v>87</v>
      </c>
      <c r="D89" s="16" t="s">
        <v>14</v>
      </c>
      <c r="E89" s="16" t="s">
        <v>19</v>
      </c>
      <c r="F89" s="16" t="s">
        <v>74</v>
      </c>
      <c r="G89" s="47">
        <v>56.18</v>
      </c>
      <c r="H89" s="28"/>
      <c r="I89" s="29" t="s">
        <v>89</v>
      </c>
      <c r="J89" s="96"/>
      <c r="K89" s="16"/>
      <c r="L89" s="16"/>
      <c r="M89" s="16"/>
      <c r="Q89" s="38"/>
      <c r="R89" s="42"/>
      <c r="S89" s="24"/>
    </row>
    <row r="90" spans="1:19" x14ac:dyDescent="0.35">
      <c r="B90" s="16" t="s">
        <v>97</v>
      </c>
      <c r="C90" s="16" t="s">
        <v>129</v>
      </c>
      <c r="D90" s="16" t="s">
        <v>14</v>
      </c>
      <c r="E90" s="16" t="s">
        <v>19</v>
      </c>
      <c r="F90" s="16" t="s">
        <v>74</v>
      </c>
      <c r="G90" s="28">
        <v>70165.03</v>
      </c>
      <c r="H90" s="28"/>
      <c r="I90" s="33" t="s">
        <v>213</v>
      </c>
      <c r="J90" s="96"/>
      <c r="K90" s="16" t="str">
        <f t="shared" ref="K90" si="16">F90</f>
        <v>Operating</v>
      </c>
      <c r="L90" s="16"/>
      <c r="M90" s="34" t="s">
        <v>76</v>
      </c>
      <c r="N90" s="34" t="s">
        <v>77</v>
      </c>
      <c r="O90" s="52" t="str">
        <f>CONCATENATE(P90,"v/3221")</f>
        <v>1621v/3221</v>
      </c>
      <c r="P90" s="16">
        <v>1621</v>
      </c>
      <c r="Q90" s="28">
        <f>IF((G90-H90)&gt;0,G90-H90,H90-G90)</f>
        <v>70165.03</v>
      </c>
      <c r="R90" s="32" t="str">
        <f>D90</f>
        <v>Example Lease</v>
      </c>
    </row>
    <row r="91" spans="1:19" x14ac:dyDescent="0.35">
      <c r="B91" s="93" t="s">
        <v>218</v>
      </c>
      <c r="G91" s="28"/>
      <c r="H91" s="28"/>
      <c r="J91" s="97"/>
      <c r="K91" s="16"/>
      <c r="L91" s="16"/>
      <c r="M91" s="16"/>
    </row>
    <row r="92" spans="1:19" x14ac:dyDescent="0.35">
      <c r="B92" s="16" t="s">
        <v>97</v>
      </c>
      <c r="C92" s="16" t="s">
        <v>128</v>
      </c>
      <c r="D92" s="16" t="s">
        <v>14</v>
      </c>
      <c r="E92" s="16" t="s">
        <v>19</v>
      </c>
      <c r="F92" s="16" t="s">
        <v>74</v>
      </c>
      <c r="G92" s="28">
        <v>70221.210000000006</v>
      </c>
      <c r="H92" s="28"/>
      <c r="I92" s="33" t="s">
        <v>213</v>
      </c>
      <c r="J92" s="96"/>
      <c r="K92" s="16" t="str">
        <f t="shared" ref="K92" si="17">F92</f>
        <v>Operating</v>
      </c>
      <c r="L92" s="16"/>
      <c r="M92" s="34" t="s">
        <v>76</v>
      </c>
      <c r="N92" s="34" t="s">
        <v>77</v>
      </c>
      <c r="O92" s="52" t="str">
        <f>CONCATENATE(P92,"v/3221")</f>
        <v>5295v/3221</v>
      </c>
      <c r="P92" s="52">
        <v>5295</v>
      </c>
      <c r="Q92" s="28">
        <f>IF((G92-H92)&gt;0,G92-H92,H92-G92)</f>
        <v>70221.210000000006</v>
      </c>
      <c r="R92" s="32" t="str">
        <f>D92</f>
        <v>Example Lease</v>
      </c>
    </row>
    <row r="93" spans="1:19" x14ac:dyDescent="0.35">
      <c r="B93" s="16" t="s">
        <v>97</v>
      </c>
      <c r="C93" s="16" t="s">
        <v>87</v>
      </c>
      <c r="D93" s="16" t="s">
        <v>14</v>
      </c>
      <c r="E93" s="16" t="s">
        <v>19</v>
      </c>
      <c r="F93" s="16" t="s">
        <v>74</v>
      </c>
      <c r="G93" s="28"/>
      <c r="H93" s="47">
        <v>56.18</v>
      </c>
      <c r="I93" s="29" t="s">
        <v>89</v>
      </c>
      <c r="J93" s="96"/>
      <c r="K93" s="16"/>
      <c r="L93" s="16"/>
      <c r="M93" s="16"/>
      <c r="Q93" s="38"/>
      <c r="R93" s="42"/>
    </row>
    <row r="94" spans="1:19" x14ac:dyDescent="0.35">
      <c r="B94" s="16" t="s">
        <v>97</v>
      </c>
      <c r="C94" s="16" t="s">
        <v>129</v>
      </c>
      <c r="D94" s="16" t="s">
        <v>14</v>
      </c>
      <c r="E94" s="16" t="s">
        <v>19</v>
      </c>
      <c r="F94" s="16" t="s">
        <v>74</v>
      </c>
      <c r="G94" s="28"/>
      <c r="H94" s="28">
        <v>70165.03</v>
      </c>
      <c r="I94" s="33" t="s">
        <v>211</v>
      </c>
      <c r="J94" s="96"/>
      <c r="K94" s="16" t="str">
        <f t="shared" ref="K94" si="18">F94</f>
        <v>Operating</v>
      </c>
      <c r="L94" s="16"/>
      <c r="M94" s="34" t="s">
        <v>76</v>
      </c>
      <c r="N94" s="34" t="s">
        <v>77</v>
      </c>
      <c r="O94" s="52" t="str">
        <f>CONCATENATE("3221/",P94,"v")</f>
        <v>3221/1621v</v>
      </c>
      <c r="P94" s="52">
        <v>1621</v>
      </c>
      <c r="Q94" s="28">
        <f>IF((G94-H94)&gt;0,G94-H94,H94-G94)</f>
        <v>70165.03</v>
      </c>
      <c r="R94" s="32" t="str">
        <f>D94</f>
        <v>Example Lease</v>
      </c>
    </row>
    <row r="95" spans="1:19" x14ac:dyDescent="0.35">
      <c r="J95" s="98"/>
    </row>
    <row r="96" spans="1:19" x14ac:dyDescent="0.35">
      <c r="J96" s="98"/>
    </row>
  </sheetData>
  <mergeCells count="39">
    <mergeCell ref="A87:H87"/>
    <mergeCell ref="A75:H75"/>
    <mergeCell ref="A51:H51"/>
    <mergeCell ref="B52:H52"/>
    <mergeCell ref="A78:H78"/>
    <mergeCell ref="B76:H76"/>
    <mergeCell ref="I5:R5"/>
    <mergeCell ref="B25:H26"/>
    <mergeCell ref="A1:H1"/>
    <mergeCell ref="A3:H3"/>
    <mergeCell ref="A4:H4"/>
    <mergeCell ref="B5:H5"/>
    <mergeCell ref="A7:H7"/>
    <mergeCell ref="A13:H13"/>
    <mergeCell ref="A17:H18"/>
    <mergeCell ref="B8:H9"/>
    <mergeCell ref="A23:H24"/>
    <mergeCell ref="A30:H30"/>
    <mergeCell ref="A31:H31"/>
    <mergeCell ref="A32:H32"/>
    <mergeCell ref="A33:H33"/>
    <mergeCell ref="A40:H40"/>
    <mergeCell ref="I76:R76"/>
    <mergeCell ref="I45:R45"/>
    <mergeCell ref="A59:H59"/>
    <mergeCell ref="B62:H62"/>
    <mergeCell ref="I62:R62"/>
    <mergeCell ref="B61:H61"/>
    <mergeCell ref="B45:H45"/>
    <mergeCell ref="A64:H65"/>
    <mergeCell ref="A69:H70"/>
    <mergeCell ref="I52:R52"/>
    <mergeCell ref="A74:H74"/>
    <mergeCell ref="A60:H60"/>
    <mergeCell ref="A44:H44"/>
    <mergeCell ref="A41:H41"/>
    <mergeCell ref="B42:H43"/>
    <mergeCell ref="B34:H34"/>
    <mergeCell ref="I34:R34"/>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5BA38-DB0E-4B90-A5D2-CC6D458CDE02}">
  <sheetPr>
    <tabColor theme="8" tint="0.79998168889431442"/>
  </sheetPr>
  <dimension ref="A1:T96"/>
  <sheetViews>
    <sheetView workbookViewId="0"/>
  </sheetViews>
  <sheetFormatPr defaultColWidth="9.1796875" defaultRowHeight="14" x14ac:dyDescent="0.3"/>
  <cols>
    <col min="1" max="1" width="32.453125" style="2" bestFit="1" customWidth="1"/>
    <col min="2" max="2" width="35.1796875" style="2" bestFit="1" customWidth="1"/>
    <col min="3" max="3" width="42.54296875" style="2" bestFit="1" customWidth="1"/>
    <col min="4" max="4" width="13.7265625" style="2" bestFit="1" customWidth="1"/>
    <col min="5" max="5" width="8.453125" style="2" bestFit="1" customWidth="1"/>
    <col min="6" max="6" width="15.26953125" style="2" bestFit="1" customWidth="1"/>
    <col min="7" max="7" width="16.1796875" style="2" bestFit="1" customWidth="1"/>
    <col min="8" max="8" width="9" style="2" bestFit="1" customWidth="1"/>
    <col min="9" max="9" width="2.54296875" style="2" bestFit="1" customWidth="1"/>
    <col min="10" max="10" width="5.7265625" style="2" bestFit="1" customWidth="1"/>
    <col min="11" max="11" width="16.453125" style="2" bestFit="1" customWidth="1"/>
    <col min="12" max="12" width="4.1796875" style="2" bestFit="1" customWidth="1"/>
    <col min="13" max="13" width="5.54296875" style="2" bestFit="1" customWidth="1"/>
    <col min="14" max="14" width="4.1796875" style="2" bestFit="1" customWidth="1"/>
    <col min="15" max="15" width="4" style="2" bestFit="1" customWidth="1"/>
    <col min="16" max="17" width="11.7265625" style="2" bestFit="1" customWidth="1"/>
    <col min="18" max="18" width="13.26953125" style="2" bestFit="1" customWidth="1"/>
    <col min="19" max="19" width="42.26953125" style="2" bestFit="1" customWidth="1"/>
    <col min="20" max="20" width="8.26953125" style="2" bestFit="1" customWidth="1"/>
    <col min="21" max="16384" width="9.1796875" style="2"/>
  </cols>
  <sheetData>
    <row r="1" spans="1:20" x14ac:dyDescent="0.3">
      <c r="A1" s="2" t="s">
        <v>9</v>
      </c>
      <c r="B1" s="2" t="s">
        <v>12</v>
      </c>
    </row>
    <row r="3" spans="1:20" x14ac:dyDescent="0.3">
      <c r="A3" s="2" t="s">
        <v>70</v>
      </c>
      <c r="B3" s="2" t="s">
        <v>2</v>
      </c>
      <c r="C3" s="2" t="s">
        <v>8</v>
      </c>
      <c r="D3" s="2" t="s">
        <v>11</v>
      </c>
      <c r="E3" s="2" t="s">
        <v>10</v>
      </c>
      <c r="F3" s="2" t="s">
        <v>71</v>
      </c>
      <c r="G3" s="2" t="s">
        <v>72</v>
      </c>
      <c r="H3" s="12" t="s">
        <v>5</v>
      </c>
      <c r="I3" s="12" t="s">
        <v>50</v>
      </c>
      <c r="J3" s="12" t="s">
        <v>10</v>
      </c>
      <c r="K3" s="12" t="s">
        <v>51</v>
      </c>
      <c r="L3" s="12" t="s">
        <v>52</v>
      </c>
      <c r="M3" s="12" t="s">
        <v>53</v>
      </c>
      <c r="N3" s="12" t="s">
        <v>54</v>
      </c>
      <c r="O3" s="12" t="s">
        <v>55</v>
      </c>
      <c r="P3" s="12" t="s">
        <v>56</v>
      </c>
      <c r="Q3" s="12" t="s">
        <v>57</v>
      </c>
      <c r="R3" s="12" t="s">
        <v>7</v>
      </c>
      <c r="S3" s="12" t="s">
        <v>12</v>
      </c>
      <c r="T3" s="12" t="s">
        <v>58</v>
      </c>
    </row>
    <row r="4" spans="1:20" ht="14.5" x14ac:dyDescent="0.3">
      <c r="A4" s="2" t="s">
        <v>82</v>
      </c>
      <c r="B4" s="2" t="s">
        <v>123</v>
      </c>
      <c r="C4" s="2" t="s">
        <v>153</v>
      </c>
      <c r="D4" s="2" t="s">
        <v>19</v>
      </c>
      <c r="E4" s="2" t="s">
        <v>154</v>
      </c>
      <c r="F4" s="2">
        <v>2622.73</v>
      </c>
      <c r="H4" s="54" t="s">
        <v>125</v>
      </c>
      <c r="I4" s="55" t="str">
        <f t="shared" ref="I4:I11" si="0">IF((F4-G4)&gt;0,"","R")</f>
        <v/>
      </c>
      <c r="J4" s="56" t="str">
        <f t="shared" ref="J4:J11" si="1">E4</f>
        <v>570</v>
      </c>
      <c r="K4" s="56"/>
      <c r="L4" s="57"/>
      <c r="M4" s="57"/>
      <c r="N4" s="58" t="s">
        <v>92</v>
      </c>
      <c r="O4" s="58" t="s">
        <v>126</v>
      </c>
      <c r="P4" s="56" t="str">
        <f t="shared" ref="P4:P11" si="2">IF(I4="R","(1317v/3205)","1317v/3205")</f>
        <v>1317v/3205</v>
      </c>
      <c r="Q4" s="56">
        <v>1317</v>
      </c>
      <c r="R4" s="59">
        <f t="shared" ref="R4:R11" si="3">IF((F4-G4)&gt;0,F4-G4,G4-F4)</f>
        <v>2622.73</v>
      </c>
      <c r="S4" s="60" t="str">
        <f t="shared" ref="S4:S11" si="4">C4</f>
        <v>CBC 2006-1 Kadlec HSC</v>
      </c>
    </row>
    <row r="5" spans="1:20" ht="14.5" x14ac:dyDescent="0.3">
      <c r="A5" s="2" t="s">
        <v>82</v>
      </c>
      <c r="B5" s="2" t="s">
        <v>123</v>
      </c>
      <c r="C5" s="2" t="s">
        <v>155</v>
      </c>
      <c r="D5" s="2" t="s">
        <v>19</v>
      </c>
      <c r="E5" s="2" t="s">
        <v>154</v>
      </c>
      <c r="F5" s="2">
        <v>21553.22</v>
      </c>
      <c r="H5" s="54" t="s">
        <v>125</v>
      </c>
      <c r="I5" s="55" t="str">
        <f t="shared" si="0"/>
        <v/>
      </c>
      <c r="J5" s="56" t="str">
        <f t="shared" si="1"/>
        <v>570</v>
      </c>
      <c r="K5" s="56"/>
      <c r="L5" s="57"/>
      <c r="M5" s="57"/>
      <c r="N5" s="58" t="s">
        <v>92</v>
      </c>
      <c r="O5" s="58" t="s">
        <v>126</v>
      </c>
      <c r="P5" s="56" t="str">
        <f t="shared" si="2"/>
        <v>1317v/3205</v>
      </c>
      <c r="Q5" s="56">
        <v>1317</v>
      </c>
      <c r="R5" s="59">
        <f t="shared" si="3"/>
        <v>21553.22</v>
      </c>
      <c r="S5" s="60" t="str">
        <f t="shared" si="4"/>
        <v>CBC 2015-1 Kadlec MSC</v>
      </c>
    </row>
    <row r="6" spans="1:20" ht="14.5" x14ac:dyDescent="0.3">
      <c r="A6" s="2" t="s">
        <v>82</v>
      </c>
      <c r="B6" s="2" t="s">
        <v>123</v>
      </c>
      <c r="C6" s="2" t="s">
        <v>156</v>
      </c>
      <c r="D6" s="2" t="s">
        <v>19</v>
      </c>
      <c r="E6" s="2" t="s">
        <v>154</v>
      </c>
      <c r="F6" s="2">
        <v>7223.4</v>
      </c>
      <c r="H6" s="54" t="s">
        <v>125</v>
      </c>
      <c r="I6" s="55" t="str">
        <f t="shared" si="0"/>
        <v/>
      </c>
      <c r="J6" s="56" t="str">
        <f t="shared" si="1"/>
        <v>570</v>
      </c>
      <c r="K6" s="56"/>
      <c r="L6" s="57"/>
      <c r="M6" s="57"/>
      <c r="N6" s="58" t="s">
        <v>92</v>
      </c>
      <c r="O6" s="58" t="s">
        <v>126</v>
      </c>
      <c r="P6" s="56" t="str">
        <f t="shared" si="2"/>
        <v>1317v/3205</v>
      </c>
      <c r="Q6" s="56">
        <v>1317</v>
      </c>
      <c r="R6" s="59">
        <f t="shared" si="3"/>
        <v>7223.4</v>
      </c>
      <c r="S6" s="60" t="str">
        <f t="shared" si="4"/>
        <v>CBC 2017-01 Pasco School District</v>
      </c>
    </row>
    <row r="7" spans="1:20" ht="14.5" x14ac:dyDescent="0.3">
      <c r="A7" s="2" t="s">
        <v>82</v>
      </c>
      <c r="B7" s="2" t="s">
        <v>123</v>
      </c>
      <c r="C7" s="2" t="s">
        <v>157</v>
      </c>
      <c r="D7" s="2" t="s">
        <v>19</v>
      </c>
      <c r="E7" s="2" t="s">
        <v>154</v>
      </c>
      <c r="F7" s="2">
        <v>756.25</v>
      </c>
      <c r="H7" s="54" t="s">
        <v>125</v>
      </c>
      <c r="I7" s="55" t="str">
        <f t="shared" si="0"/>
        <v/>
      </c>
      <c r="J7" s="56" t="str">
        <f t="shared" si="1"/>
        <v>570</v>
      </c>
      <c r="K7" s="56"/>
      <c r="L7" s="57"/>
      <c r="M7" s="57"/>
      <c r="N7" s="58" t="s">
        <v>92</v>
      </c>
      <c r="O7" s="58" t="s">
        <v>126</v>
      </c>
      <c r="P7" s="56" t="str">
        <f t="shared" si="2"/>
        <v>1317v/3205</v>
      </c>
      <c r="Q7" s="56">
        <v>1317</v>
      </c>
      <c r="R7" s="59">
        <f t="shared" si="3"/>
        <v>756.25</v>
      </c>
      <c r="S7" s="60" t="str">
        <f t="shared" si="4"/>
        <v>CBC R.J. Lee Group Lease 08/24-09/29</v>
      </c>
    </row>
    <row r="8" spans="1:20" ht="14.5" x14ac:dyDescent="0.3">
      <c r="A8" s="2" t="s">
        <v>82</v>
      </c>
      <c r="B8" s="2" t="s">
        <v>123</v>
      </c>
      <c r="C8" s="2" t="s">
        <v>158</v>
      </c>
      <c r="D8" s="2" t="s">
        <v>13</v>
      </c>
      <c r="E8" s="2" t="s">
        <v>154</v>
      </c>
      <c r="F8" s="2">
        <v>841.6</v>
      </c>
      <c r="H8" s="54" t="s">
        <v>125</v>
      </c>
      <c r="I8" s="55" t="str">
        <f t="shared" si="0"/>
        <v/>
      </c>
      <c r="J8" s="56" t="str">
        <f t="shared" si="1"/>
        <v>570</v>
      </c>
      <c r="K8" s="56"/>
      <c r="L8" s="57"/>
      <c r="M8" s="57"/>
      <c r="N8" s="58" t="s">
        <v>92</v>
      </c>
      <c r="O8" s="58" t="s">
        <v>126</v>
      </c>
      <c r="P8" s="56" t="str">
        <f t="shared" si="2"/>
        <v>1317v/3205</v>
      </c>
      <c r="Q8" s="56">
        <v>1317</v>
      </c>
      <c r="R8" s="59">
        <f t="shared" si="3"/>
        <v>841.6</v>
      </c>
      <c r="S8" s="60" t="str">
        <f t="shared" si="4"/>
        <v>Cell Site PD24 New Cingular</v>
      </c>
    </row>
    <row r="9" spans="1:20" ht="14.5" x14ac:dyDescent="0.3">
      <c r="A9" s="2" t="s">
        <v>82</v>
      </c>
      <c r="B9" s="2" t="s">
        <v>123</v>
      </c>
      <c r="C9" s="2" t="s">
        <v>159</v>
      </c>
      <c r="D9" s="2" t="s">
        <v>19</v>
      </c>
      <c r="E9" s="2" t="s">
        <v>154</v>
      </c>
      <c r="F9" s="2">
        <v>45.05</v>
      </c>
      <c r="H9" s="54" t="s">
        <v>125</v>
      </c>
      <c r="I9" s="55" t="str">
        <f t="shared" si="0"/>
        <v/>
      </c>
      <c r="J9" s="56" t="str">
        <f t="shared" si="1"/>
        <v>570</v>
      </c>
      <c r="K9" s="56"/>
      <c r="L9" s="57"/>
      <c r="M9" s="57"/>
      <c r="N9" s="58" t="s">
        <v>92</v>
      </c>
      <c r="O9" s="58" t="s">
        <v>126</v>
      </c>
      <c r="P9" s="56" t="str">
        <f t="shared" si="2"/>
        <v>1317v/3205</v>
      </c>
      <c r="Q9" s="56">
        <v>1317</v>
      </c>
      <c r="R9" s="59">
        <f t="shared" si="3"/>
        <v>45.05</v>
      </c>
      <c r="S9" s="60" t="str">
        <f t="shared" si="4"/>
        <v>SRL 22-0024 A</v>
      </c>
    </row>
    <row r="10" spans="1:20" ht="14.5" x14ac:dyDescent="0.3">
      <c r="A10" s="2" t="s">
        <v>82</v>
      </c>
      <c r="B10" s="2" t="s">
        <v>123</v>
      </c>
      <c r="C10" s="2" t="s">
        <v>160</v>
      </c>
      <c r="D10" s="2" t="s">
        <v>19</v>
      </c>
      <c r="E10" s="2" t="s">
        <v>154</v>
      </c>
      <c r="F10" s="2">
        <v>66.77</v>
      </c>
      <c r="H10" s="54" t="s">
        <v>125</v>
      </c>
      <c r="I10" s="55" t="str">
        <f t="shared" si="0"/>
        <v/>
      </c>
      <c r="J10" s="56" t="str">
        <f t="shared" si="1"/>
        <v>570</v>
      </c>
      <c r="K10" s="56"/>
      <c r="L10" s="57"/>
      <c r="M10" s="57"/>
      <c r="N10" s="58" t="s">
        <v>92</v>
      </c>
      <c r="O10" s="58" t="s">
        <v>126</v>
      </c>
      <c r="P10" s="56" t="str">
        <f t="shared" si="2"/>
        <v>1317v/3205</v>
      </c>
      <c r="Q10" s="56">
        <v>1317</v>
      </c>
      <c r="R10" s="59">
        <f t="shared" si="3"/>
        <v>66.77</v>
      </c>
      <c r="S10" s="60" t="str">
        <f t="shared" si="4"/>
        <v>USPS 22-026</v>
      </c>
    </row>
    <row r="11" spans="1:20" ht="14.5" x14ac:dyDescent="0.3">
      <c r="A11" s="2" t="s">
        <v>82</v>
      </c>
      <c r="B11" s="2" t="s">
        <v>123</v>
      </c>
      <c r="C11" s="2" t="s">
        <v>161</v>
      </c>
      <c r="D11" s="2" t="s">
        <v>13</v>
      </c>
      <c r="E11" s="2" t="s">
        <v>154</v>
      </c>
      <c r="F11" s="2">
        <v>486.57</v>
      </c>
      <c r="H11" s="54" t="s">
        <v>125</v>
      </c>
      <c r="I11" s="55" t="str">
        <f t="shared" si="0"/>
        <v/>
      </c>
      <c r="J11" s="56" t="str">
        <f t="shared" si="1"/>
        <v>570</v>
      </c>
      <c r="K11" s="56"/>
      <c r="L11" s="57"/>
      <c r="M11" s="57"/>
      <c r="N11" s="58" t="s">
        <v>92</v>
      </c>
      <c r="O11" s="58" t="s">
        <v>126</v>
      </c>
      <c r="P11" s="56" t="str">
        <f t="shared" si="2"/>
        <v>1317v/3205</v>
      </c>
      <c r="Q11" s="56">
        <v>1317</v>
      </c>
      <c r="R11" s="59">
        <f t="shared" si="3"/>
        <v>486.57</v>
      </c>
      <c r="S11" s="60" t="str">
        <f t="shared" si="4"/>
        <v>Verizon Contract</v>
      </c>
    </row>
    <row r="12" spans="1:20" x14ac:dyDescent="0.3">
      <c r="A12" s="2" t="s">
        <v>82</v>
      </c>
      <c r="B12" s="2" t="s">
        <v>124</v>
      </c>
      <c r="C12" s="2" t="s">
        <v>153</v>
      </c>
      <c r="D12" s="2" t="s">
        <v>19</v>
      </c>
      <c r="E12" s="2" t="s">
        <v>154</v>
      </c>
      <c r="G12" s="2">
        <v>2622.73</v>
      </c>
      <c r="H12" s="61" t="s">
        <v>75</v>
      </c>
    </row>
    <row r="13" spans="1:20" x14ac:dyDescent="0.3">
      <c r="A13" s="2" t="s">
        <v>82</v>
      </c>
      <c r="B13" s="2" t="s">
        <v>124</v>
      </c>
      <c r="C13" s="2" t="s">
        <v>155</v>
      </c>
      <c r="D13" s="2" t="s">
        <v>19</v>
      </c>
      <c r="E13" s="2" t="s">
        <v>154</v>
      </c>
      <c r="G13" s="2">
        <v>21553.22</v>
      </c>
      <c r="H13" s="61" t="s">
        <v>75</v>
      </c>
    </row>
    <row r="14" spans="1:20" x14ac:dyDescent="0.3">
      <c r="A14" s="2" t="s">
        <v>82</v>
      </c>
      <c r="B14" s="2" t="s">
        <v>124</v>
      </c>
      <c r="C14" s="2" t="s">
        <v>156</v>
      </c>
      <c r="D14" s="2" t="s">
        <v>19</v>
      </c>
      <c r="E14" s="2" t="s">
        <v>154</v>
      </c>
      <c r="G14" s="2">
        <v>7223.4</v>
      </c>
      <c r="H14" s="61" t="s">
        <v>75</v>
      </c>
    </row>
    <row r="15" spans="1:20" x14ac:dyDescent="0.3">
      <c r="A15" s="2" t="s">
        <v>82</v>
      </c>
      <c r="B15" s="2" t="s">
        <v>124</v>
      </c>
      <c r="C15" s="2" t="s">
        <v>157</v>
      </c>
      <c r="D15" s="2" t="s">
        <v>19</v>
      </c>
      <c r="E15" s="2" t="s">
        <v>154</v>
      </c>
      <c r="G15" s="2">
        <v>756.25</v>
      </c>
      <c r="H15" s="61" t="s">
        <v>75</v>
      </c>
    </row>
    <row r="16" spans="1:20" x14ac:dyDescent="0.3">
      <c r="A16" s="2" t="s">
        <v>82</v>
      </c>
      <c r="B16" s="2" t="s">
        <v>124</v>
      </c>
      <c r="C16" s="2" t="s">
        <v>158</v>
      </c>
      <c r="D16" s="2" t="s">
        <v>13</v>
      </c>
      <c r="E16" s="2" t="s">
        <v>154</v>
      </c>
      <c r="G16" s="2">
        <v>841.6</v>
      </c>
      <c r="H16" s="61" t="s">
        <v>75</v>
      </c>
    </row>
    <row r="17" spans="1:19" x14ac:dyDescent="0.3">
      <c r="A17" s="2" t="s">
        <v>82</v>
      </c>
      <c r="B17" s="2" t="s">
        <v>124</v>
      </c>
      <c r="C17" s="2" t="s">
        <v>159</v>
      </c>
      <c r="D17" s="2" t="s">
        <v>19</v>
      </c>
      <c r="E17" s="2" t="s">
        <v>154</v>
      </c>
      <c r="G17" s="2">
        <v>45.05</v>
      </c>
      <c r="H17" s="61" t="s">
        <v>75</v>
      </c>
    </row>
    <row r="18" spans="1:19" x14ac:dyDescent="0.3">
      <c r="A18" s="2" t="s">
        <v>82</v>
      </c>
      <c r="B18" s="2" t="s">
        <v>124</v>
      </c>
      <c r="C18" s="2" t="s">
        <v>160</v>
      </c>
      <c r="D18" s="2" t="s">
        <v>19</v>
      </c>
      <c r="E18" s="2" t="s">
        <v>154</v>
      </c>
      <c r="G18" s="2">
        <v>66.77</v>
      </c>
      <c r="H18" s="61" t="s">
        <v>75</v>
      </c>
    </row>
    <row r="19" spans="1:19" x14ac:dyDescent="0.3">
      <c r="A19" s="2" t="s">
        <v>82</v>
      </c>
      <c r="B19" s="2" t="s">
        <v>124</v>
      </c>
      <c r="C19" s="2" t="s">
        <v>161</v>
      </c>
      <c r="D19" s="2" t="s">
        <v>13</v>
      </c>
      <c r="E19" s="2" t="s">
        <v>154</v>
      </c>
      <c r="G19" s="2">
        <v>486.57</v>
      </c>
      <c r="H19" s="61" t="s">
        <v>75</v>
      </c>
    </row>
    <row r="20" spans="1:19" ht="14.5" x14ac:dyDescent="0.3">
      <c r="A20" s="2" t="s">
        <v>73</v>
      </c>
      <c r="B20" s="2" t="s">
        <v>128</v>
      </c>
      <c r="C20" s="2" t="s">
        <v>157</v>
      </c>
      <c r="D20" s="2" t="s">
        <v>19</v>
      </c>
      <c r="E20" s="2" t="s">
        <v>154</v>
      </c>
      <c r="G20" s="2">
        <v>1220001.1299999999</v>
      </c>
      <c r="H20" s="54" t="s">
        <v>130</v>
      </c>
      <c r="I20" s="62"/>
      <c r="J20" s="56" t="str">
        <f t="shared" ref="J20" si="5">E20</f>
        <v>570</v>
      </c>
      <c r="K20" s="56"/>
      <c r="L20" s="56"/>
      <c r="M20" s="56"/>
      <c r="N20" s="56"/>
      <c r="O20" s="56"/>
      <c r="P20" s="63" t="s">
        <v>131</v>
      </c>
      <c r="Q20" s="63">
        <v>1621</v>
      </c>
      <c r="R20" s="64">
        <f>IF((F20-G20)&gt;0,F20-G20,G20-F20)</f>
        <v>1220001.1299999999</v>
      </c>
      <c r="S20" s="65" t="str">
        <f t="shared" ref="S20" si="6">C20</f>
        <v>CBC R.J. Lee Group Lease 08/24-09/29</v>
      </c>
    </row>
    <row r="21" spans="1:19" ht="14.5" x14ac:dyDescent="0.3">
      <c r="A21" s="2" t="s">
        <v>73</v>
      </c>
      <c r="B21" s="2" t="s">
        <v>129</v>
      </c>
      <c r="C21" s="2" t="s">
        <v>157</v>
      </c>
      <c r="D21" s="2" t="s">
        <v>19</v>
      </c>
      <c r="E21" s="2" t="s">
        <v>154</v>
      </c>
      <c r="F21" s="2">
        <v>1220001.1299999999</v>
      </c>
      <c r="H21" s="54" t="s">
        <v>89</v>
      </c>
      <c r="I21" s="62"/>
      <c r="J21" s="56"/>
      <c r="K21" s="56"/>
      <c r="L21" s="56"/>
      <c r="M21" s="56"/>
      <c r="N21" s="56"/>
      <c r="O21" s="56"/>
      <c r="P21" s="56"/>
      <c r="Q21" s="56"/>
      <c r="R21" s="64"/>
      <c r="S21" s="65"/>
    </row>
    <row r="22" spans="1:19" ht="14.5" x14ac:dyDescent="0.3">
      <c r="A22" s="2" t="s">
        <v>133</v>
      </c>
      <c r="B22" s="2" t="s">
        <v>128</v>
      </c>
      <c r="C22" s="2" t="s">
        <v>162</v>
      </c>
      <c r="D22" s="2" t="s">
        <v>19</v>
      </c>
      <c r="E22" s="2" t="s">
        <v>154</v>
      </c>
      <c r="F22" s="2">
        <v>52480.61</v>
      </c>
      <c r="H22" s="66" t="s">
        <v>136</v>
      </c>
      <c r="I22" s="58"/>
      <c r="J22" s="56" t="str">
        <f t="shared" ref="J22:J32" si="7">E22</f>
        <v>570</v>
      </c>
      <c r="K22" s="56"/>
      <c r="L22" s="56"/>
      <c r="M22" s="56"/>
      <c r="N22" s="58" t="s">
        <v>92</v>
      </c>
      <c r="O22" s="58" t="s">
        <v>137</v>
      </c>
      <c r="P22" s="63" t="s">
        <v>138</v>
      </c>
      <c r="Q22" s="63">
        <v>5295</v>
      </c>
      <c r="R22" s="59">
        <f t="shared" ref="R22:R32" si="8">IF((F22-G22)&gt;0,F22-G22,G22-F22)</f>
        <v>52480.61</v>
      </c>
      <c r="S22" s="60" t="str">
        <f t="shared" ref="S22:S32" si="9">C22</f>
        <v>2019 Sublease - Beauty Basics</v>
      </c>
    </row>
    <row r="23" spans="1:19" ht="14.5" x14ac:dyDescent="0.3">
      <c r="A23" s="2" t="s">
        <v>133</v>
      </c>
      <c r="B23" s="2" t="s">
        <v>128</v>
      </c>
      <c r="C23" s="2" t="s">
        <v>163</v>
      </c>
      <c r="D23" s="2" t="s">
        <v>19</v>
      </c>
      <c r="E23" s="2" t="s">
        <v>154</v>
      </c>
      <c r="F23" s="2">
        <v>51892.55</v>
      </c>
      <c r="H23" s="66" t="s">
        <v>136</v>
      </c>
      <c r="I23" s="58"/>
      <c r="J23" s="56" t="str">
        <f t="shared" si="7"/>
        <v>570</v>
      </c>
      <c r="K23" s="56"/>
      <c r="L23" s="56"/>
      <c r="M23" s="56"/>
      <c r="N23" s="58" t="s">
        <v>92</v>
      </c>
      <c r="O23" s="58" t="s">
        <v>137</v>
      </c>
      <c r="P23" s="63" t="s">
        <v>138</v>
      </c>
      <c r="Q23" s="63">
        <v>5295</v>
      </c>
      <c r="R23" s="59">
        <f t="shared" si="8"/>
        <v>51892.55</v>
      </c>
      <c r="S23" s="60" t="str">
        <f t="shared" si="9"/>
        <v>CBC - PSD Childcare Center 08/16-12/27</v>
      </c>
    </row>
    <row r="24" spans="1:19" ht="14.5" x14ac:dyDescent="0.3">
      <c r="A24" s="2" t="s">
        <v>133</v>
      </c>
      <c r="B24" s="2" t="s">
        <v>128</v>
      </c>
      <c r="C24" s="2" t="s">
        <v>153</v>
      </c>
      <c r="D24" s="2" t="s">
        <v>19</v>
      </c>
      <c r="E24" s="2" t="s">
        <v>154</v>
      </c>
      <c r="F24" s="2">
        <v>230316.58</v>
      </c>
      <c r="H24" s="66" t="s">
        <v>136</v>
      </c>
      <c r="I24" s="58"/>
      <c r="J24" s="56" t="str">
        <f t="shared" si="7"/>
        <v>570</v>
      </c>
      <c r="K24" s="56"/>
      <c r="L24" s="56"/>
      <c r="M24" s="56"/>
      <c r="N24" s="58" t="s">
        <v>92</v>
      </c>
      <c r="O24" s="58" t="s">
        <v>137</v>
      </c>
      <c r="P24" s="63" t="s">
        <v>138</v>
      </c>
      <c r="Q24" s="63">
        <v>5295</v>
      </c>
      <c r="R24" s="59">
        <f t="shared" si="8"/>
        <v>230316.58</v>
      </c>
      <c r="S24" s="60" t="str">
        <f t="shared" si="9"/>
        <v>CBC 2006-1 Kadlec HSC</v>
      </c>
    </row>
    <row r="25" spans="1:19" ht="14.5" x14ac:dyDescent="0.3">
      <c r="A25" s="2" t="s">
        <v>133</v>
      </c>
      <c r="B25" s="2" t="s">
        <v>128</v>
      </c>
      <c r="C25" s="2" t="s">
        <v>155</v>
      </c>
      <c r="D25" s="2" t="s">
        <v>19</v>
      </c>
      <c r="E25" s="2" t="s">
        <v>154</v>
      </c>
      <c r="F25" s="2">
        <v>279293.74</v>
      </c>
      <c r="H25" s="66" t="s">
        <v>136</v>
      </c>
      <c r="I25" s="58"/>
      <c r="J25" s="56" t="str">
        <f t="shared" si="7"/>
        <v>570</v>
      </c>
      <c r="K25" s="56"/>
      <c r="L25" s="56"/>
      <c r="M25" s="56"/>
      <c r="N25" s="58" t="s">
        <v>92</v>
      </c>
      <c r="O25" s="58" t="s">
        <v>137</v>
      </c>
      <c r="P25" s="63" t="s">
        <v>138</v>
      </c>
      <c r="Q25" s="63">
        <v>5295</v>
      </c>
      <c r="R25" s="59">
        <f t="shared" si="8"/>
        <v>279293.74</v>
      </c>
      <c r="S25" s="60" t="str">
        <f t="shared" si="9"/>
        <v>CBC 2015-1 Kadlec MSC</v>
      </c>
    </row>
    <row r="26" spans="1:19" ht="14.5" x14ac:dyDescent="0.3">
      <c r="A26" s="2" t="s">
        <v>133</v>
      </c>
      <c r="B26" s="2" t="s">
        <v>128</v>
      </c>
      <c r="C26" s="2" t="s">
        <v>156</v>
      </c>
      <c r="D26" s="2" t="s">
        <v>19</v>
      </c>
      <c r="E26" s="2" t="s">
        <v>154</v>
      </c>
      <c r="F26" s="2">
        <v>303461.17</v>
      </c>
      <c r="H26" s="66" t="s">
        <v>136</v>
      </c>
      <c r="I26" s="58"/>
      <c r="J26" s="56" t="str">
        <f t="shared" si="7"/>
        <v>570</v>
      </c>
      <c r="K26" s="56"/>
      <c r="L26" s="56"/>
      <c r="M26" s="56"/>
      <c r="N26" s="58" t="s">
        <v>92</v>
      </c>
      <c r="O26" s="58" t="s">
        <v>137</v>
      </c>
      <c r="P26" s="63" t="s">
        <v>138</v>
      </c>
      <c r="Q26" s="63">
        <v>5295</v>
      </c>
      <c r="R26" s="59">
        <f t="shared" si="8"/>
        <v>303461.17</v>
      </c>
      <c r="S26" s="60" t="str">
        <f t="shared" si="9"/>
        <v>CBC 2017-01 Pasco School District</v>
      </c>
    </row>
    <row r="27" spans="1:19" ht="14.5" x14ac:dyDescent="0.3">
      <c r="A27" s="2" t="s">
        <v>133</v>
      </c>
      <c r="B27" s="2" t="s">
        <v>128</v>
      </c>
      <c r="C27" s="2" t="s">
        <v>164</v>
      </c>
      <c r="D27" s="2" t="s">
        <v>19</v>
      </c>
      <c r="E27" s="2" t="s">
        <v>154</v>
      </c>
      <c r="F27" s="2">
        <v>34179.120000000003</v>
      </c>
      <c r="H27" s="66" t="s">
        <v>136</v>
      </c>
      <c r="I27" s="58"/>
      <c r="J27" s="56" t="str">
        <f t="shared" si="7"/>
        <v>570</v>
      </c>
      <c r="K27" s="56"/>
      <c r="L27" s="56"/>
      <c r="M27" s="56"/>
      <c r="N27" s="58" t="s">
        <v>92</v>
      </c>
      <c r="O27" s="58" t="s">
        <v>137</v>
      </c>
      <c r="P27" s="63" t="s">
        <v>138</v>
      </c>
      <c r="Q27" s="63">
        <v>5295</v>
      </c>
      <c r="R27" s="59">
        <f t="shared" si="8"/>
        <v>34179.120000000003</v>
      </c>
      <c r="S27" s="60" t="str">
        <f t="shared" si="9"/>
        <v>CBC R.J. Lee Group Lease</v>
      </c>
    </row>
    <row r="28" spans="1:19" ht="14.5" x14ac:dyDescent="0.3">
      <c r="A28" s="2" t="s">
        <v>133</v>
      </c>
      <c r="B28" s="2" t="s">
        <v>128</v>
      </c>
      <c r="C28" s="2" t="s">
        <v>157</v>
      </c>
      <c r="D28" s="2" t="s">
        <v>19</v>
      </c>
      <c r="E28" s="2" t="s">
        <v>154</v>
      </c>
      <c r="F28" s="2">
        <v>203333.52</v>
      </c>
      <c r="H28" s="66" t="s">
        <v>136</v>
      </c>
      <c r="I28" s="58"/>
      <c r="J28" s="56" t="str">
        <f t="shared" si="7"/>
        <v>570</v>
      </c>
      <c r="K28" s="56"/>
      <c r="L28" s="56"/>
      <c r="M28" s="56"/>
      <c r="N28" s="58" t="s">
        <v>92</v>
      </c>
      <c r="O28" s="58" t="s">
        <v>137</v>
      </c>
      <c r="P28" s="63" t="s">
        <v>138</v>
      </c>
      <c r="Q28" s="63">
        <v>5295</v>
      </c>
      <c r="R28" s="59">
        <f t="shared" si="8"/>
        <v>203333.52</v>
      </c>
      <c r="S28" s="60" t="str">
        <f t="shared" si="9"/>
        <v>CBC R.J. Lee Group Lease 08/24-09/29</v>
      </c>
    </row>
    <row r="29" spans="1:19" ht="14.5" x14ac:dyDescent="0.3">
      <c r="A29" s="2" t="s">
        <v>133</v>
      </c>
      <c r="B29" s="2" t="s">
        <v>128</v>
      </c>
      <c r="C29" s="2" t="s">
        <v>158</v>
      </c>
      <c r="D29" s="2" t="s">
        <v>13</v>
      </c>
      <c r="E29" s="2" t="s">
        <v>154</v>
      </c>
      <c r="F29" s="2">
        <v>44648.9</v>
      </c>
      <c r="H29" s="66" t="s">
        <v>136</v>
      </c>
      <c r="I29" s="58"/>
      <c r="J29" s="56" t="str">
        <f t="shared" si="7"/>
        <v>570</v>
      </c>
      <c r="K29" s="56"/>
      <c r="L29" s="56"/>
      <c r="M29" s="56"/>
      <c r="N29" s="58" t="s">
        <v>92</v>
      </c>
      <c r="O29" s="58" t="s">
        <v>137</v>
      </c>
      <c r="P29" s="63" t="s">
        <v>138</v>
      </c>
      <c r="Q29" s="63">
        <v>5295</v>
      </c>
      <c r="R29" s="59">
        <f t="shared" si="8"/>
        <v>44648.9</v>
      </c>
      <c r="S29" s="60" t="str">
        <f t="shared" si="9"/>
        <v>Cell Site PD24 New Cingular</v>
      </c>
    </row>
    <row r="30" spans="1:19" ht="14.5" x14ac:dyDescent="0.3">
      <c r="A30" s="2" t="s">
        <v>133</v>
      </c>
      <c r="B30" s="2" t="s">
        <v>128</v>
      </c>
      <c r="C30" s="2" t="s">
        <v>159</v>
      </c>
      <c r="D30" s="2" t="s">
        <v>19</v>
      </c>
      <c r="E30" s="2" t="s">
        <v>154</v>
      </c>
      <c r="F30" s="2">
        <v>353078.9</v>
      </c>
      <c r="H30" s="66" t="s">
        <v>136</v>
      </c>
      <c r="I30" s="58"/>
      <c r="J30" s="56" t="str">
        <f t="shared" si="7"/>
        <v>570</v>
      </c>
      <c r="K30" s="56"/>
      <c r="L30" s="56"/>
      <c r="M30" s="56"/>
      <c r="N30" s="58" t="s">
        <v>92</v>
      </c>
      <c r="O30" s="58" t="s">
        <v>137</v>
      </c>
      <c r="P30" s="63" t="s">
        <v>138</v>
      </c>
      <c r="Q30" s="63">
        <v>5295</v>
      </c>
      <c r="R30" s="59">
        <f t="shared" si="8"/>
        <v>353078.9</v>
      </c>
      <c r="S30" s="60" t="str">
        <f t="shared" si="9"/>
        <v>SRL 22-0024 A</v>
      </c>
    </row>
    <row r="31" spans="1:19" ht="14.5" x14ac:dyDescent="0.3">
      <c r="A31" s="2" t="s">
        <v>133</v>
      </c>
      <c r="B31" s="2" t="s">
        <v>128</v>
      </c>
      <c r="C31" s="2" t="s">
        <v>160</v>
      </c>
      <c r="D31" s="2" t="s">
        <v>19</v>
      </c>
      <c r="E31" s="2" t="s">
        <v>154</v>
      </c>
      <c r="F31" s="2">
        <v>54182.64</v>
      </c>
      <c r="H31" s="66" t="s">
        <v>136</v>
      </c>
      <c r="I31" s="58"/>
      <c r="J31" s="56" t="str">
        <f t="shared" si="7"/>
        <v>570</v>
      </c>
      <c r="K31" s="56"/>
      <c r="L31" s="56"/>
      <c r="M31" s="56"/>
      <c r="N31" s="58" t="s">
        <v>92</v>
      </c>
      <c r="O31" s="58" t="s">
        <v>137</v>
      </c>
      <c r="P31" s="63" t="s">
        <v>138</v>
      </c>
      <c r="Q31" s="63">
        <v>5295</v>
      </c>
      <c r="R31" s="59">
        <f t="shared" si="8"/>
        <v>54182.64</v>
      </c>
      <c r="S31" s="60" t="str">
        <f t="shared" si="9"/>
        <v>USPS 22-026</v>
      </c>
    </row>
    <row r="32" spans="1:19" ht="14.5" x14ac:dyDescent="0.3">
      <c r="A32" s="2" t="s">
        <v>133</v>
      </c>
      <c r="B32" s="2" t="s">
        <v>128</v>
      </c>
      <c r="C32" s="2" t="s">
        <v>161</v>
      </c>
      <c r="D32" s="2" t="s">
        <v>13</v>
      </c>
      <c r="E32" s="2" t="s">
        <v>154</v>
      </c>
      <c r="F32" s="2">
        <v>45202.26</v>
      </c>
      <c r="H32" s="66" t="s">
        <v>136</v>
      </c>
      <c r="I32" s="58"/>
      <c r="J32" s="56" t="str">
        <f t="shared" si="7"/>
        <v>570</v>
      </c>
      <c r="K32" s="56"/>
      <c r="L32" s="56"/>
      <c r="M32" s="56"/>
      <c r="N32" s="58" t="s">
        <v>92</v>
      </c>
      <c r="O32" s="58" t="s">
        <v>137</v>
      </c>
      <c r="P32" s="63" t="s">
        <v>138</v>
      </c>
      <c r="Q32" s="63">
        <v>5295</v>
      </c>
      <c r="R32" s="59">
        <f t="shared" si="8"/>
        <v>45202.26</v>
      </c>
      <c r="S32" s="60" t="str">
        <f t="shared" si="9"/>
        <v>Verizon Contract</v>
      </c>
    </row>
    <row r="33" spans="1:19" x14ac:dyDescent="0.3">
      <c r="A33" s="2" t="s">
        <v>133</v>
      </c>
      <c r="B33" s="2" t="s">
        <v>134</v>
      </c>
      <c r="C33" s="2" t="s">
        <v>162</v>
      </c>
      <c r="D33" s="2" t="s">
        <v>19</v>
      </c>
      <c r="E33" s="2" t="s">
        <v>154</v>
      </c>
      <c r="G33" s="2">
        <v>52480.61</v>
      </c>
      <c r="H33" s="54" t="s">
        <v>89</v>
      </c>
    </row>
    <row r="34" spans="1:19" x14ac:dyDescent="0.3">
      <c r="A34" s="2" t="s">
        <v>133</v>
      </c>
      <c r="B34" s="2" t="s">
        <v>134</v>
      </c>
      <c r="C34" s="2" t="s">
        <v>163</v>
      </c>
      <c r="D34" s="2" t="s">
        <v>19</v>
      </c>
      <c r="E34" s="2" t="s">
        <v>154</v>
      </c>
      <c r="G34" s="2">
        <v>51892.55</v>
      </c>
      <c r="H34" s="54" t="s">
        <v>89</v>
      </c>
    </row>
    <row r="35" spans="1:19" x14ac:dyDescent="0.3">
      <c r="A35" s="2" t="s">
        <v>133</v>
      </c>
      <c r="B35" s="2" t="s">
        <v>134</v>
      </c>
      <c r="C35" s="2" t="s">
        <v>153</v>
      </c>
      <c r="D35" s="2" t="s">
        <v>19</v>
      </c>
      <c r="E35" s="2" t="s">
        <v>154</v>
      </c>
      <c r="G35" s="2">
        <v>230316.58</v>
      </c>
      <c r="H35" s="54" t="s">
        <v>89</v>
      </c>
    </row>
    <row r="36" spans="1:19" x14ac:dyDescent="0.3">
      <c r="A36" s="2" t="s">
        <v>133</v>
      </c>
      <c r="B36" s="2" t="s">
        <v>134</v>
      </c>
      <c r="C36" s="2" t="s">
        <v>155</v>
      </c>
      <c r="D36" s="2" t="s">
        <v>19</v>
      </c>
      <c r="E36" s="2" t="s">
        <v>154</v>
      </c>
      <c r="G36" s="2">
        <v>279293.74</v>
      </c>
      <c r="H36" s="54" t="s">
        <v>89</v>
      </c>
    </row>
    <row r="37" spans="1:19" x14ac:dyDescent="0.3">
      <c r="A37" s="2" t="s">
        <v>133</v>
      </c>
      <c r="B37" s="2" t="s">
        <v>134</v>
      </c>
      <c r="C37" s="2" t="s">
        <v>156</v>
      </c>
      <c r="D37" s="2" t="s">
        <v>19</v>
      </c>
      <c r="E37" s="2" t="s">
        <v>154</v>
      </c>
      <c r="G37" s="2">
        <v>303461.17</v>
      </c>
      <c r="H37" s="54" t="s">
        <v>89</v>
      </c>
    </row>
    <row r="38" spans="1:19" x14ac:dyDescent="0.3">
      <c r="A38" s="2" t="s">
        <v>133</v>
      </c>
      <c r="B38" s="2" t="s">
        <v>134</v>
      </c>
      <c r="C38" s="2" t="s">
        <v>164</v>
      </c>
      <c r="D38" s="2" t="s">
        <v>19</v>
      </c>
      <c r="E38" s="2" t="s">
        <v>154</v>
      </c>
      <c r="G38" s="2">
        <v>34179.120000000003</v>
      </c>
      <c r="H38" s="54" t="s">
        <v>89</v>
      </c>
    </row>
    <row r="39" spans="1:19" x14ac:dyDescent="0.3">
      <c r="A39" s="2" t="s">
        <v>133</v>
      </c>
      <c r="B39" s="2" t="s">
        <v>134</v>
      </c>
      <c r="C39" s="2" t="s">
        <v>157</v>
      </c>
      <c r="D39" s="2" t="s">
        <v>19</v>
      </c>
      <c r="E39" s="2" t="s">
        <v>154</v>
      </c>
      <c r="G39" s="2">
        <v>203333.52</v>
      </c>
      <c r="H39" s="54" t="s">
        <v>89</v>
      </c>
    </row>
    <row r="40" spans="1:19" x14ac:dyDescent="0.3">
      <c r="A40" s="2" t="s">
        <v>133</v>
      </c>
      <c r="B40" s="2" t="s">
        <v>134</v>
      </c>
      <c r="C40" s="2" t="s">
        <v>158</v>
      </c>
      <c r="D40" s="2" t="s">
        <v>13</v>
      </c>
      <c r="E40" s="2" t="s">
        <v>154</v>
      </c>
      <c r="G40" s="2">
        <v>44648.9</v>
      </c>
      <c r="H40" s="54" t="s">
        <v>89</v>
      </c>
    </row>
    <row r="41" spans="1:19" x14ac:dyDescent="0.3">
      <c r="A41" s="2" t="s">
        <v>133</v>
      </c>
      <c r="B41" s="2" t="s">
        <v>134</v>
      </c>
      <c r="C41" s="2" t="s">
        <v>159</v>
      </c>
      <c r="D41" s="2" t="s">
        <v>19</v>
      </c>
      <c r="E41" s="2" t="s">
        <v>154</v>
      </c>
      <c r="G41" s="2">
        <v>353078.9</v>
      </c>
      <c r="H41" s="54" t="s">
        <v>89</v>
      </c>
    </row>
    <row r="42" spans="1:19" x14ac:dyDescent="0.3">
      <c r="A42" s="2" t="s">
        <v>133</v>
      </c>
      <c r="B42" s="2" t="s">
        <v>134</v>
      </c>
      <c r="C42" s="2" t="s">
        <v>160</v>
      </c>
      <c r="D42" s="2" t="s">
        <v>19</v>
      </c>
      <c r="E42" s="2" t="s">
        <v>154</v>
      </c>
      <c r="G42" s="2">
        <v>54182.64</v>
      </c>
      <c r="H42" s="54" t="s">
        <v>89</v>
      </c>
    </row>
    <row r="43" spans="1:19" x14ac:dyDescent="0.3">
      <c r="A43" s="2" t="s">
        <v>133</v>
      </c>
      <c r="B43" s="2" t="s">
        <v>134</v>
      </c>
      <c r="C43" s="2" t="s">
        <v>161</v>
      </c>
      <c r="D43" s="2" t="s">
        <v>13</v>
      </c>
      <c r="E43" s="2" t="s">
        <v>154</v>
      </c>
      <c r="G43" s="2">
        <v>45202.26</v>
      </c>
      <c r="H43" s="54" t="s">
        <v>89</v>
      </c>
    </row>
    <row r="44" spans="1:19" ht="14.5" x14ac:dyDescent="0.3">
      <c r="A44" s="2" t="s">
        <v>85</v>
      </c>
      <c r="B44" s="2" t="s">
        <v>139</v>
      </c>
      <c r="C44" s="2" t="s">
        <v>162</v>
      </c>
      <c r="D44" s="2" t="s">
        <v>19</v>
      </c>
      <c r="E44" s="2" t="s">
        <v>154</v>
      </c>
      <c r="F44" s="2">
        <v>57727.44</v>
      </c>
      <c r="H44" s="66" t="s">
        <v>140</v>
      </c>
      <c r="I44" s="58"/>
      <c r="J44" s="56" t="str">
        <f t="shared" ref="J44:J85" si="10">E44</f>
        <v>570</v>
      </c>
      <c r="K44" s="56"/>
      <c r="L44" s="57"/>
      <c r="M44" s="57"/>
      <c r="N44" s="57" t="s">
        <v>92</v>
      </c>
      <c r="O44" s="57" t="s">
        <v>141</v>
      </c>
      <c r="P44" s="56" t="s">
        <v>142</v>
      </c>
      <c r="Q44" s="56"/>
      <c r="R44" s="59">
        <f t="shared" ref="R44:R85" si="11">IF((F44-G44)&gt;0,F44-G44,G44-F44)</f>
        <v>57727.44</v>
      </c>
      <c r="S44" s="60" t="str">
        <f t="shared" ref="S44:S75" si="12">C44</f>
        <v>2019 Sublease - Beauty Basics</v>
      </c>
    </row>
    <row r="45" spans="1:19" ht="14.5" x14ac:dyDescent="0.3">
      <c r="A45" s="2" t="s">
        <v>85</v>
      </c>
      <c r="B45" s="2" t="s">
        <v>139</v>
      </c>
      <c r="C45" s="2" t="s">
        <v>163</v>
      </c>
      <c r="D45" s="2" t="s">
        <v>19</v>
      </c>
      <c r="E45" s="2" t="s">
        <v>154</v>
      </c>
      <c r="F45" s="2">
        <v>49370</v>
      </c>
      <c r="H45" s="66" t="s">
        <v>140</v>
      </c>
      <c r="I45" s="58"/>
      <c r="J45" s="56" t="str">
        <f t="shared" si="10"/>
        <v>570</v>
      </c>
      <c r="K45" s="56"/>
      <c r="L45" s="57"/>
      <c r="M45" s="57"/>
      <c r="N45" s="57" t="s">
        <v>92</v>
      </c>
      <c r="O45" s="57" t="s">
        <v>141</v>
      </c>
      <c r="P45" s="56" t="s">
        <v>142</v>
      </c>
      <c r="Q45" s="56"/>
      <c r="R45" s="59">
        <f t="shared" si="11"/>
        <v>49370</v>
      </c>
      <c r="S45" s="60" t="str">
        <f t="shared" si="12"/>
        <v>CBC - PSD Childcare Center 08/16-12/27</v>
      </c>
    </row>
    <row r="46" spans="1:19" ht="14.5" x14ac:dyDescent="0.3">
      <c r="A46" s="2" t="s">
        <v>85</v>
      </c>
      <c r="B46" s="2" t="s">
        <v>139</v>
      </c>
      <c r="C46" s="2" t="s">
        <v>153</v>
      </c>
      <c r="D46" s="2" t="s">
        <v>19</v>
      </c>
      <c r="E46" s="2" t="s">
        <v>154</v>
      </c>
      <c r="F46" s="2">
        <v>255902.76000000004</v>
      </c>
      <c r="H46" s="66" t="s">
        <v>140</v>
      </c>
      <c r="I46" s="58"/>
      <c r="J46" s="56" t="str">
        <f t="shared" si="10"/>
        <v>570</v>
      </c>
      <c r="K46" s="56"/>
      <c r="L46" s="57"/>
      <c r="M46" s="57"/>
      <c r="N46" s="57" t="s">
        <v>92</v>
      </c>
      <c r="O46" s="57" t="s">
        <v>141</v>
      </c>
      <c r="P46" s="56" t="s">
        <v>142</v>
      </c>
      <c r="Q46" s="56"/>
      <c r="R46" s="59">
        <f t="shared" si="11"/>
        <v>255902.76000000004</v>
      </c>
      <c r="S46" s="60" t="str">
        <f t="shared" si="12"/>
        <v>CBC 2006-1 Kadlec HSC</v>
      </c>
    </row>
    <row r="47" spans="1:19" ht="14.5" x14ac:dyDescent="0.3">
      <c r="A47" s="2" t="s">
        <v>85</v>
      </c>
      <c r="B47" s="2" t="s">
        <v>139</v>
      </c>
      <c r="C47" s="2" t="s">
        <v>155</v>
      </c>
      <c r="D47" s="2" t="s">
        <v>19</v>
      </c>
      <c r="E47" s="2" t="s">
        <v>154</v>
      </c>
      <c r="F47" s="2">
        <v>439692</v>
      </c>
      <c r="H47" s="66" t="s">
        <v>140</v>
      </c>
      <c r="I47" s="58"/>
      <c r="J47" s="56" t="str">
        <f t="shared" si="10"/>
        <v>570</v>
      </c>
      <c r="K47" s="56"/>
      <c r="L47" s="57"/>
      <c r="M47" s="57"/>
      <c r="N47" s="57" t="s">
        <v>92</v>
      </c>
      <c r="O47" s="57" t="s">
        <v>141</v>
      </c>
      <c r="P47" s="56" t="s">
        <v>142</v>
      </c>
      <c r="Q47" s="56"/>
      <c r="R47" s="59">
        <f t="shared" si="11"/>
        <v>439692</v>
      </c>
      <c r="S47" s="60" t="str">
        <f t="shared" si="12"/>
        <v>CBC 2015-1 Kadlec MSC</v>
      </c>
    </row>
    <row r="48" spans="1:19" ht="14.5" x14ac:dyDescent="0.3">
      <c r="A48" s="2" t="s">
        <v>85</v>
      </c>
      <c r="B48" s="2" t="s">
        <v>139</v>
      </c>
      <c r="C48" s="2" t="s">
        <v>156</v>
      </c>
      <c r="D48" s="2" t="s">
        <v>19</v>
      </c>
      <c r="E48" s="2" t="s">
        <v>154</v>
      </c>
      <c r="F48" s="2">
        <v>350000</v>
      </c>
      <c r="H48" s="66" t="s">
        <v>140</v>
      </c>
      <c r="I48" s="58"/>
      <c r="J48" s="56" t="str">
        <f t="shared" si="10"/>
        <v>570</v>
      </c>
      <c r="K48" s="56"/>
      <c r="L48" s="57"/>
      <c r="M48" s="57"/>
      <c r="N48" s="57" t="s">
        <v>92</v>
      </c>
      <c r="O48" s="57" t="s">
        <v>141</v>
      </c>
      <c r="P48" s="56" t="s">
        <v>142</v>
      </c>
      <c r="Q48" s="56"/>
      <c r="R48" s="59">
        <f t="shared" si="11"/>
        <v>350000</v>
      </c>
      <c r="S48" s="60" t="str">
        <f t="shared" si="12"/>
        <v>CBC 2017-01 Pasco School District</v>
      </c>
    </row>
    <row r="49" spans="1:19" ht="14.5" x14ac:dyDescent="0.3">
      <c r="A49" s="2" t="s">
        <v>85</v>
      </c>
      <c r="B49" s="2" t="s">
        <v>139</v>
      </c>
      <c r="C49" s="2" t="s">
        <v>164</v>
      </c>
      <c r="D49" s="2" t="s">
        <v>19</v>
      </c>
      <c r="E49" s="2" t="s">
        <v>154</v>
      </c>
      <c r="F49" s="2">
        <v>34650</v>
      </c>
      <c r="H49" s="66" t="s">
        <v>140</v>
      </c>
      <c r="I49" s="58"/>
      <c r="J49" s="56" t="str">
        <f t="shared" si="10"/>
        <v>570</v>
      </c>
      <c r="K49" s="56"/>
      <c r="L49" s="57"/>
      <c r="M49" s="57"/>
      <c r="N49" s="57" t="s">
        <v>92</v>
      </c>
      <c r="O49" s="57" t="s">
        <v>141</v>
      </c>
      <c r="P49" s="56" t="s">
        <v>142</v>
      </c>
      <c r="Q49" s="56"/>
      <c r="R49" s="59">
        <f t="shared" si="11"/>
        <v>34650</v>
      </c>
      <c r="S49" s="60" t="str">
        <f t="shared" si="12"/>
        <v>CBC R.J. Lee Group Lease</v>
      </c>
    </row>
    <row r="50" spans="1:19" ht="14.5" x14ac:dyDescent="0.3">
      <c r="A50" s="2" t="s">
        <v>85</v>
      </c>
      <c r="B50" s="2" t="s">
        <v>139</v>
      </c>
      <c r="C50" s="2" t="s">
        <v>157</v>
      </c>
      <c r="D50" s="2" t="s">
        <v>19</v>
      </c>
      <c r="E50" s="2" t="s">
        <v>154</v>
      </c>
      <c r="F50" s="2">
        <v>207812.5</v>
      </c>
      <c r="H50" s="66" t="s">
        <v>140</v>
      </c>
      <c r="I50" s="58"/>
      <c r="J50" s="56" t="str">
        <f t="shared" si="10"/>
        <v>570</v>
      </c>
      <c r="K50" s="56"/>
      <c r="L50" s="57"/>
      <c r="M50" s="57"/>
      <c r="N50" s="57" t="s">
        <v>92</v>
      </c>
      <c r="O50" s="57" t="s">
        <v>141</v>
      </c>
      <c r="P50" s="56" t="s">
        <v>142</v>
      </c>
      <c r="Q50" s="56"/>
      <c r="R50" s="59">
        <f t="shared" si="11"/>
        <v>207812.5</v>
      </c>
      <c r="S50" s="60" t="str">
        <f t="shared" si="12"/>
        <v>CBC R.J. Lee Group Lease 08/24-09/29</v>
      </c>
    </row>
    <row r="51" spans="1:19" ht="14.5" x14ac:dyDescent="0.3">
      <c r="A51" s="2" t="s">
        <v>85</v>
      </c>
      <c r="B51" s="2" t="s">
        <v>139</v>
      </c>
      <c r="C51" s="2" t="s">
        <v>158</v>
      </c>
      <c r="D51" s="2" t="s">
        <v>13</v>
      </c>
      <c r="E51" s="2" t="s">
        <v>154</v>
      </c>
      <c r="F51" s="2">
        <v>36990</v>
      </c>
      <c r="H51" s="66" t="s">
        <v>140</v>
      </c>
      <c r="I51" s="58"/>
      <c r="J51" s="56" t="str">
        <f t="shared" si="10"/>
        <v>570</v>
      </c>
      <c r="K51" s="56"/>
      <c r="L51" s="57"/>
      <c r="M51" s="57"/>
      <c r="N51" s="57" t="s">
        <v>92</v>
      </c>
      <c r="O51" s="57" t="s">
        <v>141</v>
      </c>
      <c r="P51" s="56" t="s">
        <v>142</v>
      </c>
      <c r="Q51" s="56"/>
      <c r="R51" s="59">
        <f t="shared" si="11"/>
        <v>36990</v>
      </c>
      <c r="S51" s="60" t="str">
        <f t="shared" si="12"/>
        <v>Cell Site PD24 New Cingular</v>
      </c>
    </row>
    <row r="52" spans="1:19" ht="14.5" x14ac:dyDescent="0.3">
      <c r="A52" s="2" t="s">
        <v>85</v>
      </c>
      <c r="B52" s="2" t="s">
        <v>139</v>
      </c>
      <c r="C52" s="2" t="s">
        <v>159</v>
      </c>
      <c r="D52" s="2" t="s">
        <v>19</v>
      </c>
      <c r="E52" s="2" t="s">
        <v>154</v>
      </c>
      <c r="F52" s="2">
        <v>363635.60000000003</v>
      </c>
      <c r="H52" s="66" t="s">
        <v>140</v>
      </c>
      <c r="I52" s="58"/>
      <c r="J52" s="56" t="str">
        <f t="shared" si="10"/>
        <v>570</v>
      </c>
      <c r="K52" s="56"/>
      <c r="L52" s="57"/>
      <c r="M52" s="57"/>
      <c r="N52" s="57" t="s">
        <v>92</v>
      </c>
      <c r="O52" s="57" t="s">
        <v>141</v>
      </c>
      <c r="P52" s="56" t="s">
        <v>142</v>
      </c>
      <c r="Q52" s="56"/>
      <c r="R52" s="59">
        <f t="shared" si="11"/>
        <v>363635.60000000003</v>
      </c>
      <c r="S52" s="60" t="str">
        <f t="shared" si="12"/>
        <v>SRL 22-0024 A</v>
      </c>
    </row>
    <row r="53" spans="1:19" ht="14.5" x14ac:dyDescent="0.3">
      <c r="A53" s="2" t="s">
        <v>85</v>
      </c>
      <c r="B53" s="2" t="s">
        <v>139</v>
      </c>
      <c r="C53" s="2" t="s">
        <v>160</v>
      </c>
      <c r="D53" s="2" t="s">
        <v>19</v>
      </c>
      <c r="E53" s="2" t="s">
        <v>154</v>
      </c>
      <c r="F53" s="2">
        <v>55130.039999999986</v>
      </c>
      <c r="H53" s="66" t="s">
        <v>140</v>
      </c>
      <c r="I53" s="58"/>
      <c r="J53" s="56" t="str">
        <f t="shared" si="10"/>
        <v>570</v>
      </c>
      <c r="K53" s="56"/>
      <c r="L53" s="57"/>
      <c r="M53" s="57"/>
      <c r="N53" s="57" t="s">
        <v>92</v>
      </c>
      <c r="O53" s="57" t="s">
        <v>141</v>
      </c>
      <c r="P53" s="56" t="s">
        <v>142</v>
      </c>
      <c r="Q53" s="56"/>
      <c r="R53" s="59">
        <f t="shared" si="11"/>
        <v>55130.039999999986</v>
      </c>
      <c r="S53" s="60" t="str">
        <f t="shared" si="12"/>
        <v>USPS 22-026</v>
      </c>
    </row>
    <row r="54" spans="1:19" ht="14.5" x14ac:dyDescent="0.3">
      <c r="A54" s="2" t="s">
        <v>85</v>
      </c>
      <c r="B54" s="2" t="s">
        <v>139</v>
      </c>
      <c r="C54" s="2" t="s">
        <v>161</v>
      </c>
      <c r="D54" s="2" t="s">
        <v>13</v>
      </c>
      <c r="E54" s="2" t="s">
        <v>154</v>
      </c>
      <c r="F54" s="2">
        <v>42752.04</v>
      </c>
      <c r="H54" s="66" t="s">
        <v>140</v>
      </c>
      <c r="I54" s="58"/>
      <c r="J54" s="56" t="str">
        <f t="shared" si="10"/>
        <v>570</v>
      </c>
      <c r="K54" s="56"/>
      <c r="L54" s="57"/>
      <c r="M54" s="57"/>
      <c r="N54" s="57" t="s">
        <v>92</v>
      </c>
      <c r="O54" s="57" t="s">
        <v>141</v>
      </c>
      <c r="P54" s="56" t="s">
        <v>142</v>
      </c>
      <c r="Q54" s="56"/>
      <c r="R54" s="59">
        <f t="shared" si="11"/>
        <v>42752.04</v>
      </c>
      <c r="S54" s="60" t="str">
        <f t="shared" si="12"/>
        <v>Verizon Contract</v>
      </c>
    </row>
    <row r="55" spans="1:19" ht="14.5" x14ac:dyDescent="0.3">
      <c r="A55" s="2" t="s">
        <v>85</v>
      </c>
      <c r="B55" s="2" t="s">
        <v>124</v>
      </c>
      <c r="C55" s="2" t="s">
        <v>162</v>
      </c>
      <c r="D55" s="2" t="s">
        <v>19</v>
      </c>
      <c r="E55" s="2" t="s">
        <v>154</v>
      </c>
      <c r="G55" s="2">
        <v>106.88000000000001</v>
      </c>
      <c r="H55" s="66" t="s">
        <v>144</v>
      </c>
      <c r="I55" s="58"/>
      <c r="J55" s="56" t="str">
        <f t="shared" si="10"/>
        <v>570</v>
      </c>
      <c r="K55" s="56"/>
      <c r="L55" s="57"/>
      <c r="M55" s="57"/>
      <c r="N55" s="58" t="s">
        <v>92</v>
      </c>
      <c r="O55" s="58" t="s">
        <v>126</v>
      </c>
      <c r="P55" s="56" t="s">
        <v>145</v>
      </c>
      <c r="Q55" s="56"/>
      <c r="R55" s="59">
        <f t="shared" si="11"/>
        <v>106.88000000000001</v>
      </c>
      <c r="S55" s="60" t="str">
        <f t="shared" si="12"/>
        <v>2019 Sublease - Beauty Basics</v>
      </c>
    </row>
    <row r="56" spans="1:19" ht="14.5" x14ac:dyDescent="0.3">
      <c r="A56" s="2" t="s">
        <v>85</v>
      </c>
      <c r="B56" s="2" t="s">
        <v>124</v>
      </c>
      <c r="C56" s="2" t="s">
        <v>153</v>
      </c>
      <c r="D56" s="2" t="s">
        <v>19</v>
      </c>
      <c r="E56" s="2" t="s">
        <v>154</v>
      </c>
      <c r="G56" s="2">
        <v>34040.81</v>
      </c>
      <c r="H56" s="66" t="s">
        <v>144</v>
      </c>
      <c r="I56" s="58"/>
      <c r="J56" s="56" t="str">
        <f t="shared" si="10"/>
        <v>570</v>
      </c>
      <c r="K56" s="56"/>
      <c r="L56" s="57"/>
      <c r="M56" s="57"/>
      <c r="N56" s="58" t="s">
        <v>92</v>
      </c>
      <c r="O56" s="58" t="s">
        <v>126</v>
      </c>
      <c r="P56" s="56" t="s">
        <v>145</v>
      </c>
      <c r="Q56" s="56"/>
      <c r="R56" s="59">
        <f t="shared" si="11"/>
        <v>34040.81</v>
      </c>
      <c r="S56" s="60" t="str">
        <f t="shared" si="12"/>
        <v>CBC 2006-1 Kadlec HSC</v>
      </c>
    </row>
    <row r="57" spans="1:19" ht="14.5" x14ac:dyDescent="0.3">
      <c r="A57" s="2" t="s">
        <v>85</v>
      </c>
      <c r="B57" s="2" t="s">
        <v>124</v>
      </c>
      <c r="C57" s="2" t="s">
        <v>155</v>
      </c>
      <c r="D57" s="2" t="s">
        <v>19</v>
      </c>
      <c r="E57" s="2" t="s">
        <v>154</v>
      </c>
      <c r="G57" s="2">
        <v>262786.12</v>
      </c>
      <c r="H57" s="66" t="s">
        <v>144</v>
      </c>
      <c r="I57" s="58"/>
      <c r="J57" s="56" t="str">
        <f t="shared" si="10"/>
        <v>570</v>
      </c>
      <c r="K57" s="56"/>
      <c r="L57" s="57"/>
      <c r="M57" s="57"/>
      <c r="N57" s="58" t="s">
        <v>92</v>
      </c>
      <c r="O57" s="58" t="s">
        <v>126</v>
      </c>
      <c r="P57" s="56" t="s">
        <v>145</v>
      </c>
      <c r="Q57" s="56"/>
      <c r="R57" s="59">
        <f t="shared" si="11"/>
        <v>262786.12</v>
      </c>
      <c r="S57" s="60" t="str">
        <f t="shared" si="12"/>
        <v>CBC 2015-1 Kadlec MSC</v>
      </c>
    </row>
    <row r="58" spans="1:19" ht="14.5" x14ac:dyDescent="0.3">
      <c r="A58" s="2" t="s">
        <v>85</v>
      </c>
      <c r="B58" s="2" t="s">
        <v>124</v>
      </c>
      <c r="C58" s="2" t="s">
        <v>156</v>
      </c>
      <c r="D58" s="2" t="s">
        <v>19</v>
      </c>
      <c r="E58" s="2" t="s">
        <v>154</v>
      </c>
      <c r="G58" s="2">
        <v>21445.02</v>
      </c>
      <c r="H58" s="66" t="s">
        <v>144</v>
      </c>
      <c r="I58" s="58"/>
      <c r="J58" s="56" t="str">
        <f t="shared" si="10"/>
        <v>570</v>
      </c>
      <c r="K58" s="56"/>
      <c r="L58" s="57"/>
      <c r="M58" s="57"/>
      <c r="N58" s="58" t="s">
        <v>92</v>
      </c>
      <c r="O58" s="58" t="s">
        <v>126</v>
      </c>
      <c r="P58" s="56" t="s">
        <v>145</v>
      </c>
      <c r="Q58" s="56"/>
      <c r="R58" s="59">
        <f t="shared" si="11"/>
        <v>21445.02</v>
      </c>
      <c r="S58" s="60" t="str">
        <f t="shared" si="12"/>
        <v>CBC 2017-01 Pasco School District</v>
      </c>
    </row>
    <row r="59" spans="1:19" ht="14.5" x14ac:dyDescent="0.3">
      <c r="A59" s="2" t="s">
        <v>85</v>
      </c>
      <c r="B59" s="2" t="s">
        <v>124</v>
      </c>
      <c r="C59" s="2" t="s">
        <v>164</v>
      </c>
      <c r="D59" s="2" t="s">
        <v>19</v>
      </c>
      <c r="E59" s="2" t="s">
        <v>154</v>
      </c>
      <c r="G59" s="2">
        <v>38.510000000000005</v>
      </c>
      <c r="H59" s="66" t="s">
        <v>144</v>
      </c>
      <c r="I59" s="58"/>
      <c r="J59" s="56" t="str">
        <f t="shared" si="10"/>
        <v>570</v>
      </c>
      <c r="K59" s="56"/>
      <c r="L59" s="57"/>
      <c r="M59" s="57"/>
      <c r="N59" s="58" t="s">
        <v>92</v>
      </c>
      <c r="O59" s="58" t="s">
        <v>126</v>
      </c>
      <c r="P59" s="56" t="s">
        <v>145</v>
      </c>
      <c r="Q59" s="56"/>
      <c r="R59" s="59">
        <f t="shared" si="11"/>
        <v>38.510000000000005</v>
      </c>
      <c r="S59" s="60" t="str">
        <f t="shared" si="12"/>
        <v>CBC R.J. Lee Group Lease</v>
      </c>
    </row>
    <row r="60" spans="1:19" ht="14.5" x14ac:dyDescent="0.3">
      <c r="A60" s="2" t="s">
        <v>85</v>
      </c>
      <c r="B60" s="2" t="s">
        <v>124</v>
      </c>
      <c r="C60" s="2" t="s">
        <v>157</v>
      </c>
      <c r="D60" s="2" t="s">
        <v>19</v>
      </c>
      <c r="E60" s="2" t="s">
        <v>154</v>
      </c>
      <c r="G60" s="2">
        <v>7472.76</v>
      </c>
      <c r="H60" s="66" t="s">
        <v>144</v>
      </c>
      <c r="I60" s="58"/>
      <c r="J60" s="56" t="str">
        <f t="shared" si="10"/>
        <v>570</v>
      </c>
      <c r="K60" s="56"/>
      <c r="L60" s="57"/>
      <c r="M60" s="57"/>
      <c r="N60" s="58" t="s">
        <v>92</v>
      </c>
      <c r="O60" s="58" t="s">
        <v>126</v>
      </c>
      <c r="P60" s="56" t="s">
        <v>145</v>
      </c>
      <c r="Q60" s="56"/>
      <c r="R60" s="59">
        <f t="shared" si="11"/>
        <v>7472.76</v>
      </c>
      <c r="S60" s="60" t="str">
        <f t="shared" si="12"/>
        <v>CBC R.J. Lee Group Lease 08/24-09/29</v>
      </c>
    </row>
    <row r="61" spans="1:19" ht="14.5" x14ac:dyDescent="0.3">
      <c r="A61" s="2" t="s">
        <v>85</v>
      </c>
      <c r="B61" s="2" t="s">
        <v>124</v>
      </c>
      <c r="C61" s="2" t="s">
        <v>158</v>
      </c>
      <c r="D61" s="2" t="s">
        <v>13</v>
      </c>
      <c r="E61" s="2" t="s">
        <v>154</v>
      </c>
      <c r="G61" s="2">
        <v>10237.040000000001</v>
      </c>
      <c r="H61" s="66" t="s">
        <v>144</v>
      </c>
      <c r="I61" s="58"/>
      <c r="J61" s="56" t="str">
        <f t="shared" si="10"/>
        <v>570</v>
      </c>
      <c r="K61" s="56"/>
      <c r="L61" s="57"/>
      <c r="M61" s="57"/>
      <c r="N61" s="58" t="s">
        <v>92</v>
      </c>
      <c r="O61" s="58" t="s">
        <v>126</v>
      </c>
      <c r="P61" s="56" t="s">
        <v>145</v>
      </c>
      <c r="Q61" s="56"/>
      <c r="R61" s="59">
        <f t="shared" si="11"/>
        <v>10237.040000000001</v>
      </c>
      <c r="S61" s="60" t="str">
        <f t="shared" si="12"/>
        <v>Cell Site PD24 New Cingular</v>
      </c>
    </row>
    <row r="62" spans="1:19" ht="14.5" x14ac:dyDescent="0.3">
      <c r="A62" s="2" t="s">
        <v>85</v>
      </c>
      <c r="B62" s="2" t="s">
        <v>124</v>
      </c>
      <c r="C62" s="2" t="s">
        <v>159</v>
      </c>
      <c r="D62" s="2" t="s">
        <v>19</v>
      </c>
      <c r="E62" s="2" t="s">
        <v>154</v>
      </c>
      <c r="G62" s="2">
        <v>2289.34</v>
      </c>
      <c r="H62" s="66" t="s">
        <v>144</v>
      </c>
      <c r="I62" s="58"/>
      <c r="J62" s="56" t="str">
        <f t="shared" si="10"/>
        <v>570</v>
      </c>
      <c r="K62" s="56"/>
      <c r="L62" s="57"/>
      <c r="M62" s="57"/>
      <c r="N62" s="58" t="s">
        <v>92</v>
      </c>
      <c r="O62" s="58" t="s">
        <v>126</v>
      </c>
      <c r="P62" s="56" t="s">
        <v>145</v>
      </c>
      <c r="Q62" s="56"/>
      <c r="R62" s="59">
        <f t="shared" si="11"/>
        <v>2289.34</v>
      </c>
      <c r="S62" s="60" t="str">
        <f t="shared" si="12"/>
        <v>SRL 22-0024 A</v>
      </c>
    </row>
    <row r="63" spans="1:19" ht="14.5" x14ac:dyDescent="0.3">
      <c r="A63" s="2" t="s">
        <v>85</v>
      </c>
      <c r="B63" s="2" t="s">
        <v>124</v>
      </c>
      <c r="C63" s="2" t="s">
        <v>160</v>
      </c>
      <c r="D63" s="2" t="s">
        <v>19</v>
      </c>
      <c r="E63" s="2" t="s">
        <v>154</v>
      </c>
      <c r="G63" s="2">
        <v>1352.2</v>
      </c>
      <c r="H63" s="66" t="s">
        <v>144</v>
      </c>
      <c r="I63" s="58"/>
      <c r="J63" s="56" t="str">
        <f t="shared" si="10"/>
        <v>570</v>
      </c>
      <c r="K63" s="56"/>
      <c r="L63" s="57"/>
      <c r="M63" s="57"/>
      <c r="N63" s="58" t="s">
        <v>92</v>
      </c>
      <c r="O63" s="58" t="s">
        <v>126</v>
      </c>
      <c r="P63" s="56" t="s">
        <v>145</v>
      </c>
      <c r="Q63" s="56"/>
      <c r="R63" s="59">
        <f t="shared" si="11"/>
        <v>1352.2</v>
      </c>
      <c r="S63" s="60" t="str">
        <f t="shared" si="12"/>
        <v>USPS 22-026</v>
      </c>
    </row>
    <row r="64" spans="1:19" ht="14.5" x14ac:dyDescent="0.3">
      <c r="A64" s="2" t="s">
        <v>85</v>
      </c>
      <c r="B64" s="2" t="s">
        <v>124</v>
      </c>
      <c r="C64" s="2" t="s">
        <v>161</v>
      </c>
      <c r="D64" s="2" t="s">
        <v>13</v>
      </c>
      <c r="E64" s="2" t="s">
        <v>154</v>
      </c>
      <c r="G64" s="2">
        <v>6029.3600000000006</v>
      </c>
      <c r="H64" s="66" t="s">
        <v>144</v>
      </c>
      <c r="I64" s="58"/>
      <c r="J64" s="56" t="str">
        <f t="shared" si="10"/>
        <v>570</v>
      </c>
      <c r="K64" s="56"/>
      <c r="L64" s="57"/>
      <c r="M64" s="57"/>
      <c r="N64" s="58" t="s">
        <v>92</v>
      </c>
      <c r="O64" s="58" t="s">
        <v>126</v>
      </c>
      <c r="P64" s="56" t="s">
        <v>145</v>
      </c>
      <c r="Q64" s="56"/>
      <c r="R64" s="59">
        <f t="shared" si="11"/>
        <v>6029.3600000000006</v>
      </c>
      <c r="S64" s="60" t="str">
        <f t="shared" si="12"/>
        <v>Verizon Contract</v>
      </c>
    </row>
    <row r="65" spans="1:19" ht="14.5" x14ac:dyDescent="0.3">
      <c r="A65" s="2" t="s">
        <v>85</v>
      </c>
      <c r="B65" s="2" t="s">
        <v>129</v>
      </c>
      <c r="C65" s="2" t="s">
        <v>162</v>
      </c>
      <c r="D65" s="2" t="s">
        <v>19</v>
      </c>
      <c r="E65" s="2" t="s">
        <v>154</v>
      </c>
      <c r="G65" s="2">
        <v>57620.56</v>
      </c>
      <c r="H65" s="66" t="s">
        <v>146</v>
      </c>
      <c r="I65" s="58"/>
      <c r="J65" s="56" t="str">
        <f t="shared" si="10"/>
        <v>570</v>
      </c>
      <c r="K65" s="5"/>
      <c r="L65" s="57"/>
      <c r="M65" s="57"/>
      <c r="N65" s="56"/>
      <c r="O65" s="56"/>
      <c r="P65" s="56" t="s">
        <v>147</v>
      </c>
      <c r="Q65" s="56">
        <v>1621</v>
      </c>
      <c r="R65" s="59">
        <f t="shared" si="11"/>
        <v>57620.56</v>
      </c>
      <c r="S65" s="60" t="str">
        <f t="shared" si="12"/>
        <v>2019 Sublease - Beauty Basics</v>
      </c>
    </row>
    <row r="66" spans="1:19" ht="14.5" x14ac:dyDescent="0.3">
      <c r="A66" s="2" t="s">
        <v>85</v>
      </c>
      <c r="B66" s="2" t="s">
        <v>129</v>
      </c>
      <c r="C66" s="2" t="s">
        <v>163</v>
      </c>
      <c r="D66" s="2" t="s">
        <v>19</v>
      </c>
      <c r="E66" s="2" t="s">
        <v>154</v>
      </c>
      <c r="G66" s="2">
        <v>49370</v>
      </c>
      <c r="H66" s="66" t="s">
        <v>146</v>
      </c>
      <c r="I66" s="58"/>
      <c r="J66" s="56" t="str">
        <f t="shared" si="10"/>
        <v>570</v>
      </c>
      <c r="K66" s="5"/>
      <c r="L66" s="57"/>
      <c r="M66" s="57"/>
      <c r="N66" s="56"/>
      <c r="O66" s="56"/>
      <c r="P66" s="56" t="s">
        <v>147</v>
      </c>
      <c r="Q66" s="56">
        <v>1621</v>
      </c>
      <c r="R66" s="59">
        <f t="shared" si="11"/>
        <v>49370</v>
      </c>
      <c r="S66" s="60" t="str">
        <f t="shared" si="12"/>
        <v>CBC - PSD Childcare Center 08/16-12/27</v>
      </c>
    </row>
    <row r="67" spans="1:19" ht="14.5" x14ac:dyDescent="0.3">
      <c r="A67" s="2" t="s">
        <v>85</v>
      </c>
      <c r="B67" s="2" t="s">
        <v>129</v>
      </c>
      <c r="C67" s="2" t="s">
        <v>153</v>
      </c>
      <c r="D67" s="2" t="s">
        <v>19</v>
      </c>
      <c r="E67" s="2" t="s">
        <v>154</v>
      </c>
      <c r="G67" s="2">
        <v>221861.95</v>
      </c>
      <c r="H67" s="66" t="s">
        <v>146</v>
      </c>
      <c r="I67" s="58"/>
      <c r="J67" s="56" t="str">
        <f t="shared" si="10"/>
        <v>570</v>
      </c>
      <c r="K67" s="5"/>
      <c r="L67" s="57"/>
      <c r="M67" s="57"/>
      <c r="N67" s="56"/>
      <c r="O67" s="56"/>
      <c r="P67" s="56" t="s">
        <v>147</v>
      </c>
      <c r="Q67" s="56">
        <v>1621</v>
      </c>
      <c r="R67" s="59">
        <f t="shared" si="11"/>
        <v>221861.95</v>
      </c>
      <c r="S67" s="60" t="str">
        <f t="shared" si="12"/>
        <v>CBC 2006-1 Kadlec HSC</v>
      </c>
    </row>
    <row r="68" spans="1:19" ht="14.5" x14ac:dyDescent="0.3">
      <c r="A68" s="2" t="s">
        <v>85</v>
      </c>
      <c r="B68" s="2" t="s">
        <v>129</v>
      </c>
      <c r="C68" s="2" t="s">
        <v>155</v>
      </c>
      <c r="D68" s="2" t="s">
        <v>19</v>
      </c>
      <c r="E68" s="2" t="s">
        <v>154</v>
      </c>
      <c r="G68" s="2">
        <v>176905.88</v>
      </c>
      <c r="H68" s="66" t="s">
        <v>146</v>
      </c>
      <c r="I68" s="58"/>
      <c r="J68" s="56" t="str">
        <f t="shared" si="10"/>
        <v>570</v>
      </c>
      <c r="K68" s="5"/>
      <c r="L68" s="57"/>
      <c r="M68" s="57"/>
      <c r="N68" s="56"/>
      <c r="O68" s="56"/>
      <c r="P68" s="56" t="s">
        <v>147</v>
      </c>
      <c r="Q68" s="56">
        <v>1621</v>
      </c>
      <c r="R68" s="59">
        <f t="shared" si="11"/>
        <v>176905.88</v>
      </c>
      <c r="S68" s="60" t="str">
        <f t="shared" si="12"/>
        <v>CBC 2015-1 Kadlec MSC</v>
      </c>
    </row>
    <row r="69" spans="1:19" ht="14.5" x14ac:dyDescent="0.3">
      <c r="A69" s="2" t="s">
        <v>85</v>
      </c>
      <c r="B69" s="2" t="s">
        <v>129</v>
      </c>
      <c r="C69" s="2" t="s">
        <v>156</v>
      </c>
      <c r="D69" s="2" t="s">
        <v>19</v>
      </c>
      <c r="E69" s="2" t="s">
        <v>154</v>
      </c>
      <c r="G69" s="2">
        <v>328554.98</v>
      </c>
      <c r="H69" s="66" t="s">
        <v>146</v>
      </c>
      <c r="I69" s="58"/>
      <c r="J69" s="56" t="str">
        <f t="shared" si="10"/>
        <v>570</v>
      </c>
      <c r="K69" s="5"/>
      <c r="L69" s="57"/>
      <c r="M69" s="57"/>
      <c r="N69" s="56"/>
      <c r="O69" s="56"/>
      <c r="P69" s="56" t="s">
        <v>147</v>
      </c>
      <c r="Q69" s="56">
        <v>1621</v>
      </c>
      <c r="R69" s="59">
        <f t="shared" si="11"/>
        <v>328554.98</v>
      </c>
      <c r="S69" s="60" t="str">
        <f t="shared" si="12"/>
        <v>CBC 2017-01 Pasco School District</v>
      </c>
    </row>
    <row r="70" spans="1:19" ht="14.5" x14ac:dyDescent="0.3">
      <c r="A70" s="2" t="s">
        <v>85</v>
      </c>
      <c r="B70" s="2" t="s">
        <v>129</v>
      </c>
      <c r="C70" s="2" t="s">
        <v>164</v>
      </c>
      <c r="D70" s="2" t="s">
        <v>19</v>
      </c>
      <c r="E70" s="2" t="s">
        <v>154</v>
      </c>
      <c r="G70" s="2">
        <v>34611.490000000005</v>
      </c>
      <c r="H70" s="66" t="s">
        <v>146</v>
      </c>
      <c r="I70" s="58"/>
      <c r="J70" s="56" t="str">
        <f t="shared" si="10"/>
        <v>570</v>
      </c>
      <c r="K70" s="5"/>
      <c r="L70" s="57"/>
      <c r="M70" s="57"/>
      <c r="N70" s="56"/>
      <c r="O70" s="56"/>
      <c r="P70" s="56" t="s">
        <v>147</v>
      </c>
      <c r="Q70" s="56">
        <v>1621</v>
      </c>
      <c r="R70" s="59">
        <f t="shared" si="11"/>
        <v>34611.490000000005</v>
      </c>
      <c r="S70" s="60" t="str">
        <f t="shared" si="12"/>
        <v>CBC R.J. Lee Group Lease</v>
      </c>
    </row>
    <row r="71" spans="1:19" ht="14.5" x14ac:dyDescent="0.3">
      <c r="A71" s="2" t="s">
        <v>85</v>
      </c>
      <c r="B71" s="2" t="s">
        <v>129</v>
      </c>
      <c r="C71" s="2" t="s">
        <v>157</v>
      </c>
      <c r="D71" s="2" t="s">
        <v>19</v>
      </c>
      <c r="E71" s="2" t="s">
        <v>154</v>
      </c>
      <c r="G71" s="2">
        <v>200339.74000000002</v>
      </c>
      <c r="H71" s="66" t="s">
        <v>146</v>
      </c>
      <c r="I71" s="58"/>
      <c r="J71" s="56" t="str">
        <f t="shared" si="10"/>
        <v>570</v>
      </c>
      <c r="K71" s="5"/>
      <c r="L71" s="57"/>
      <c r="M71" s="57"/>
      <c r="N71" s="56"/>
      <c r="O71" s="56"/>
      <c r="P71" s="56" t="s">
        <v>147</v>
      </c>
      <c r="Q71" s="56">
        <v>1621</v>
      </c>
      <c r="R71" s="59">
        <f t="shared" si="11"/>
        <v>200339.74000000002</v>
      </c>
      <c r="S71" s="60" t="str">
        <f t="shared" si="12"/>
        <v>CBC R.J. Lee Group Lease 08/24-09/29</v>
      </c>
    </row>
    <row r="72" spans="1:19" ht="14.5" x14ac:dyDescent="0.3">
      <c r="A72" s="2" t="s">
        <v>85</v>
      </c>
      <c r="B72" s="2" t="s">
        <v>129</v>
      </c>
      <c r="C72" s="2" t="s">
        <v>158</v>
      </c>
      <c r="D72" s="2" t="s">
        <v>13</v>
      </c>
      <c r="E72" s="2" t="s">
        <v>154</v>
      </c>
      <c r="G72" s="2">
        <v>26752.959999999999</v>
      </c>
      <c r="H72" s="66" t="s">
        <v>146</v>
      </c>
      <c r="I72" s="58"/>
      <c r="J72" s="56" t="str">
        <f t="shared" si="10"/>
        <v>570</v>
      </c>
      <c r="K72" s="5"/>
      <c r="L72" s="57"/>
      <c r="M72" s="57"/>
      <c r="N72" s="56"/>
      <c r="O72" s="56"/>
      <c r="P72" s="56" t="s">
        <v>147</v>
      </c>
      <c r="Q72" s="56">
        <v>1621</v>
      </c>
      <c r="R72" s="59">
        <f t="shared" si="11"/>
        <v>26752.959999999999</v>
      </c>
      <c r="S72" s="60" t="str">
        <f t="shared" si="12"/>
        <v>Cell Site PD24 New Cingular</v>
      </c>
    </row>
    <row r="73" spans="1:19" ht="14.5" x14ac:dyDescent="0.3">
      <c r="A73" s="2" t="s">
        <v>85</v>
      </c>
      <c r="B73" s="2" t="s">
        <v>129</v>
      </c>
      <c r="C73" s="2" t="s">
        <v>159</v>
      </c>
      <c r="D73" s="2" t="s">
        <v>19</v>
      </c>
      <c r="E73" s="2" t="s">
        <v>154</v>
      </c>
      <c r="G73" s="2">
        <v>361346.26</v>
      </c>
      <c r="H73" s="66" t="s">
        <v>146</v>
      </c>
      <c r="I73" s="58"/>
      <c r="J73" s="56" t="str">
        <f t="shared" si="10"/>
        <v>570</v>
      </c>
      <c r="K73" s="5"/>
      <c r="L73" s="57"/>
      <c r="M73" s="57"/>
      <c r="N73" s="56"/>
      <c r="O73" s="56"/>
      <c r="P73" s="56" t="s">
        <v>147</v>
      </c>
      <c r="Q73" s="56">
        <v>1621</v>
      </c>
      <c r="R73" s="59">
        <f t="shared" si="11"/>
        <v>361346.26</v>
      </c>
      <c r="S73" s="60" t="str">
        <f t="shared" si="12"/>
        <v>SRL 22-0024 A</v>
      </c>
    </row>
    <row r="74" spans="1:19" ht="14.5" x14ac:dyDescent="0.3">
      <c r="A74" s="2" t="s">
        <v>85</v>
      </c>
      <c r="B74" s="2" t="s">
        <v>129</v>
      </c>
      <c r="C74" s="2" t="s">
        <v>160</v>
      </c>
      <c r="D74" s="2" t="s">
        <v>19</v>
      </c>
      <c r="E74" s="2" t="s">
        <v>154</v>
      </c>
      <c r="G74" s="2">
        <v>53777.84</v>
      </c>
      <c r="H74" s="66" t="s">
        <v>146</v>
      </c>
      <c r="I74" s="58"/>
      <c r="J74" s="56" t="str">
        <f t="shared" si="10"/>
        <v>570</v>
      </c>
      <c r="K74" s="5"/>
      <c r="L74" s="57"/>
      <c r="M74" s="57"/>
      <c r="N74" s="56"/>
      <c r="O74" s="56"/>
      <c r="P74" s="56" t="s">
        <v>147</v>
      </c>
      <c r="Q74" s="56">
        <v>1621</v>
      </c>
      <c r="R74" s="59">
        <f t="shared" si="11"/>
        <v>53777.84</v>
      </c>
      <c r="S74" s="60" t="str">
        <f t="shared" si="12"/>
        <v>USPS 22-026</v>
      </c>
    </row>
    <row r="75" spans="1:19" ht="14.5" x14ac:dyDescent="0.3">
      <c r="A75" s="2" t="s">
        <v>85</v>
      </c>
      <c r="B75" s="2" t="s">
        <v>129</v>
      </c>
      <c r="C75" s="2" t="s">
        <v>161</v>
      </c>
      <c r="D75" s="2" t="s">
        <v>13</v>
      </c>
      <c r="E75" s="2" t="s">
        <v>154</v>
      </c>
      <c r="G75" s="2">
        <v>36722.68</v>
      </c>
      <c r="H75" s="66" t="s">
        <v>146</v>
      </c>
      <c r="I75" s="58"/>
      <c r="J75" s="56" t="str">
        <f t="shared" si="10"/>
        <v>570</v>
      </c>
      <c r="K75" s="5"/>
      <c r="L75" s="57"/>
      <c r="M75" s="57"/>
      <c r="N75" s="56"/>
      <c r="O75" s="56"/>
      <c r="P75" s="56" t="s">
        <v>147</v>
      </c>
      <c r="Q75" s="56">
        <v>1621</v>
      </c>
      <c r="R75" s="59">
        <f t="shared" si="11"/>
        <v>36722.68</v>
      </c>
      <c r="S75" s="60" t="str">
        <f t="shared" si="12"/>
        <v>Verizon Contract</v>
      </c>
    </row>
    <row r="76" spans="1:19" ht="14.5" x14ac:dyDescent="0.3">
      <c r="A76" s="2" t="s">
        <v>86</v>
      </c>
      <c r="B76" s="2" t="s">
        <v>129</v>
      </c>
      <c r="C76" s="2" t="s">
        <v>162</v>
      </c>
      <c r="D76" s="2" t="s">
        <v>19</v>
      </c>
      <c r="E76" s="2" t="s">
        <v>154</v>
      </c>
      <c r="F76" s="2">
        <v>57620.56</v>
      </c>
      <c r="H76" s="66" t="s">
        <v>151</v>
      </c>
      <c r="I76" s="67" t="str">
        <f t="shared" ref="I76:I85" si="13">IF((F76-G76)&lt;0,"","R")</f>
        <v>R</v>
      </c>
      <c r="J76" s="56" t="str">
        <f t="shared" si="10"/>
        <v>570</v>
      </c>
      <c r="K76" s="56"/>
      <c r="L76" s="56"/>
      <c r="M76" s="56"/>
      <c r="N76" s="56"/>
      <c r="O76" s="56"/>
      <c r="P76" s="56" t="s">
        <v>152</v>
      </c>
      <c r="Q76" s="56">
        <v>1321</v>
      </c>
      <c r="R76" s="64">
        <f t="shared" si="11"/>
        <v>57620.56</v>
      </c>
      <c r="S76" s="60" t="str">
        <f t="shared" ref="S76:S85" si="14">C76</f>
        <v>2019 Sublease - Beauty Basics</v>
      </c>
    </row>
    <row r="77" spans="1:19" ht="14.5" x14ac:dyDescent="0.3">
      <c r="A77" s="2" t="s">
        <v>86</v>
      </c>
      <c r="B77" s="2" t="s">
        <v>129</v>
      </c>
      <c r="C77" s="2" t="s">
        <v>153</v>
      </c>
      <c r="D77" s="2" t="s">
        <v>19</v>
      </c>
      <c r="E77" s="2" t="s">
        <v>154</v>
      </c>
      <c r="G77" s="2">
        <v>4772.07</v>
      </c>
      <c r="H77" s="66" t="s">
        <v>151</v>
      </c>
      <c r="I77" s="67" t="str">
        <f t="shared" si="13"/>
        <v/>
      </c>
      <c r="J77" s="56" t="str">
        <f t="shared" si="10"/>
        <v>570</v>
      </c>
      <c r="K77" s="56"/>
      <c r="L77" s="56"/>
      <c r="M77" s="56"/>
      <c r="N77" s="56"/>
      <c r="O77" s="56"/>
      <c r="P77" s="56" t="s">
        <v>152</v>
      </c>
      <c r="Q77" s="56">
        <v>1321</v>
      </c>
      <c r="R77" s="64">
        <f t="shared" si="11"/>
        <v>4772.07</v>
      </c>
      <c r="S77" s="60" t="str">
        <f t="shared" si="14"/>
        <v>CBC 2006-1 Kadlec HSC</v>
      </c>
    </row>
    <row r="78" spans="1:19" ht="14.5" x14ac:dyDescent="0.3">
      <c r="A78" s="2" t="s">
        <v>86</v>
      </c>
      <c r="B78" s="2" t="s">
        <v>129</v>
      </c>
      <c r="C78" s="2" t="s">
        <v>155</v>
      </c>
      <c r="D78" s="2" t="s">
        <v>19</v>
      </c>
      <c r="E78" s="2" t="s">
        <v>154</v>
      </c>
      <c r="G78" s="2">
        <v>7758.68</v>
      </c>
      <c r="H78" s="66" t="s">
        <v>151</v>
      </c>
      <c r="I78" s="67" t="str">
        <f t="shared" si="13"/>
        <v/>
      </c>
      <c r="J78" s="56" t="str">
        <f t="shared" si="10"/>
        <v>570</v>
      </c>
      <c r="K78" s="56"/>
      <c r="L78" s="56"/>
      <c r="M78" s="56"/>
      <c r="N78" s="56"/>
      <c r="O78" s="56"/>
      <c r="P78" s="56" t="s">
        <v>152</v>
      </c>
      <c r="Q78" s="56">
        <v>1321</v>
      </c>
      <c r="R78" s="64">
        <f t="shared" si="11"/>
        <v>7758.68</v>
      </c>
      <c r="S78" s="60" t="str">
        <f t="shared" si="14"/>
        <v>CBC 2015-1 Kadlec MSC</v>
      </c>
    </row>
    <row r="79" spans="1:19" ht="14.5" x14ac:dyDescent="0.3">
      <c r="A79" s="2" t="s">
        <v>86</v>
      </c>
      <c r="B79" s="2" t="s">
        <v>129</v>
      </c>
      <c r="C79" s="2" t="s">
        <v>156</v>
      </c>
      <c r="D79" s="2" t="s">
        <v>19</v>
      </c>
      <c r="E79" s="2" t="s">
        <v>154</v>
      </c>
      <c r="G79" s="2">
        <v>6998.22</v>
      </c>
      <c r="H79" s="66" t="s">
        <v>151</v>
      </c>
      <c r="I79" s="67" t="str">
        <f t="shared" si="13"/>
        <v/>
      </c>
      <c r="J79" s="56" t="str">
        <f t="shared" si="10"/>
        <v>570</v>
      </c>
      <c r="K79" s="56"/>
      <c r="L79" s="56"/>
      <c r="M79" s="56"/>
      <c r="N79" s="56"/>
      <c r="O79" s="56"/>
      <c r="P79" s="56" t="s">
        <v>152</v>
      </c>
      <c r="Q79" s="56">
        <v>1321</v>
      </c>
      <c r="R79" s="64">
        <f t="shared" si="11"/>
        <v>6998.22</v>
      </c>
      <c r="S79" s="60" t="str">
        <f t="shared" si="14"/>
        <v>CBC 2017-01 Pasco School District</v>
      </c>
    </row>
    <row r="80" spans="1:19" ht="14.5" x14ac:dyDescent="0.3">
      <c r="A80" s="2" t="s">
        <v>86</v>
      </c>
      <c r="B80" s="2" t="s">
        <v>129</v>
      </c>
      <c r="C80" s="2" t="s">
        <v>164</v>
      </c>
      <c r="D80" s="2" t="s">
        <v>19</v>
      </c>
      <c r="E80" s="2" t="s">
        <v>154</v>
      </c>
      <c r="F80" s="2">
        <v>34611.49</v>
      </c>
      <c r="H80" s="66" t="s">
        <v>151</v>
      </c>
      <c r="I80" s="67" t="str">
        <f t="shared" si="13"/>
        <v>R</v>
      </c>
      <c r="J80" s="56" t="str">
        <f t="shared" si="10"/>
        <v>570</v>
      </c>
      <c r="K80" s="56"/>
      <c r="L80" s="56"/>
      <c r="M80" s="56"/>
      <c r="N80" s="56"/>
      <c r="O80" s="56"/>
      <c r="P80" s="56" t="s">
        <v>152</v>
      </c>
      <c r="Q80" s="56">
        <v>1321</v>
      </c>
      <c r="R80" s="64">
        <f t="shared" si="11"/>
        <v>34611.49</v>
      </c>
      <c r="S80" s="60" t="str">
        <f t="shared" si="14"/>
        <v>CBC R.J. Lee Group Lease</v>
      </c>
    </row>
    <row r="81" spans="1:19" ht="14.5" x14ac:dyDescent="0.3">
      <c r="A81" s="2" t="s">
        <v>86</v>
      </c>
      <c r="B81" s="2" t="s">
        <v>129</v>
      </c>
      <c r="C81" s="2" t="s">
        <v>157</v>
      </c>
      <c r="D81" s="2" t="s">
        <v>19</v>
      </c>
      <c r="E81" s="2" t="s">
        <v>154</v>
      </c>
      <c r="G81" s="2">
        <v>241282.66</v>
      </c>
      <c r="H81" s="66" t="s">
        <v>151</v>
      </c>
      <c r="I81" s="67" t="str">
        <f t="shared" si="13"/>
        <v/>
      </c>
      <c r="J81" s="56" t="str">
        <f t="shared" si="10"/>
        <v>570</v>
      </c>
      <c r="K81" s="56"/>
      <c r="L81" s="56"/>
      <c r="M81" s="56"/>
      <c r="N81" s="56"/>
      <c r="O81" s="56"/>
      <c r="P81" s="56" t="s">
        <v>152</v>
      </c>
      <c r="Q81" s="56">
        <v>1321</v>
      </c>
      <c r="R81" s="64">
        <f t="shared" si="11"/>
        <v>241282.66</v>
      </c>
      <c r="S81" s="60" t="str">
        <f t="shared" si="14"/>
        <v>CBC R.J. Lee Group Lease 08/24-09/29</v>
      </c>
    </row>
    <row r="82" spans="1:19" ht="14.5" x14ac:dyDescent="0.3">
      <c r="A82" s="2" t="s">
        <v>86</v>
      </c>
      <c r="B82" s="2" t="s">
        <v>129</v>
      </c>
      <c r="C82" s="2" t="s">
        <v>158</v>
      </c>
      <c r="D82" s="2" t="s">
        <v>13</v>
      </c>
      <c r="E82" s="2" t="s">
        <v>154</v>
      </c>
      <c r="G82" s="2">
        <v>1276.92</v>
      </c>
      <c r="H82" s="66" t="s">
        <v>151</v>
      </c>
      <c r="I82" s="67" t="str">
        <f t="shared" si="13"/>
        <v/>
      </c>
      <c r="J82" s="56" t="str">
        <f t="shared" si="10"/>
        <v>570</v>
      </c>
      <c r="K82" s="56"/>
      <c r="L82" s="56"/>
      <c r="M82" s="56"/>
      <c r="N82" s="56"/>
      <c r="O82" s="56"/>
      <c r="P82" s="56" t="s">
        <v>152</v>
      </c>
      <c r="Q82" s="56">
        <v>1321</v>
      </c>
      <c r="R82" s="64">
        <f t="shared" si="11"/>
        <v>1276.92</v>
      </c>
      <c r="S82" s="60" t="str">
        <f t="shared" si="14"/>
        <v>Cell Site PD24 New Cingular</v>
      </c>
    </row>
    <row r="83" spans="1:19" ht="14.5" x14ac:dyDescent="0.3">
      <c r="A83" s="2" t="s">
        <v>86</v>
      </c>
      <c r="B83" s="2" t="s">
        <v>129</v>
      </c>
      <c r="C83" s="2" t="s">
        <v>159</v>
      </c>
      <c r="D83" s="2" t="s">
        <v>19</v>
      </c>
      <c r="E83" s="2" t="s">
        <v>154</v>
      </c>
      <c r="F83" s="2">
        <v>300609.2</v>
      </c>
      <c r="H83" s="66" t="s">
        <v>151</v>
      </c>
      <c r="I83" s="67" t="str">
        <f t="shared" si="13"/>
        <v>R</v>
      </c>
      <c r="J83" s="56" t="str">
        <f t="shared" si="10"/>
        <v>570</v>
      </c>
      <c r="K83" s="56"/>
      <c r="L83" s="56"/>
      <c r="M83" s="56"/>
      <c r="N83" s="56"/>
      <c r="O83" s="56"/>
      <c r="P83" s="56" t="s">
        <v>152</v>
      </c>
      <c r="Q83" s="56">
        <v>1321</v>
      </c>
      <c r="R83" s="64">
        <f t="shared" si="11"/>
        <v>300609.2</v>
      </c>
      <c r="S83" s="60" t="str">
        <f t="shared" si="14"/>
        <v>SRL 22-0024 A</v>
      </c>
    </row>
    <row r="84" spans="1:19" ht="14.5" x14ac:dyDescent="0.3">
      <c r="A84" s="2" t="s">
        <v>86</v>
      </c>
      <c r="B84" s="2" t="s">
        <v>129</v>
      </c>
      <c r="C84" s="2" t="s">
        <v>160</v>
      </c>
      <c r="D84" s="2" t="s">
        <v>19</v>
      </c>
      <c r="E84" s="2" t="s">
        <v>154</v>
      </c>
      <c r="G84" s="2">
        <v>480.58</v>
      </c>
      <c r="H84" s="66" t="s">
        <v>151</v>
      </c>
      <c r="I84" s="67" t="str">
        <f t="shared" si="13"/>
        <v/>
      </c>
      <c r="J84" s="56" t="str">
        <f t="shared" si="10"/>
        <v>570</v>
      </c>
      <c r="K84" s="56"/>
      <c r="L84" s="56"/>
      <c r="M84" s="56"/>
      <c r="N84" s="56"/>
      <c r="O84" s="56"/>
      <c r="P84" s="56" t="s">
        <v>152</v>
      </c>
      <c r="Q84" s="56">
        <v>1321</v>
      </c>
      <c r="R84" s="64">
        <f t="shared" si="11"/>
        <v>480.58</v>
      </c>
      <c r="S84" s="60" t="str">
        <f t="shared" si="14"/>
        <v>USPS 22-026</v>
      </c>
    </row>
    <row r="85" spans="1:19" ht="14.5" x14ac:dyDescent="0.3">
      <c r="A85" s="2" t="s">
        <v>86</v>
      </c>
      <c r="B85" s="2" t="s">
        <v>129</v>
      </c>
      <c r="C85" s="2" t="s">
        <v>161</v>
      </c>
      <c r="D85" s="2" t="s">
        <v>13</v>
      </c>
      <c r="E85" s="2" t="s">
        <v>154</v>
      </c>
      <c r="G85" s="2">
        <v>1531.17</v>
      </c>
      <c r="H85" s="66" t="s">
        <v>151</v>
      </c>
      <c r="I85" s="67" t="str">
        <f t="shared" si="13"/>
        <v/>
      </c>
      <c r="J85" s="56" t="str">
        <f t="shared" si="10"/>
        <v>570</v>
      </c>
      <c r="K85" s="56"/>
      <c r="L85" s="56"/>
      <c r="M85" s="56"/>
      <c r="N85" s="56"/>
      <c r="O85" s="56"/>
      <c r="P85" s="56" t="s">
        <v>152</v>
      </c>
      <c r="Q85" s="56">
        <v>1321</v>
      </c>
      <c r="R85" s="64">
        <f t="shared" si="11"/>
        <v>1531.17</v>
      </c>
      <c r="S85" s="60" t="str">
        <f t="shared" si="14"/>
        <v>Verizon Contract</v>
      </c>
    </row>
    <row r="86" spans="1:19" x14ac:dyDescent="0.3">
      <c r="A86" s="2" t="s">
        <v>86</v>
      </c>
      <c r="B86" s="2" t="s">
        <v>148</v>
      </c>
      <c r="C86" s="2" t="s">
        <v>162</v>
      </c>
      <c r="D86" s="2" t="s">
        <v>19</v>
      </c>
      <c r="E86" s="2" t="s">
        <v>154</v>
      </c>
      <c r="G86" s="2">
        <v>57620.56</v>
      </c>
      <c r="H86" s="61" t="s">
        <v>75</v>
      </c>
    </row>
    <row r="87" spans="1:19" x14ac:dyDescent="0.3">
      <c r="A87" s="2" t="s">
        <v>86</v>
      </c>
      <c r="B87" s="2" t="s">
        <v>148</v>
      </c>
      <c r="C87" s="2" t="s">
        <v>153</v>
      </c>
      <c r="D87" s="2" t="s">
        <v>19</v>
      </c>
      <c r="E87" s="2" t="s">
        <v>154</v>
      </c>
      <c r="F87" s="2">
        <v>4772.07</v>
      </c>
      <c r="H87" s="61" t="s">
        <v>75</v>
      </c>
    </row>
    <row r="88" spans="1:19" x14ac:dyDescent="0.3">
      <c r="A88" s="2" t="s">
        <v>86</v>
      </c>
      <c r="B88" s="2" t="s">
        <v>148</v>
      </c>
      <c r="C88" s="2" t="s">
        <v>155</v>
      </c>
      <c r="D88" s="2" t="s">
        <v>19</v>
      </c>
      <c r="E88" s="2" t="s">
        <v>154</v>
      </c>
      <c r="F88" s="2">
        <v>7758.68</v>
      </c>
      <c r="H88" s="61" t="s">
        <v>75</v>
      </c>
    </row>
    <row r="89" spans="1:19" x14ac:dyDescent="0.3">
      <c r="A89" s="2" t="s">
        <v>86</v>
      </c>
      <c r="B89" s="2" t="s">
        <v>148</v>
      </c>
      <c r="C89" s="2" t="s">
        <v>156</v>
      </c>
      <c r="D89" s="2" t="s">
        <v>19</v>
      </c>
      <c r="E89" s="2" t="s">
        <v>154</v>
      </c>
      <c r="F89" s="2">
        <v>6998.22</v>
      </c>
      <c r="H89" s="61" t="s">
        <v>75</v>
      </c>
    </row>
    <row r="90" spans="1:19" x14ac:dyDescent="0.3">
      <c r="A90" s="2" t="s">
        <v>86</v>
      </c>
      <c r="B90" s="2" t="s">
        <v>148</v>
      </c>
      <c r="C90" s="2" t="s">
        <v>164</v>
      </c>
      <c r="D90" s="2" t="s">
        <v>19</v>
      </c>
      <c r="E90" s="2" t="s">
        <v>154</v>
      </c>
      <c r="G90" s="2">
        <v>34611.49</v>
      </c>
      <c r="H90" s="61" t="s">
        <v>75</v>
      </c>
    </row>
    <row r="91" spans="1:19" x14ac:dyDescent="0.3">
      <c r="A91" s="2" t="s">
        <v>86</v>
      </c>
      <c r="B91" s="2" t="s">
        <v>148</v>
      </c>
      <c r="C91" s="2" t="s">
        <v>157</v>
      </c>
      <c r="D91" s="2" t="s">
        <v>19</v>
      </c>
      <c r="E91" s="2" t="s">
        <v>154</v>
      </c>
      <c r="F91" s="2">
        <v>241282.66</v>
      </c>
      <c r="H91" s="61" t="s">
        <v>75</v>
      </c>
    </row>
    <row r="92" spans="1:19" x14ac:dyDescent="0.3">
      <c r="A92" s="2" t="s">
        <v>86</v>
      </c>
      <c r="B92" s="2" t="s">
        <v>148</v>
      </c>
      <c r="C92" s="2" t="s">
        <v>158</v>
      </c>
      <c r="D92" s="2" t="s">
        <v>13</v>
      </c>
      <c r="E92" s="2" t="s">
        <v>154</v>
      </c>
      <c r="F92" s="2">
        <v>1276.92</v>
      </c>
      <c r="H92" s="61" t="s">
        <v>75</v>
      </c>
    </row>
    <row r="93" spans="1:19" x14ac:dyDescent="0.3">
      <c r="A93" s="2" t="s">
        <v>86</v>
      </c>
      <c r="B93" s="2" t="s">
        <v>148</v>
      </c>
      <c r="C93" s="2" t="s">
        <v>159</v>
      </c>
      <c r="D93" s="2" t="s">
        <v>19</v>
      </c>
      <c r="E93" s="2" t="s">
        <v>154</v>
      </c>
      <c r="G93" s="2">
        <v>300609.2</v>
      </c>
      <c r="H93" s="61" t="s">
        <v>75</v>
      </c>
    </row>
    <row r="94" spans="1:19" x14ac:dyDescent="0.3">
      <c r="A94" s="2" t="s">
        <v>86</v>
      </c>
      <c r="B94" s="2" t="s">
        <v>148</v>
      </c>
      <c r="C94" s="2" t="s">
        <v>160</v>
      </c>
      <c r="D94" s="2" t="s">
        <v>19</v>
      </c>
      <c r="E94" s="2" t="s">
        <v>154</v>
      </c>
      <c r="F94" s="2">
        <v>480.58</v>
      </c>
      <c r="H94" s="61" t="s">
        <v>75</v>
      </c>
    </row>
    <row r="95" spans="1:19" x14ac:dyDescent="0.3">
      <c r="A95" s="2" t="s">
        <v>86</v>
      </c>
      <c r="B95" s="2" t="s">
        <v>148</v>
      </c>
      <c r="C95" s="2" t="s">
        <v>161</v>
      </c>
      <c r="D95" s="2" t="s">
        <v>13</v>
      </c>
      <c r="E95" s="2" t="s">
        <v>154</v>
      </c>
      <c r="F95" s="2">
        <v>1531.17</v>
      </c>
      <c r="H95" s="61" t="s">
        <v>75</v>
      </c>
    </row>
    <row r="96" spans="1:19" x14ac:dyDescent="0.3">
      <c r="A96" s="2" t="s">
        <v>98</v>
      </c>
      <c r="F96" s="2">
        <v>5456270.6399999997</v>
      </c>
      <c r="G96" s="2">
        <v>5456270.6399999987</v>
      </c>
    </row>
  </sheetData>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980B5-0FC4-47C4-822C-23C7AA3732B6}">
  <sheetPr>
    <tabColor theme="8" tint="0.79998168889431442"/>
  </sheetPr>
  <dimension ref="A1:N386"/>
  <sheetViews>
    <sheetView showWhiteSpace="0" workbookViewId="0"/>
  </sheetViews>
  <sheetFormatPr defaultColWidth="9.1796875" defaultRowHeight="14" x14ac:dyDescent="0.3"/>
  <cols>
    <col min="1" max="1" width="14.81640625" style="2" bestFit="1" customWidth="1"/>
    <col min="2" max="4" width="34.26953125" style="2" bestFit="1" customWidth="1"/>
    <col min="5" max="6" width="17.1796875" style="2" bestFit="1" customWidth="1"/>
    <col min="7" max="7" width="45.7265625" style="2" bestFit="1" customWidth="1"/>
    <col min="8" max="8" width="17.1796875" style="2" bestFit="1" customWidth="1"/>
    <col min="9" max="9" width="45.7265625" style="2" bestFit="1" customWidth="1"/>
    <col min="10" max="10" width="114.26953125" style="2" bestFit="1" customWidth="1"/>
    <col min="11" max="14" width="13.7265625" style="2" bestFit="1" customWidth="1"/>
    <col min="15" max="16384" width="9.1796875" style="2"/>
  </cols>
  <sheetData>
    <row r="1" spans="1:14" x14ac:dyDescent="0.3">
      <c r="A1" s="13" t="s">
        <v>21</v>
      </c>
      <c r="B1" s="13" t="s">
        <v>1</v>
      </c>
      <c r="C1" s="13" t="s">
        <v>2</v>
      </c>
      <c r="D1" s="13" t="s">
        <v>20</v>
      </c>
      <c r="E1" s="13" t="s">
        <v>3</v>
      </c>
      <c r="F1" s="13" t="s">
        <v>4</v>
      </c>
      <c r="G1" s="13" t="s">
        <v>8</v>
      </c>
      <c r="H1" s="13" t="s">
        <v>9</v>
      </c>
      <c r="I1" s="13" t="s">
        <v>70</v>
      </c>
      <c r="J1" s="13" t="s">
        <v>99</v>
      </c>
      <c r="K1" s="13" t="s">
        <v>165</v>
      </c>
      <c r="L1" s="13" t="s">
        <v>10</v>
      </c>
      <c r="M1" s="13" t="s">
        <v>11</v>
      </c>
      <c r="N1" s="13" t="s">
        <v>6</v>
      </c>
    </row>
    <row r="2" spans="1:14" x14ac:dyDescent="0.3">
      <c r="A2" s="7">
        <v>45474</v>
      </c>
      <c r="B2" s="5"/>
      <c r="C2" s="5" t="s">
        <v>139</v>
      </c>
      <c r="D2" s="5"/>
      <c r="E2" s="6">
        <v>14431.86</v>
      </c>
      <c r="F2" s="6"/>
      <c r="G2" s="5" t="s">
        <v>162</v>
      </c>
      <c r="H2" s="5" t="s">
        <v>12</v>
      </c>
      <c r="I2" s="5" t="s">
        <v>85</v>
      </c>
      <c r="J2" s="90" t="s">
        <v>166</v>
      </c>
      <c r="K2" s="4" t="s">
        <v>167</v>
      </c>
      <c r="L2" s="4" t="s">
        <v>154</v>
      </c>
      <c r="M2" s="4" t="s">
        <v>19</v>
      </c>
      <c r="N2" s="4"/>
    </row>
    <row r="3" spans="1:14" x14ac:dyDescent="0.3">
      <c r="A3" s="7">
        <v>45474</v>
      </c>
      <c r="B3" s="5"/>
      <c r="C3" s="5" t="s">
        <v>129</v>
      </c>
      <c r="D3" s="5"/>
      <c r="E3" s="6"/>
      <c r="F3" s="6">
        <v>14389.12</v>
      </c>
      <c r="G3" s="5" t="s">
        <v>162</v>
      </c>
      <c r="H3" s="5" t="s">
        <v>12</v>
      </c>
      <c r="I3" s="5" t="s">
        <v>85</v>
      </c>
      <c r="J3" s="90" t="s">
        <v>166</v>
      </c>
      <c r="K3" s="4" t="s">
        <v>167</v>
      </c>
      <c r="L3" s="4" t="s">
        <v>154</v>
      </c>
      <c r="M3" s="4" t="s">
        <v>19</v>
      </c>
      <c r="N3" s="4"/>
    </row>
    <row r="4" spans="1:14" x14ac:dyDescent="0.3">
      <c r="A4" s="7">
        <v>45474</v>
      </c>
      <c r="B4" s="5"/>
      <c r="C4" s="5" t="s">
        <v>124</v>
      </c>
      <c r="D4" s="5"/>
      <c r="E4" s="6"/>
      <c r="F4" s="6">
        <v>42.74</v>
      </c>
      <c r="G4" s="5" t="s">
        <v>162</v>
      </c>
      <c r="H4" s="5" t="s">
        <v>12</v>
      </c>
      <c r="I4" s="5" t="s">
        <v>85</v>
      </c>
      <c r="J4" s="90" t="s">
        <v>166</v>
      </c>
      <c r="K4" s="4" t="s">
        <v>167</v>
      </c>
      <c r="L4" s="4" t="s">
        <v>154</v>
      </c>
      <c r="M4" s="4" t="s">
        <v>19</v>
      </c>
      <c r="N4" s="4"/>
    </row>
    <row r="5" spans="1:14" x14ac:dyDescent="0.3">
      <c r="A5" s="7">
        <v>45474</v>
      </c>
      <c r="B5" s="5"/>
      <c r="C5" s="5" t="s">
        <v>139</v>
      </c>
      <c r="D5" s="5"/>
      <c r="E5" s="6">
        <v>29806.2</v>
      </c>
      <c r="F5" s="6"/>
      <c r="G5" s="5" t="s">
        <v>159</v>
      </c>
      <c r="H5" s="5" t="s">
        <v>12</v>
      </c>
      <c r="I5" s="5" t="s">
        <v>85</v>
      </c>
      <c r="J5" s="90" t="s">
        <v>166</v>
      </c>
      <c r="K5" s="4" t="s">
        <v>168</v>
      </c>
      <c r="L5" s="4" t="s">
        <v>154</v>
      </c>
      <c r="M5" s="4" t="s">
        <v>19</v>
      </c>
      <c r="N5" s="4"/>
    </row>
    <row r="6" spans="1:14" x14ac:dyDescent="0.3">
      <c r="A6" s="7">
        <v>45474</v>
      </c>
      <c r="B6" s="5"/>
      <c r="C6" s="5" t="s">
        <v>129</v>
      </c>
      <c r="D6" s="5"/>
      <c r="E6" s="6"/>
      <c r="F6" s="6">
        <v>29493.15</v>
      </c>
      <c r="G6" s="5" t="s">
        <v>159</v>
      </c>
      <c r="H6" s="5" t="s">
        <v>12</v>
      </c>
      <c r="I6" s="5" t="s">
        <v>85</v>
      </c>
      <c r="J6" s="90" t="s">
        <v>166</v>
      </c>
      <c r="K6" s="4" t="s">
        <v>168</v>
      </c>
      <c r="L6" s="4" t="s">
        <v>154</v>
      </c>
      <c r="M6" s="4" t="s">
        <v>19</v>
      </c>
      <c r="N6" s="4"/>
    </row>
    <row r="7" spans="1:14" x14ac:dyDescent="0.3">
      <c r="A7" s="7">
        <v>45474</v>
      </c>
      <c r="B7" s="5"/>
      <c r="C7" s="5" t="s">
        <v>124</v>
      </c>
      <c r="D7" s="5"/>
      <c r="E7" s="6"/>
      <c r="F7" s="6">
        <v>313.05</v>
      </c>
      <c r="G7" s="5" t="s">
        <v>159</v>
      </c>
      <c r="H7" s="5" t="s">
        <v>12</v>
      </c>
      <c r="I7" s="5" t="s">
        <v>85</v>
      </c>
      <c r="J7" s="90" t="s">
        <v>166</v>
      </c>
      <c r="K7" s="4" t="s">
        <v>168</v>
      </c>
      <c r="L7" s="4" t="s">
        <v>154</v>
      </c>
      <c r="M7" s="4" t="s">
        <v>19</v>
      </c>
      <c r="N7" s="4"/>
    </row>
    <row r="8" spans="1:14" x14ac:dyDescent="0.3">
      <c r="A8" s="7">
        <v>45474</v>
      </c>
      <c r="B8" s="5"/>
      <c r="C8" s="5" t="s">
        <v>139</v>
      </c>
      <c r="D8" s="5"/>
      <c r="E8" s="6">
        <v>3082.5</v>
      </c>
      <c r="F8" s="6"/>
      <c r="G8" s="5" t="s">
        <v>158</v>
      </c>
      <c r="H8" s="5" t="s">
        <v>12</v>
      </c>
      <c r="I8" s="5" t="s">
        <v>85</v>
      </c>
      <c r="J8" s="90" t="s">
        <v>166</v>
      </c>
      <c r="K8" s="4" t="s">
        <v>169</v>
      </c>
      <c r="L8" s="4" t="s">
        <v>154</v>
      </c>
      <c r="M8" s="4" t="s">
        <v>13</v>
      </c>
      <c r="N8" s="4"/>
    </row>
    <row r="9" spans="1:14" x14ac:dyDescent="0.3">
      <c r="A9" s="7">
        <v>45474</v>
      </c>
      <c r="B9" s="5"/>
      <c r="C9" s="5" t="s">
        <v>129</v>
      </c>
      <c r="D9" s="5"/>
      <c r="E9" s="6"/>
      <c r="F9" s="6">
        <v>2219.7199999999998</v>
      </c>
      <c r="G9" s="5" t="s">
        <v>158</v>
      </c>
      <c r="H9" s="5" t="s">
        <v>12</v>
      </c>
      <c r="I9" s="5" t="s">
        <v>85</v>
      </c>
      <c r="J9" s="90" t="s">
        <v>166</v>
      </c>
      <c r="K9" s="4" t="s">
        <v>169</v>
      </c>
      <c r="L9" s="4" t="s">
        <v>154</v>
      </c>
      <c r="M9" s="4" t="s">
        <v>13</v>
      </c>
      <c r="N9" s="4"/>
    </row>
    <row r="10" spans="1:14" x14ac:dyDescent="0.3">
      <c r="A10" s="7">
        <v>45474</v>
      </c>
      <c r="B10" s="5"/>
      <c r="C10" s="5" t="s">
        <v>124</v>
      </c>
      <c r="D10" s="5"/>
      <c r="E10" s="6"/>
      <c r="F10" s="6">
        <v>862.78</v>
      </c>
      <c r="G10" s="5" t="s">
        <v>158</v>
      </c>
      <c r="H10" s="5" t="s">
        <v>12</v>
      </c>
      <c r="I10" s="5" t="s">
        <v>85</v>
      </c>
      <c r="J10" s="90" t="s">
        <v>166</v>
      </c>
      <c r="K10" s="4" t="s">
        <v>169</v>
      </c>
      <c r="L10" s="4" t="s">
        <v>154</v>
      </c>
      <c r="M10" s="4" t="s">
        <v>13</v>
      </c>
      <c r="N10" s="4"/>
    </row>
    <row r="11" spans="1:14" x14ac:dyDescent="0.3">
      <c r="A11" s="7">
        <v>45474</v>
      </c>
      <c r="B11" s="5"/>
      <c r="C11" s="5" t="s">
        <v>139</v>
      </c>
      <c r="D11" s="5"/>
      <c r="E11" s="6">
        <v>3530.31</v>
      </c>
      <c r="F11" s="6"/>
      <c r="G11" s="5" t="s">
        <v>161</v>
      </c>
      <c r="H11" s="5" t="s">
        <v>12</v>
      </c>
      <c r="I11" s="5" t="s">
        <v>85</v>
      </c>
      <c r="J11" s="90" t="s">
        <v>166</v>
      </c>
      <c r="K11" s="4" t="s">
        <v>169</v>
      </c>
      <c r="L11" s="4" t="s">
        <v>154</v>
      </c>
      <c r="M11" s="4" t="s">
        <v>13</v>
      </c>
      <c r="N11" s="4"/>
    </row>
    <row r="12" spans="1:14" x14ac:dyDescent="0.3">
      <c r="A12" s="7">
        <v>45474</v>
      </c>
      <c r="B12" s="5"/>
      <c r="C12" s="5" t="s">
        <v>129</v>
      </c>
      <c r="D12" s="5"/>
      <c r="E12" s="6"/>
      <c r="F12" s="6">
        <v>3014.66</v>
      </c>
      <c r="G12" s="5" t="s">
        <v>161</v>
      </c>
      <c r="H12" s="5" t="s">
        <v>12</v>
      </c>
      <c r="I12" s="5" t="s">
        <v>85</v>
      </c>
      <c r="J12" s="90" t="s">
        <v>166</v>
      </c>
      <c r="K12" s="4" t="s">
        <v>169</v>
      </c>
      <c r="L12" s="4" t="s">
        <v>154</v>
      </c>
      <c r="M12" s="4" t="s">
        <v>13</v>
      </c>
      <c r="N12" s="4"/>
    </row>
    <row r="13" spans="1:14" x14ac:dyDescent="0.3">
      <c r="A13" s="7">
        <v>45474</v>
      </c>
      <c r="B13" s="5"/>
      <c r="C13" s="5" t="s">
        <v>124</v>
      </c>
      <c r="D13" s="5"/>
      <c r="E13" s="6"/>
      <c r="F13" s="6">
        <v>515.65</v>
      </c>
      <c r="G13" s="5" t="s">
        <v>161</v>
      </c>
      <c r="H13" s="5" t="s">
        <v>12</v>
      </c>
      <c r="I13" s="5" t="s">
        <v>85</v>
      </c>
      <c r="J13" s="90" t="s">
        <v>166</v>
      </c>
      <c r="K13" s="4" t="s">
        <v>169</v>
      </c>
      <c r="L13" s="4" t="s">
        <v>154</v>
      </c>
      <c r="M13" s="4" t="s">
        <v>13</v>
      </c>
      <c r="N13" s="4"/>
    </row>
    <row r="14" spans="1:14" x14ac:dyDescent="0.3">
      <c r="A14" s="7">
        <v>45474</v>
      </c>
      <c r="B14" s="5"/>
      <c r="C14" s="5" t="s">
        <v>139</v>
      </c>
      <c r="D14" s="5"/>
      <c r="E14" s="6">
        <v>21325.23</v>
      </c>
      <c r="F14" s="6"/>
      <c r="G14" s="5" t="s">
        <v>153</v>
      </c>
      <c r="H14" s="5" t="s">
        <v>12</v>
      </c>
      <c r="I14" s="5" t="s">
        <v>85</v>
      </c>
      <c r="J14" s="90" t="s">
        <v>166</v>
      </c>
      <c r="K14" s="4" t="s">
        <v>170</v>
      </c>
      <c r="L14" s="4" t="s">
        <v>154</v>
      </c>
      <c r="M14" s="4" t="s">
        <v>19</v>
      </c>
      <c r="N14" s="4"/>
    </row>
    <row r="15" spans="1:14" x14ac:dyDescent="0.3">
      <c r="A15" s="7">
        <v>45474</v>
      </c>
      <c r="B15" s="5"/>
      <c r="C15" s="5" t="s">
        <v>129</v>
      </c>
      <c r="D15" s="5"/>
      <c r="E15" s="6"/>
      <c r="F15" s="6">
        <v>18308.7</v>
      </c>
      <c r="G15" s="5" t="s">
        <v>153</v>
      </c>
      <c r="H15" s="5" t="s">
        <v>12</v>
      </c>
      <c r="I15" s="5" t="s">
        <v>85</v>
      </c>
      <c r="J15" s="90" t="s">
        <v>166</v>
      </c>
      <c r="K15" s="4" t="s">
        <v>170</v>
      </c>
      <c r="L15" s="4" t="s">
        <v>154</v>
      </c>
      <c r="M15" s="4" t="s">
        <v>19</v>
      </c>
      <c r="N15" s="4"/>
    </row>
    <row r="16" spans="1:14" x14ac:dyDescent="0.3">
      <c r="A16" s="7">
        <v>45474</v>
      </c>
      <c r="B16" s="5"/>
      <c r="C16" s="5" t="s">
        <v>124</v>
      </c>
      <c r="D16" s="5"/>
      <c r="E16" s="6"/>
      <c r="F16" s="6">
        <v>3016.53</v>
      </c>
      <c r="G16" s="5" t="s">
        <v>153</v>
      </c>
      <c r="H16" s="5" t="s">
        <v>12</v>
      </c>
      <c r="I16" s="5" t="s">
        <v>85</v>
      </c>
      <c r="J16" s="90" t="s">
        <v>166</v>
      </c>
      <c r="K16" s="4" t="s">
        <v>170</v>
      </c>
      <c r="L16" s="4" t="s">
        <v>154</v>
      </c>
      <c r="M16" s="4" t="s">
        <v>19</v>
      </c>
      <c r="N16" s="4"/>
    </row>
    <row r="17" spans="1:14" x14ac:dyDescent="0.3">
      <c r="A17" s="7">
        <v>45474</v>
      </c>
      <c r="B17" s="5"/>
      <c r="C17" s="5" t="s">
        <v>139</v>
      </c>
      <c r="D17" s="5"/>
      <c r="E17" s="6">
        <v>36641</v>
      </c>
      <c r="F17" s="6"/>
      <c r="G17" s="5" t="s">
        <v>155</v>
      </c>
      <c r="H17" s="5" t="s">
        <v>12</v>
      </c>
      <c r="I17" s="5" t="s">
        <v>85</v>
      </c>
      <c r="J17" s="90" t="s">
        <v>166</v>
      </c>
      <c r="K17" s="4" t="s">
        <v>170</v>
      </c>
      <c r="L17" s="4" t="s">
        <v>154</v>
      </c>
      <c r="M17" s="4" t="s">
        <v>19</v>
      </c>
      <c r="N17" s="4"/>
    </row>
    <row r="18" spans="1:14" x14ac:dyDescent="0.3">
      <c r="A18" s="7">
        <v>45474</v>
      </c>
      <c r="B18" s="5"/>
      <c r="C18" s="5" t="s">
        <v>129</v>
      </c>
      <c r="D18" s="5"/>
      <c r="E18" s="6"/>
      <c r="F18" s="6">
        <v>14453.86</v>
      </c>
      <c r="G18" s="5" t="s">
        <v>155</v>
      </c>
      <c r="H18" s="5" t="s">
        <v>12</v>
      </c>
      <c r="I18" s="5" t="s">
        <v>85</v>
      </c>
      <c r="J18" s="90" t="s">
        <v>166</v>
      </c>
      <c r="K18" s="4" t="s">
        <v>170</v>
      </c>
      <c r="L18" s="4" t="s">
        <v>154</v>
      </c>
      <c r="M18" s="4" t="s">
        <v>19</v>
      </c>
      <c r="N18" s="4"/>
    </row>
    <row r="19" spans="1:14" x14ac:dyDescent="0.3">
      <c r="A19" s="7">
        <v>45474</v>
      </c>
      <c r="B19" s="5"/>
      <c r="C19" s="5" t="s">
        <v>124</v>
      </c>
      <c r="D19" s="5"/>
      <c r="E19" s="6"/>
      <c r="F19" s="6">
        <v>22187.14</v>
      </c>
      <c r="G19" s="5" t="s">
        <v>155</v>
      </c>
      <c r="H19" s="5" t="s">
        <v>12</v>
      </c>
      <c r="I19" s="5" t="s">
        <v>85</v>
      </c>
      <c r="J19" s="90" t="s">
        <v>166</v>
      </c>
      <c r="K19" s="4" t="s">
        <v>170</v>
      </c>
      <c r="L19" s="4" t="s">
        <v>154</v>
      </c>
      <c r="M19" s="4" t="s">
        <v>19</v>
      </c>
      <c r="N19" s="4"/>
    </row>
    <row r="20" spans="1:14" x14ac:dyDescent="0.3">
      <c r="A20" s="7">
        <v>45474</v>
      </c>
      <c r="B20" s="5"/>
      <c r="C20" s="5" t="s">
        <v>139</v>
      </c>
      <c r="D20" s="5"/>
      <c r="E20" s="6">
        <v>17325</v>
      </c>
      <c r="F20" s="6"/>
      <c r="G20" s="5" t="s">
        <v>164</v>
      </c>
      <c r="H20" s="5" t="s">
        <v>12</v>
      </c>
      <c r="I20" s="5" t="s">
        <v>85</v>
      </c>
      <c r="J20" s="90" t="s">
        <v>166</v>
      </c>
      <c r="K20" s="4" t="s">
        <v>170</v>
      </c>
      <c r="L20" s="4" t="s">
        <v>154</v>
      </c>
      <c r="M20" s="4" t="s">
        <v>19</v>
      </c>
      <c r="N20" s="4"/>
    </row>
    <row r="21" spans="1:14" x14ac:dyDescent="0.3">
      <c r="A21" s="7">
        <v>45474</v>
      </c>
      <c r="B21" s="5"/>
      <c r="C21" s="5" t="s">
        <v>129</v>
      </c>
      <c r="D21" s="5"/>
      <c r="E21" s="6"/>
      <c r="F21" s="6">
        <v>17299.330000000002</v>
      </c>
      <c r="G21" s="5" t="s">
        <v>164</v>
      </c>
      <c r="H21" s="5" t="s">
        <v>12</v>
      </c>
      <c r="I21" s="5" t="s">
        <v>85</v>
      </c>
      <c r="J21" s="90" t="s">
        <v>166</v>
      </c>
      <c r="K21" s="4" t="s">
        <v>170</v>
      </c>
      <c r="L21" s="4" t="s">
        <v>154</v>
      </c>
      <c r="M21" s="4" t="s">
        <v>19</v>
      </c>
      <c r="N21" s="4"/>
    </row>
    <row r="22" spans="1:14" x14ac:dyDescent="0.3">
      <c r="A22" s="7">
        <v>45474</v>
      </c>
      <c r="B22" s="5"/>
      <c r="C22" s="5" t="s">
        <v>124</v>
      </c>
      <c r="D22" s="5"/>
      <c r="E22" s="6"/>
      <c r="F22" s="6">
        <v>25.67</v>
      </c>
      <c r="G22" s="5" t="s">
        <v>164</v>
      </c>
      <c r="H22" s="5" t="s">
        <v>12</v>
      </c>
      <c r="I22" s="5" t="s">
        <v>85</v>
      </c>
      <c r="J22" s="90" t="s">
        <v>166</v>
      </c>
      <c r="K22" s="4" t="s">
        <v>170</v>
      </c>
      <c r="L22" s="4" t="s">
        <v>154</v>
      </c>
      <c r="M22" s="4" t="s">
        <v>19</v>
      </c>
      <c r="N22" s="4"/>
    </row>
    <row r="23" spans="1:14" x14ac:dyDescent="0.3">
      <c r="E23" s="3">
        <f>SUM(E2:E22)</f>
        <v>126142.09999999999</v>
      </c>
      <c r="F23" s="3">
        <f>SUM(F2:F22)</f>
        <v>126142.1</v>
      </c>
      <c r="J23" s="91"/>
    </row>
    <row r="25" spans="1:14" x14ac:dyDescent="0.3">
      <c r="A25" s="7">
        <v>45482</v>
      </c>
      <c r="B25" s="5"/>
      <c r="C25" s="5" t="s">
        <v>139</v>
      </c>
      <c r="D25" s="5"/>
      <c r="E25" s="6">
        <v>4594.17</v>
      </c>
      <c r="F25" s="6"/>
      <c r="G25" s="5" t="s">
        <v>160</v>
      </c>
      <c r="H25" s="5" t="s">
        <v>12</v>
      </c>
      <c r="I25" s="5" t="s">
        <v>85</v>
      </c>
      <c r="J25" s="90" t="s">
        <v>171</v>
      </c>
      <c r="K25" s="4" t="s">
        <v>172</v>
      </c>
      <c r="L25" s="4" t="s">
        <v>154</v>
      </c>
      <c r="M25" s="4" t="s">
        <v>19</v>
      </c>
      <c r="N25" s="4"/>
    </row>
    <row r="26" spans="1:14" x14ac:dyDescent="0.3">
      <c r="A26" s="7">
        <v>45482</v>
      </c>
      <c r="B26" s="5"/>
      <c r="C26" s="5" t="s">
        <v>129</v>
      </c>
      <c r="D26" s="5"/>
      <c r="E26" s="6"/>
      <c r="F26" s="6">
        <v>4463.2299999999996</v>
      </c>
      <c r="G26" s="5" t="s">
        <v>160</v>
      </c>
      <c r="H26" s="5" t="s">
        <v>12</v>
      </c>
      <c r="I26" s="5" t="s">
        <v>85</v>
      </c>
      <c r="J26" s="90" t="s">
        <v>171</v>
      </c>
      <c r="K26" s="4" t="s">
        <v>172</v>
      </c>
      <c r="L26" s="4" t="s">
        <v>154</v>
      </c>
      <c r="M26" s="4" t="s">
        <v>19</v>
      </c>
      <c r="N26" s="4"/>
    </row>
    <row r="27" spans="1:14" x14ac:dyDescent="0.3">
      <c r="A27" s="7">
        <v>45482</v>
      </c>
      <c r="B27" s="5"/>
      <c r="C27" s="5" t="s">
        <v>124</v>
      </c>
      <c r="D27" s="5"/>
      <c r="E27" s="6"/>
      <c r="F27" s="6">
        <v>130.94</v>
      </c>
      <c r="G27" s="5" t="s">
        <v>160</v>
      </c>
      <c r="H27" s="5" t="s">
        <v>12</v>
      </c>
      <c r="I27" s="5" t="s">
        <v>85</v>
      </c>
      <c r="J27" s="90" t="s">
        <v>171</v>
      </c>
      <c r="K27" s="4" t="s">
        <v>172</v>
      </c>
      <c r="L27" s="4" t="s">
        <v>154</v>
      </c>
      <c r="M27" s="4" t="s">
        <v>19</v>
      </c>
      <c r="N27" s="4"/>
    </row>
    <row r="28" spans="1:14" x14ac:dyDescent="0.3">
      <c r="E28" s="3">
        <f>SUM(E25:E27)</f>
        <v>4594.17</v>
      </c>
      <c r="F28" s="3">
        <f>SUM(F25:F27)</f>
        <v>4594.1699999999992</v>
      </c>
      <c r="J28" s="91"/>
    </row>
    <row r="30" spans="1:14" x14ac:dyDescent="0.3">
      <c r="A30" s="7">
        <v>45505</v>
      </c>
      <c r="B30" s="5"/>
      <c r="C30" s="5" t="s">
        <v>139</v>
      </c>
      <c r="D30" s="5"/>
      <c r="E30" s="6">
        <v>14431.86</v>
      </c>
      <c r="F30" s="6"/>
      <c r="G30" s="5" t="s">
        <v>162</v>
      </c>
      <c r="H30" s="5" t="s">
        <v>12</v>
      </c>
      <c r="I30" s="5" t="s">
        <v>85</v>
      </c>
      <c r="J30" s="90" t="s">
        <v>173</v>
      </c>
      <c r="K30" s="4" t="s">
        <v>167</v>
      </c>
      <c r="L30" s="4" t="s">
        <v>154</v>
      </c>
      <c r="M30" s="4" t="s">
        <v>19</v>
      </c>
      <c r="N30" s="4"/>
    </row>
    <row r="31" spans="1:14" x14ac:dyDescent="0.3">
      <c r="A31" s="7">
        <v>45505</v>
      </c>
      <c r="B31" s="5"/>
      <c r="C31" s="5" t="s">
        <v>129</v>
      </c>
      <c r="D31" s="5"/>
      <c r="E31" s="6"/>
      <c r="F31" s="6">
        <v>14399.8</v>
      </c>
      <c r="G31" s="5" t="s">
        <v>162</v>
      </c>
      <c r="H31" s="5" t="s">
        <v>12</v>
      </c>
      <c r="I31" s="5" t="s">
        <v>85</v>
      </c>
      <c r="J31" s="90" t="s">
        <v>173</v>
      </c>
      <c r="K31" s="4" t="s">
        <v>167</v>
      </c>
      <c r="L31" s="4" t="s">
        <v>154</v>
      </c>
      <c r="M31" s="4" t="s">
        <v>19</v>
      </c>
      <c r="N31" s="4"/>
    </row>
    <row r="32" spans="1:14" x14ac:dyDescent="0.3">
      <c r="A32" s="7">
        <v>45505</v>
      </c>
      <c r="B32" s="5"/>
      <c r="C32" s="5" t="s">
        <v>124</v>
      </c>
      <c r="D32" s="5"/>
      <c r="E32" s="6"/>
      <c r="F32" s="6">
        <v>32.06</v>
      </c>
      <c r="G32" s="5" t="s">
        <v>162</v>
      </c>
      <c r="H32" s="5" t="s">
        <v>12</v>
      </c>
      <c r="I32" s="5" t="s">
        <v>85</v>
      </c>
      <c r="J32" s="90" t="s">
        <v>173</v>
      </c>
      <c r="K32" s="4" t="s">
        <v>167</v>
      </c>
      <c r="L32" s="4" t="s">
        <v>154</v>
      </c>
      <c r="M32" s="4" t="s">
        <v>19</v>
      </c>
      <c r="N32" s="4"/>
    </row>
    <row r="33" spans="1:14" x14ac:dyDescent="0.3">
      <c r="A33" s="7">
        <v>45505</v>
      </c>
      <c r="B33" s="5"/>
      <c r="C33" s="5" t="s">
        <v>139</v>
      </c>
      <c r="D33" s="5"/>
      <c r="E33" s="6">
        <v>29806.2</v>
      </c>
      <c r="F33" s="6"/>
      <c r="G33" s="5" t="s">
        <v>159</v>
      </c>
      <c r="H33" s="5" t="s">
        <v>12</v>
      </c>
      <c r="I33" s="5" t="s">
        <v>85</v>
      </c>
      <c r="J33" s="90" t="s">
        <v>173</v>
      </c>
      <c r="K33" s="4" t="s">
        <v>168</v>
      </c>
      <c r="L33" s="4" t="s">
        <v>154</v>
      </c>
      <c r="M33" s="4" t="s">
        <v>19</v>
      </c>
      <c r="N33" s="4"/>
    </row>
    <row r="34" spans="1:14" x14ac:dyDescent="0.3">
      <c r="A34" s="7">
        <v>45505</v>
      </c>
      <c r="B34" s="5"/>
      <c r="C34" s="5" t="s">
        <v>129</v>
      </c>
      <c r="D34" s="5"/>
      <c r="E34" s="6"/>
      <c r="F34" s="6">
        <v>29515.03</v>
      </c>
      <c r="G34" s="5" t="s">
        <v>159</v>
      </c>
      <c r="H34" s="5" t="s">
        <v>12</v>
      </c>
      <c r="I34" s="5" t="s">
        <v>85</v>
      </c>
      <c r="J34" s="90" t="s">
        <v>173</v>
      </c>
      <c r="K34" s="4" t="s">
        <v>168</v>
      </c>
      <c r="L34" s="4" t="s">
        <v>154</v>
      </c>
      <c r="M34" s="4" t="s">
        <v>19</v>
      </c>
      <c r="N34" s="4"/>
    </row>
    <row r="35" spans="1:14" x14ac:dyDescent="0.3">
      <c r="A35" s="7">
        <v>45505</v>
      </c>
      <c r="B35" s="5"/>
      <c r="C35" s="5" t="s">
        <v>124</v>
      </c>
      <c r="D35" s="5"/>
      <c r="E35" s="6"/>
      <c r="F35" s="6">
        <v>291.17</v>
      </c>
      <c r="G35" s="5" t="s">
        <v>159</v>
      </c>
      <c r="H35" s="5" t="s">
        <v>12</v>
      </c>
      <c r="I35" s="5" t="s">
        <v>85</v>
      </c>
      <c r="J35" s="90" t="s">
        <v>173</v>
      </c>
      <c r="K35" s="4" t="s">
        <v>168</v>
      </c>
      <c r="L35" s="4" t="s">
        <v>154</v>
      </c>
      <c r="M35" s="4" t="s">
        <v>19</v>
      </c>
      <c r="N35" s="4"/>
    </row>
    <row r="36" spans="1:14" x14ac:dyDescent="0.3">
      <c r="A36" s="7">
        <v>45505</v>
      </c>
      <c r="B36" s="5"/>
      <c r="C36" s="5" t="s">
        <v>139</v>
      </c>
      <c r="D36" s="5"/>
      <c r="E36" s="6">
        <v>3082.5</v>
      </c>
      <c r="F36" s="6"/>
      <c r="G36" s="5" t="s">
        <v>158</v>
      </c>
      <c r="H36" s="5" t="s">
        <v>12</v>
      </c>
      <c r="I36" s="5" t="s">
        <v>85</v>
      </c>
      <c r="J36" s="90" t="s">
        <v>173</v>
      </c>
      <c r="K36" s="4" t="s">
        <v>169</v>
      </c>
      <c r="L36" s="4" t="s">
        <v>154</v>
      </c>
      <c r="M36" s="4" t="s">
        <v>13</v>
      </c>
      <c r="N36" s="4"/>
    </row>
    <row r="37" spans="1:14" x14ac:dyDescent="0.3">
      <c r="A37" s="7">
        <v>45505</v>
      </c>
      <c r="B37" s="5"/>
      <c r="C37" s="5" t="s">
        <v>129</v>
      </c>
      <c r="D37" s="5"/>
      <c r="E37" s="6"/>
      <c r="F37" s="6">
        <v>2221.48</v>
      </c>
      <c r="G37" s="5" t="s">
        <v>158</v>
      </c>
      <c r="H37" s="5" t="s">
        <v>12</v>
      </c>
      <c r="I37" s="5" t="s">
        <v>85</v>
      </c>
      <c r="J37" s="90" t="s">
        <v>173</v>
      </c>
      <c r="K37" s="4" t="s">
        <v>169</v>
      </c>
      <c r="L37" s="4" t="s">
        <v>154</v>
      </c>
      <c r="M37" s="4" t="s">
        <v>13</v>
      </c>
      <c r="N37" s="4"/>
    </row>
    <row r="38" spans="1:14" x14ac:dyDescent="0.3">
      <c r="A38" s="7">
        <v>45505</v>
      </c>
      <c r="B38" s="5"/>
      <c r="C38" s="5" t="s">
        <v>124</v>
      </c>
      <c r="D38" s="5"/>
      <c r="E38" s="6"/>
      <c r="F38" s="6">
        <v>861.02</v>
      </c>
      <c r="G38" s="5" t="s">
        <v>158</v>
      </c>
      <c r="H38" s="5" t="s">
        <v>12</v>
      </c>
      <c r="I38" s="5" t="s">
        <v>85</v>
      </c>
      <c r="J38" s="90" t="s">
        <v>173</v>
      </c>
      <c r="K38" s="4" t="s">
        <v>169</v>
      </c>
      <c r="L38" s="4" t="s">
        <v>154</v>
      </c>
      <c r="M38" s="4" t="s">
        <v>13</v>
      </c>
      <c r="N38" s="4"/>
    </row>
    <row r="39" spans="1:14" x14ac:dyDescent="0.3">
      <c r="A39" s="7">
        <v>45505</v>
      </c>
      <c r="B39" s="5"/>
      <c r="C39" s="5" t="s">
        <v>139</v>
      </c>
      <c r="D39" s="5"/>
      <c r="E39" s="6">
        <v>3530.31</v>
      </c>
      <c r="F39" s="6"/>
      <c r="G39" s="5" t="s">
        <v>161</v>
      </c>
      <c r="H39" s="5" t="s">
        <v>12</v>
      </c>
      <c r="I39" s="5" t="s">
        <v>85</v>
      </c>
      <c r="J39" s="90" t="s">
        <v>173</v>
      </c>
      <c r="K39" s="4" t="s">
        <v>169</v>
      </c>
      <c r="L39" s="4" t="s">
        <v>154</v>
      </c>
      <c r="M39" s="4" t="s">
        <v>13</v>
      </c>
      <c r="N39" s="4"/>
    </row>
    <row r="40" spans="1:14" x14ac:dyDescent="0.3">
      <c r="A40" s="7">
        <v>45505</v>
      </c>
      <c r="B40" s="5"/>
      <c r="C40" s="5" t="s">
        <v>129</v>
      </c>
      <c r="D40" s="5"/>
      <c r="E40" s="6"/>
      <c r="F40" s="6">
        <v>3017.05</v>
      </c>
      <c r="G40" s="5" t="s">
        <v>161</v>
      </c>
      <c r="H40" s="5" t="s">
        <v>12</v>
      </c>
      <c r="I40" s="5" t="s">
        <v>85</v>
      </c>
      <c r="J40" s="90" t="s">
        <v>173</v>
      </c>
      <c r="K40" s="4" t="s">
        <v>169</v>
      </c>
      <c r="L40" s="4" t="s">
        <v>154</v>
      </c>
      <c r="M40" s="4" t="s">
        <v>13</v>
      </c>
      <c r="N40" s="4"/>
    </row>
    <row r="41" spans="1:14" x14ac:dyDescent="0.3">
      <c r="A41" s="7">
        <v>45505</v>
      </c>
      <c r="B41" s="5"/>
      <c r="C41" s="5" t="s">
        <v>124</v>
      </c>
      <c r="D41" s="5"/>
      <c r="E41" s="6"/>
      <c r="F41" s="6">
        <v>513.26</v>
      </c>
      <c r="G41" s="5" t="s">
        <v>161</v>
      </c>
      <c r="H41" s="5" t="s">
        <v>12</v>
      </c>
      <c r="I41" s="5" t="s">
        <v>85</v>
      </c>
      <c r="J41" s="90" t="s">
        <v>173</v>
      </c>
      <c r="K41" s="4" t="s">
        <v>169</v>
      </c>
      <c r="L41" s="4" t="s">
        <v>154</v>
      </c>
      <c r="M41" s="4" t="s">
        <v>13</v>
      </c>
      <c r="N41" s="4"/>
    </row>
    <row r="42" spans="1:14" x14ac:dyDescent="0.3">
      <c r="A42" s="7">
        <v>45505</v>
      </c>
      <c r="B42" s="5"/>
      <c r="C42" s="5" t="s">
        <v>139</v>
      </c>
      <c r="D42" s="5"/>
      <c r="E42" s="6">
        <v>21325.23</v>
      </c>
      <c r="F42" s="6"/>
      <c r="G42" s="5" t="s">
        <v>153</v>
      </c>
      <c r="H42" s="5" t="s">
        <v>12</v>
      </c>
      <c r="I42" s="5" t="s">
        <v>85</v>
      </c>
      <c r="J42" s="90" t="s">
        <v>173</v>
      </c>
      <c r="K42" s="4" t="s">
        <v>170</v>
      </c>
      <c r="L42" s="4" t="s">
        <v>154</v>
      </c>
      <c r="M42" s="4" t="s">
        <v>19</v>
      </c>
      <c r="N42" s="4"/>
    </row>
    <row r="43" spans="1:14" x14ac:dyDescent="0.3">
      <c r="A43" s="7">
        <v>45505</v>
      </c>
      <c r="B43" s="5"/>
      <c r="C43" s="5" t="s">
        <v>129</v>
      </c>
      <c r="D43" s="5"/>
      <c r="E43" s="6"/>
      <c r="F43" s="6">
        <v>18341.189999999999</v>
      </c>
      <c r="G43" s="5" t="s">
        <v>153</v>
      </c>
      <c r="H43" s="5" t="s">
        <v>12</v>
      </c>
      <c r="I43" s="5" t="s">
        <v>85</v>
      </c>
      <c r="J43" s="90" t="s">
        <v>173</v>
      </c>
      <c r="K43" s="4" t="s">
        <v>170</v>
      </c>
      <c r="L43" s="4" t="s">
        <v>154</v>
      </c>
      <c r="M43" s="4" t="s">
        <v>19</v>
      </c>
      <c r="N43" s="4"/>
    </row>
    <row r="44" spans="1:14" x14ac:dyDescent="0.3">
      <c r="A44" s="7">
        <v>45505</v>
      </c>
      <c r="B44" s="5"/>
      <c r="C44" s="5" t="s">
        <v>124</v>
      </c>
      <c r="D44" s="5"/>
      <c r="E44" s="6"/>
      <c r="F44" s="6">
        <v>2984.04</v>
      </c>
      <c r="G44" s="5" t="s">
        <v>153</v>
      </c>
      <c r="H44" s="5" t="s">
        <v>12</v>
      </c>
      <c r="I44" s="5" t="s">
        <v>85</v>
      </c>
      <c r="J44" s="90" t="s">
        <v>173</v>
      </c>
      <c r="K44" s="4" t="s">
        <v>170</v>
      </c>
      <c r="L44" s="4" t="s">
        <v>154</v>
      </c>
      <c r="M44" s="4" t="s">
        <v>19</v>
      </c>
      <c r="N44" s="4"/>
    </row>
    <row r="45" spans="1:14" x14ac:dyDescent="0.3">
      <c r="A45" s="7">
        <v>45505</v>
      </c>
      <c r="B45" s="5"/>
      <c r="C45" s="5" t="s">
        <v>139</v>
      </c>
      <c r="D45" s="5"/>
      <c r="E45" s="6">
        <v>36641</v>
      </c>
      <c r="F45" s="6"/>
      <c r="G45" s="5" t="s">
        <v>155</v>
      </c>
      <c r="H45" s="5" t="s">
        <v>12</v>
      </c>
      <c r="I45" s="5" t="s">
        <v>85</v>
      </c>
      <c r="J45" s="90" t="s">
        <v>173</v>
      </c>
      <c r="K45" s="4" t="s">
        <v>170</v>
      </c>
      <c r="L45" s="4" t="s">
        <v>154</v>
      </c>
      <c r="M45" s="4" t="s">
        <v>19</v>
      </c>
      <c r="N45" s="4"/>
    </row>
    <row r="46" spans="1:14" x14ac:dyDescent="0.3">
      <c r="A46" s="7">
        <v>45505</v>
      </c>
      <c r="B46" s="5"/>
      <c r="C46" s="5" t="s">
        <v>129</v>
      </c>
      <c r="D46" s="5"/>
      <c r="E46" s="6"/>
      <c r="F46" s="6">
        <v>14505.66</v>
      </c>
      <c r="G46" s="5" t="s">
        <v>155</v>
      </c>
      <c r="H46" s="5" t="s">
        <v>12</v>
      </c>
      <c r="I46" s="5" t="s">
        <v>85</v>
      </c>
      <c r="J46" s="90" t="s">
        <v>173</v>
      </c>
      <c r="K46" s="4" t="s">
        <v>170</v>
      </c>
      <c r="L46" s="4" t="s">
        <v>154</v>
      </c>
      <c r="M46" s="4" t="s">
        <v>19</v>
      </c>
      <c r="N46" s="4"/>
    </row>
    <row r="47" spans="1:14" x14ac:dyDescent="0.3">
      <c r="A47" s="7">
        <v>45505</v>
      </c>
      <c r="B47" s="5"/>
      <c r="C47" s="5" t="s">
        <v>124</v>
      </c>
      <c r="D47" s="5"/>
      <c r="E47" s="6"/>
      <c r="F47" s="6">
        <v>22135.34</v>
      </c>
      <c r="G47" s="5" t="s">
        <v>155</v>
      </c>
      <c r="H47" s="5" t="s">
        <v>12</v>
      </c>
      <c r="I47" s="5" t="s">
        <v>85</v>
      </c>
      <c r="J47" s="90" t="s">
        <v>173</v>
      </c>
      <c r="K47" s="4" t="s">
        <v>170</v>
      </c>
      <c r="L47" s="4" t="s">
        <v>154</v>
      </c>
      <c r="M47" s="4" t="s">
        <v>19</v>
      </c>
      <c r="N47" s="4"/>
    </row>
    <row r="48" spans="1:14" x14ac:dyDescent="0.3">
      <c r="A48" s="7">
        <v>45505</v>
      </c>
      <c r="B48" s="5"/>
      <c r="C48" s="5" t="s">
        <v>139</v>
      </c>
      <c r="D48" s="5"/>
      <c r="E48" s="6">
        <v>17325</v>
      </c>
      <c r="F48" s="6"/>
      <c r="G48" s="5" t="s">
        <v>164</v>
      </c>
      <c r="H48" s="5" t="s">
        <v>12</v>
      </c>
      <c r="I48" s="5" t="s">
        <v>85</v>
      </c>
      <c r="J48" s="90" t="s">
        <v>173</v>
      </c>
      <c r="K48" s="4" t="s">
        <v>170</v>
      </c>
      <c r="L48" s="4" t="s">
        <v>154</v>
      </c>
      <c r="M48" s="4" t="s">
        <v>19</v>
      </c>
      <c r="N48" s="4"/>
    </row>
    <row r="49" spans="1:14" x14ac:dyDescent="0.3">
      <c r="A49" s="7">
        <v>45505</v>
      </c>
      <c r="B49" s="5"/>
      <c r="C49" s="5" t="s">
        <v>129</v>
      </c>
      <c r="D49" s="5"/>
      <c r="E49" s="6"/>
      <c r="F49" s="6">
        <v>17312.16</v>
      </c>
      <c r="G49" s="5" t="s">
        <v>164</v>
      </c>
      <c r="H49" s="5" t="s">
        <v>12</v>
      </c>
      <c r="I49" s="5" t="s">
        <v>85</v>
      </c>
      <c r="J49" s="90" t="s">
        <v>173</v>
      </c>
      <c r="K49" s="4" t="s">
        <v>170</v>
      </c>
      <c r="L49" s="4" t="s">
        <v>154</v>
      </c>
      <c r="M49" s="4" t="s">
        <v>19</v>
      </c>
      <c r="N49" s="4"/>
    </row>
    <row r="50" spans="1:14" x14ac:dyDescent="0.3">
      <c r="A50" s="7">
        <v>45505</v>
      </c>
      <c r="B50" s="5"/>
      <c r="C50" s="5" t="s">
        <v>124</v>
      </c>
      <c r="D50" s="5"/>
      <c r="E50" s="6"/>
      <c r="F50" s="6">
        <v>12.84</v>
      </c>
      <c r="G50" s="5" t="s">
        <v>164</v>
      </c>
      <c r="H50" s="5" t="s">
        <v>12</v>
      </c>
      <c r="I50" s="5" t="s">
        <v>85</v>
      </c>
      <c r="J50" s="90" t="s">
        <v>173</v>
      </c>
      <c r="K50" s="4" t="s">
        <v>170</v>
      </c>
      <c r="L50" s="4" t="s">
        <v>154</v>
      </c>
      <c r="M50" s="4" t="s">
        <v>19</v>
      </c>
      <c r="N50" s="4"/>
    </row>
    <row r="51" spans="1:14" x14ac:dyDescent="0.3">
      <c r="E51" s="3">
        <f>SUM(E30:E50)</f>
        <v>126142.09999999999</v>
      </c>
      <c r="F51" s="3">
        <f>SUM(F30:F50)</f>
        <v>126142.09999999999</v>
      </c>
      <c r="J51" s="91"/>
    </row>
    <row r="53" spans="1:14" x14ac:dyDescent="0.3">
      <c r="A53" s="7">
        <v>45513</v>
      </c>
      <c r="B53" s="5"/>
      <c r="C53" s="5" t="s">
        <v>139</v>
      </c>
      <c r="D53" s="5"/>
      <c r="E53" s="6">
        <v>4594.17</v>
      </c>
      <c r="F53" s="6"/>
      <c r="G53" s="5" t="s">
        <v>160</v>
      </c>
      <c r="H53" s="5" t="s">
        <v>12</v>
      </c>
      <c r="I53" s="5" t="s">
        <v>85</v>
      </c>
      <c r="J53" s="90" t="s">
        <v>174</v>
      </c>
      <c r="K53" s="4" t="s">
        <v>172</v>
      </c>
      <c r="L53" s="4" t="s">
        <v>154</v>
      </c>
      <c r="M53" s="4" t="s">
        <v>19</v>
      </c>
      <c r="N53" s="4"/>
    </row>
    <row r="54" spans="1:14" x14ac:dyDescent="0.3">
      <c r="A54" s="7">
        <v>45513</v>
      </c>
      <c r="B54" s="5"/>
      <c r="C54" s="5" t="s">
        <v>129</v>
      </c>
      <c r="D54" s="5"/>
      <c r="E54" s="6"/>
      <c r="F54" s="6">
        <v>4466.55</v>
      </c>
      <c r="G54" s="5" t="s">
        <v>160</v>
      </c>
      <c r="H54" s="5" t="s">
        <v>12</v>
      </c>
      <c r="I54" s="5" t="s">
        <v>85</v>
      </c>
      <c r="J54" s="90" t="s">
        <v>174</v>
      </c>
      <c r="K54" s="4" t="s">
        <v>172</v>
      </c>
      <c r="L54" s="4" t="s">
        <v>154</v>
      </c>
      <c r="M54" s="4" t="s">
        <v>19</v>
      </c>
      <c r="N54" s="4"/>
    </row>
    <row r="55" spans="1:14" x14ac:dyDescent="0.3">
      <c r="A55" s="7">
        <v>45513</v>
      </c>
      <c r="B55" s="5"/>
      <c r="C55" s="5" t="s">
        <v>124</v>
      </c>
      <c r="D55" s="5"/>
      <c r="E55" s="6"/>
      <c r="F55" s="6">
        <v>127.62</v>
      </c>
      <c r="G55" s="5" t="s">
        <v>160</v>
      </c>
      <c r="H55" s="5" t="s">
        <v>12</v>
      </c>
      <c r="I55" s="5" t="s">
        <v>85</v>
      </c>
      <c r="J55" s="90" t="s">
        <v>174</v>
      </c>
      <c r="K55" s="4" t="s">
        <v>172</v>
      </c>
      <c r="L55" s="4" t="s">
        <v>154</v>
      </c>
      <c r="M55" s="4" t="s">
        <v>19</v>
      </c>
      <c r="N55" s="4"/>
    </row>
    <row r="56" spans="1:14" x14ac:dyDescent="0.3">
      <c r="E56" s="3">
        <f>SUM(E53:E55)</f>
        <v>4594.17</v>
      </c>
      <c r="F56" s="3">
        <f>SUM(F53:F55)</f>
        <v>4594.17</v>
      </c>
      <c r="J56" s="91"/>
    </row>
    <row r="58" spans="1:14" x14ac:dyDescent="0.3">
      <c r="A58" s="7">
        <v>45536</v>
      </c>
      <c r="B58" s="5"/>
      <c r="C58" s="5" t="s">
        <v>129</v>
      </c>
      <c r="D58" s="5"/>
      <c r="E58" s="6">
        <v>1220001.1299999999</v>
      </c>
      <c r="F58" s="6"/>
      <c r="G58" s="5" t="s">
        <v>157</v>
      </c>
      <c r="H58" s="5" t="s">
        <v>12</v>
      </c>
      <c r="I58" s="5" t="s">
        <v>73</v>
      </c>
      <c r="J58" s="90" t="s">
        <v>175</v>
      </c>
      <c r="K58" s="4" t="s">
        <v>170</v>
      </c>
      <c r="L58" s="4" t="s">
        <v>154</v>
      </c>
      <c r="M58" s="4" t="s">
        <v>19</v>
      </c>
      <c r="N58" s="4"/>
    </row>
    <row r="59" spans="1:14" x14ac:dyDescent="0.3">
      <c r="A59" s="7">
        <v>45536</v>
      </c>
      <c r="B59" s="5"/>
      <c r="C59" s="5" t="s">
        <v>128</v>
      </c>
      <c r="D59" s="5"/>
      <c r="E59" s="6"/>
      <c r="F59" s="6">
        <v>1220001.1299999999</v>
      </c>
      <c r="G59" s="5" t="s">
        <v>157</v>
      </c>
      <c r="H59" s="5" t="s">
        <v>12</v>
      </c>
      <c r="I59" s="5" t="s">
        <v>73</v>
      </c>
      <c r="J59" s="90" t="s">
        <v>175</v>
      </c>
      <c r="K59" s="4" t="s">
        <v>170</v>
      </c>
      <c r="L59" s="4" t="s">
        <v>154</v>
      </c>
      <c r="M59" s="4" t="s">
        <v>19</v>
      </c>
      <c r="N59" s="4"/>
    </row>
    <row r="60" spans="1:14" x14ac:dyDescent="0.3">
      <c r="E60" s="3">
        <f>SUM(E58:E59)</f>
        <v>1220001.1299999999</v>
      </c>
      <c r="F60" s="3">
        <f>SUM(F58:F59)</f>
        <v>1220001.1299999999</v>
      </c>
      <c r="J60" s="91"/>
    </row>
    <row r="62" spans="1:14" x14ac:dyDescent="0.3">
      <c r="A62" s="7">
        <v>45536</v>
      </c>
      <c r="B62" s="5"/>
      <c r="C62" s="5" t="s">
        <v>139</v>
      </c>
      <c r="D62" s="5"/>
      <c r="E62" s="6">
        <v>14431.86</v>
      </c>
      <c r="F62" s="6"/>
      <c r="G62" s="5" t="s">
        <v>162</v>
      </c>
      <c r="H62" s="5" t="s">
        <v>12</v>
      </c>
      <c r="I62" s="5" t="s">
        <v>85</v>
      </c>
      <c r="J62" s="90" t="s">
        <v>176</v>
      </c>
      <c r="K62" s="4" t="s">
        <v>167</v>
      </c>
      <c r="L62" s="4" t="s">
        <v>154</v>
      </c>
      <c r="M62" s="4" t="s">
        <v>19</v>
      </c>
      <c r="N62" s="4"/>
    </row>
    <row r="63" spans="1:14" x14ac:dyDescent="0.3">
      <c r="A63" s="7">
        <v>45536</v>
      </c>
      <c r="B63" s="5"/>
      <c r="C63" s="5" t="s">
        <v>129</v>
      </c>
      <c r="D63" s="5"/>
      <c r="E63" s="6"/>
      <c r="F63" s="6">
        <v>14410.48</v>
      </c>
      <c r="G63" s="5" t="s">
        <v>162</v>
      </c>
      <c r="H63" s="5" t="s">
        <v>12</v>
      </c>
      <c r="I63" s="5" t="s">
        <v>85</v>
      </c>
      <c r="J63" s="90" t="s">
        <v>176</v>
      </c>
      <c r="K63" s="4" t="s">
        <v>167</v>
      </c>
      <c r="L63" s="4" t="s">
        <v>154</v>
      </c>
      <c r="M63" s="4" t="s">
        <v>19</v>
      </c>
      <c r="N63" s="4"/>
    </row>
    <row r="64" spans="1:14" x14ac:dyDescent="0.3">
      <c r="A64" s="7">
        <v>45536</v>
      </c>
      <c r="B64" s="5"/>
      <c r="C64" s="5" t="s">
        <v>124</v>
      </c>
      <c r="D64" s="5"/>
      <c r="E64" s="6"/>
      <c r="F64" s="6">
        <v>21.38</v>
      </c>
      <c r="G64" s="5" t="s">
        <v>162</v>
      </c>
      <c r="H64" s="5" t="s">
        <v>12</v>
      </c>
      <c r="I64" s="5" t="s">
        <v>85</v>
      </c>
      <c r="J64" s="90" t="s">
        <v>176</v>
      </c>
      <c r="K64" s="4" t="s">
        <v>167</v>
      </c>
      <c r="L64" s="4" t="s">
        <v>154</v>
      </c>
      <c r="M64" s="4" t="s">
        <v>19</v>
      </c>
      <c r="N64" s="4"/>
    </row>
    <row r="65" spans="1:14" x14ac:dyDescent="0.3">
      <c r="A65" s="7">
        <v>45536</v>
      </c>
      <c r="B65" s="5"/>
      <c r="C65" s="5" t="s">
        <v>139</v>
      </c>
      <c r="D65" s="5"/>
      <c r="E65" s="6">
        <v>30402.32</v>
      </c>
      <c r="F65" s="6"/>
      <c r="G65" s="5" t="s">
        <v>159</v>
      </c>
      <c r="H65" s="5" t="s">
        <v>12</v>
      </c>
      <c r="I65" s="5" t="s">
        <v>85</v>
      </c>
      <c r="J65" s="90" t="s">
        <v>176</v>
      </c>
      <c r="K65" s="4" t="s">
        <v>168</v>
      </c>
      <c r="L65" s="4" t="s">
        <v>154</v>
      </c>
      <c r="M65" s="4" t="s">
        <v>19</v>
      </c>
      <c r="N65" s="4"/>
    </row>
    <row r="66" spans="1:14" x14ac:dyDescent="0.3">
      <c r="A66" s="7">
        <v>45536</v>
      </c>
      <c r="B66" s="5"/>
      <c r="C66" s="5" t="s">
        <v>129</v>
      </c>
      <c r="D66" s="5"/>
      <c r="E66" s="6"/>
      <c r="F66" s="6">
        <v>30133.040000000001</v>
      </c>
      <c r="G66" s="5" t="s">
        <v>159</v>
      </c>
      <c r="H66" s="5" t="s">
        <v>12</v>
      </c>
      <c r="I66" s="5" t="s">
        <v>85</v>
      </c>
      <c r="J66" s="90" t="s">
        <v>176</v>
      </c>
      <c r="K66" s="4" t="s">
        <v>168</v>
      </c>
      <c r="L66" s="4" t="s">
        <v>154</v>
      </c>
      <c r="M66" s="4" t="s">
        <v>19</v>
      </c>
      <c r="N66" s="4"/>
    </row>
    <row r="67" spans="1:14" x14ac:dyDescent="0.3">
      <c r="A67" s="7">
        <v>45536</v>
      </c>
      <c r="B67" s="5"/>
      <c r="C67" s="5" t="s">
        <v>124</v>
      </c>
      <c r="D67" s="5"/>
      <c r="E67" s="6"/>
      <c r="F67" s="6">
        <v>269.27999999999997</v>
      </c>
      <c r="G67" s="5" t="s">
        <v>159</v>
      </c>
      <c r="H67" s="5" t="s">
        <v>12</v>
      </c>
      <c r="I67" s="5" t="s">
        <v>85</v>
      </c>
      <c r="J67" s="90" t="s">
        <v>176</v>
      </c>
      <c r="K67" s="4" t="s">
        <v>168</v>
      </c>
      <c r="L67" s="4" t="s">
        <v>154</v>
      </c>
      <c r="M67" s="4" t="s">
        <v>19</v>
      </c>
      <c r="N67" s="4"/>
    </row>
    <row r="68" spans="1:14" x14ac:dyDescent="0.3">
      <c r="A68" s="7">
        <v>45536</v>
      </c>
      <c r="B68" s="5"/>
      <c r="C68" s="5" t="s">
        <v>139</v>
      </c>
      <c r="D68" s="5"/>
      <c r="E68" s="6">
        <v>3082.5</v>
      </c>
      <c r="F68" s="6"/>
      <c r="G68" s="5" t="s">
        <v>158</v>
      </c>
      <c r="H68" s="5" t="s">
        <v>12</v>
      </c>
      <c r="I68" s="5" t="s">
        <v>85</v>
      </c>
      <c r="J68" s="90" t="s">
        <v>176</v>
      </c>
      <c r="K68" s="4" t="s">
        <v>169</v>
      </c>
      <c r="L68" s="4" t="s">
        <v>154</v>
      </c>
      <c r="M68" s="4" t="s">
        <v>13</v>
      </c>
      <c r="N68" s="4"/>
    </row>
    <row r="69" spans="1:14" x14ac:dyDescent="0.3">
      <c r="A69" s="7">
        <v>45536</v>
      </c>
      <c r="B69" s="5"/>
      <c r="C69" s="5" t="s">
        <v>129</v>
      </c>
      <c r="D69" s="5"/>
      <c r="E69" s="6"/>
      <c r="F69" s="6">
        <v>2223.2399999999998</v>
      </c>
      <c r="G69" s="5" t="s">
        <v>158</v>
      </c>
      <c r="H69" s="5" t="s">
        <v>12</v>
      </c>
      <c r="I69" s="5" t="s">
        <v>85</v>
      </c>
      <c r="J69" s="90" t="s">
        <v>176</v>
      </c>
      <c r="K69" s="4" t="s">
        <v>169</v>
      </c>
      <c r="L69" s="4" t="s">
        <v>154</v>
      </c>
      <c r="M69" s="4" t="s">
        <v>13</v>
      </c>
      <c r="N69" s="4"/>
    </row>
    <row r="70" spans="1:14" x14ac:dyDescent="0.3">
      <c r="A70" s="7">
        <v>45536</v>
      </c>
      <c r="B70" s="5"/>
      <c r="C70" s="5" t="s">
        <v>124</v>
      </c>
      <c r="D70" s="5"/>
      <c r="E70" s="6"/>
      <c r="F70" s="6">
        <v>859.26</v>
      </c>
      <c r="G70" s="5" t="s">
        <v>158</v>
      </c>
      <c r="H70" s="5" t="s">
        <v>12</v>
      </c>
      <c r="I70" s="5" t="s">
        <v>85</v>
      </c>
      <c r="J70" s="90" t="s">
        <v>176</v>
      </c>
      <c r="K70" s="4" t="s">
        <v>169</v>
      </c>
      <c r="L70" s="4" t="s">
        <v>154</v>
      </c>
      <c r="M70" s="4" t="s">
        <v>13</v>
      </c>
      <c r="N70" s="4"/>
    </row>
    <row r="71" spans="1:14" x14ac:dyDescent="0.3">
      <c r="A71" s="7">
        <v>45536</v>
      </c>
      <c r="B71" s="5"/>
      <c r="C71" s="5" t="s">
        <v>139</v>
      </c>
      <c r="D71" s="5"/>
      <c r="E71" s="6">
        <v>3530.31</v>
      </c>
      <c r="F71" s="6"/>
      <c r="G71" s="5" t="s">
        <v>161</v>
      </c>
      <c r="H71" s="5" t="s">
        <v>12</v>
      </c>
      <c r="I71" s="5" t="s">
        <v>85</v>
      </c>
      <c r="J71" s="90" t="s">
        <v>176</v>
      </c>
      <c r="K71" s="4" t="s">
        <v>169</v>
      </c>
      <c r="L71" s="4" t="s">
        <v>154</v>
      </c>
      <c r="M71" s="4" t="s">
        <v>13</v>
      </c>
      <c r="N71" s="4"/>
    </row>
    <row r="72" spans="1:14" x14ac:dyDescent="0.3">
      <c r="A72" s="7">
        <v>45536</v>
      </c>
      <c r="B72" s="5"/>
      <c r="C72" s="5" t="s">
        <v>129</v>
      </c>
      <c r="D72" s="5"/>
      <c r="E72" s="6"/>
      <c r="F72" s="6">
        <v>3019.44</v>
      </c>
      <c r="G72" s="5" t="s">
        <v>161</v>
      </c>
      <c r="H72" s="5" t="s">
        <v>12</v>
      </c>
      <c r="I72" s="5" t="s">
        <v>85</v>
      </c>
      <c r="J72" s="90" t="s">
        <v>176</v>
      </c>
      <c r="K72" s="4" t="s">
        <v>169</v>
      </c>
      <c r="L72" s="4" t="s">
        <v>154</v>
      </c>
      <c r="M72" s="4" t="s">
        <v>13</v>
      </c>
      <c r="N72" s="4"/>
    </row>
    <row r="73" spans="1:14" x14ac:dyDescent="0.3">
      <c r="A73" s="7">
        <v>45536</v>
      </c>
      <c r="B73" s="5"/>
      <c r="C73" s="5" t="s">
        <v>124</v>
      </c>
      <c r="D73" s="5"/>
      <c r="E73" s="6"/>
      <c r="F73" s="6">
        <v>510.87</v>
      </c>
      <c r="G73" s="5" t="s">
        <v>161</v>
      </c>
      <c r="H73" s="5" t="s">
        <v>12</v>
      </c>
      <c r="I73" s="5" t="s">
        <v>85</v>
      </c>
      <c r="J73" s="90" t="s">
        <v>176</v>
      </c>
      <c r="K73" s="4" t="s">
        <v>169</v>
      </c>
      <c r="L73" s="4" t="s">
        <v>154</v>
      </c>
      <c r="M73" s="4" t="s">
        <v>13</v>
      </c>
      <c r="N73" s="4"/>
    </row>
    <row r="74" spans="1:14" x14ac:dyDescent="0.3">
      <c r="A74" s="7">
        <v>45536</v>
      </c>
      <c r="B74" s="5"/>
      <c r="C74" s="5" t="s">
        <v>139</v>
      </c>
      <c r="D74" s="5"/>
      <c r="E74" s="6">
        <v>21325.23</v>
      </c>
      <c r="F74" s="6"/>
      <c r="G74" s="5" t="s">
        <v>153</v>
      </c>
      <c r="H74" s="5" t="s">
        <v>12</v>
      </c>
      <c r="I74" s="5" t="s">
        <v>85</v>
      </c>
      <c r="J74" s="90" t="s">
        <v>176</v>
      </c>
      <c r="K74" s="4" t="s">
        <v>170</v>
      </c>
      <c r="L74" s="4" t="s">
        <v>154</v>
      </c>
      <c r="M74" s="4" t="s">
        <v>19</v>
      </c>
      <c r="N74" s="4"/>
    </row>
    <row r="75" spans="1:14" x14ac:dyDescent="0.3">
      <c r="A75" s="7">
        <v>45536</v>
      </c>
      <c r="B75" s="5"/>
      <c r="C75" s="5" t="s">
        <v>129</v>
      </c>
      <c r="D75" s="5"/>
      <c r="E75" s="6"/>
      <c r="F75" s="6">
        <v>18373.75</v>
      </c>
      <c r="G75" s="5" t="s">
        <v>153</v>
      </c>
      <c r="H75" s="5" t="s">
        <v>12</v>
      </c>
      <c r="I75" s="5" t="s">
        <v>85</v>
      </c>
      <c r="J75" s="90" t="s">
        <v>176</v>
      </c>
      <c r="K75" s="4" t="s">
        <v>170</v>
      </c>
      <c r="L75" s="4" t="s">
        <v>154</v>
      </c>
      <c r="M75" s="4" t="s">
        <v>19</v>
      </c>
      <c r="N75" s="4"/>
    </row>
    <row r="76" spans="1:14" x14ac:dyDescent="0.3">
      <c r="A76" s="7">
        <v>45536</v>
      </c>
      <c r="B76" s="5"/>
      <c r="C76" s="5" t="s">
        <v>124</v>
      </c>
      <c r="D76" s="5"/>
      <c r="E76" s="6"/>
      <c r="F76" s="6">
        <v>2951.48</v>
      </c>
      <c r="G76" s="5" t="s">
        <v>153</v>
      </c>
      <c r="H76" s="5" t="s">
        <v>12</v>
      </c>
      <c r="I76" s="5" t="s">
        <v>85</v>
      </c>
      <c r="J76" s="90" t="s">
        <v>176</v>
      </c>
      <c r="K76" s="4" t="s">
        <v>170</v>
      </c>
      <c r="L76" s="4" t="s">
        <v>154</v>
      </c>
      <c r="M76" s="4" t="s">
        <v>19</v>
      </c>
      <c r="N76" s="4"/>
    </row>
    <row r="77" spans="1:14" x14ac:dyDescent="0.3">
      <c r="A77" s="7">
        <v>45536</v>
      </c>
      <c r="B77" s="5"/>
      <c r="C77" s="5" t="s">
        <v>139</v>
      </c>
      <c r="D77" s="5"/>
      <c r="E77" s="6">
        <v>36641</v>
      </c>
      <c r="F77" s="6"/>
      <c r="G77" s="5" t="s">
        <v>155</v>
      </c>
      <c r="H77" s="5" t="s">
        <v>12</v>
      </c>
      <c r="I77" s="5" t="s">
        <v>85</v>
      </c>
      <c r="J77" s="90" t="s">
        <v>176</v>
      </c>
      <c r="K77" s="4" t="s">
        <v>170</v>
      </c>
      <c r="L77" s="4" t="s">
        <v>154</v>
      </c>
      <c r="M77" s="4" t="s">
        <v>19</v>
      </c>
      <c r="N77" s="4"/>
    </row>
    <row r="78" spans="1:14" x14ac:dyDescent="0.3">
      <c r="A78" s="7">
        <v>45536</v>
      </c>
      <c r="B78" s="5"/>
      <c r="C78" s="5" t="s">
        <v>129</v>
      </c>
      <c r="D78" s="5"/>
      <c r="E78" s="6"/>
      <c r="F78" s="6">
        <v>14557.64</v>
      </c>
      <c r="G78" s="5" t="s">
        <v>155</v>
      </c>
      <c r="H78" s="5" t="s">
        <v>12</v>
      </c>
      <c r="I78" s="5" t="s">
        <v>85</v>
      </c>
      <c r="J78" s="90" t="s">
        <v>176</v>
      </c>
      <c r="K78" s="4" t="s">
        <v>170</v>
      </c>
      <c r="L78" s="4" t="s">
        <v>154</v>
      </c>
      <c r="M78" s="4" t="s">
        <v>19</v>
      </c>
      <c r="N78" s="4"/>
    </row>
    <row r="79" spans="1:14" x14ac:dyDescent="0.3">
      <c r="A79" s="7">
        <v>45536</v>
      </c>
      <c r="B79" s="5"/>
      <c r="C79" s="5" t="s">
        <v>124</v>
      </c>
      <c r="D79" s="5"/>
      <c r="E79" s="6"/>
      <c r="F79" s="6">
        <v>22083.360000000001</v>
      </c>
      <c r="G79" s="5" t="s">
        <v>155</v>
      </c>
      <c r="H79" s="5" t="s">
        <v>12</v>
      </c>
      <c r="I79" s="5" t="s">
        <v>85</v>
      </c>
      <c r="J79" s="90" t="s">
        <v>176</v>
      </c>
      <c r="K79" s="4" t="s">
        <v>170</v>
      </c>
      <c r="L79" s="4" t="s">
        <v>154</v>
      </c>
      <c r="M79" s="4" t="s">
        <v>19</v>
      </c>
      <c r="N79" s="4"/>
    </row>
    <row r="80" spans="1:14" x14ac:dyDescent="0.3">
      <c r="A80" s="7">
        <v>45536</v>
      </c>
      <c r="B80" s="5"/>
      <c r="C80" s="5" t="s">
        <v>139</v>
      </c>
      <c r="D80" s="5"/>
      <c r="E80" s="6">
        <v>20781.25</v>
      </c>
      <c r="F80" s="6"/>
      <c r="G80" s="5" t="s">
        <v>157</v>
      </c>
      <c r="H80" s="5" t="s">
        <v>12</v>
      </c>
      <c r="I80" s="5" t="s">
        <v>85</v>
      </c>
      <c r="J80" s="90" t="s">
        <v>176</v>
      </c>
      <c r="K80" s="4" t="s">
        <v>170</v>
      </c>
      <c r="L80" s="4" t="s">
        <v>154</v>
      </c>
      <c r="M80" s="4" t="s">
        <v>19</v>
      </c>
      <c r="N80" s="4"/>
    </row>
    <row r="81" spans="1:14" x14ac:dyDescent="0.3">
      <c r="A81" s="7">
        <v>45536</v>
      </c>
      <c r="B81" s="5"/>
      <c r="C81" s="5" t="s">
        <v>129</v>
      </c>
      <c r="D81" s="5"/>
      <c r="E81" s="6"/>
      <c r="F81" s="6">
        <v>20781.25</v>
      </c>
      <c r="G81" s="5" t="s">
        <v>157</v>
      </c>
      <c r="H81" s="5" t="s">
        <v>12</v>
      </c>
      <c r="I81" s="5" t="s">
        <v>85</v>
      </c>
      <c r="J81" s="90" t="s">
        <v>176</v>
      </c>
      <c r="K81" s="4" t="s">
        <v>170</v>
      </c>
      <c r="L81" s="4" t="s">
        <v>154</v>
      </c>
      <c r="M81" s="4" t="s">
        <v>19</v>
      </c>
      <c r="N81" s="4"/>
    </row>
    <row r="82" spans="1:14" x14ac:dyDescent="0.3">
      <c r="E82" s="3">
        <f>SUM(E62:E81)</f>
        <v>130194.47</v>
      </c>
      <c r="F82" s="3">
        <f>SUM(F62:F81)</f>
        <v>130194.47</v>
      </c>
      <c r="J82" s="91"/>
    </row>
    <row r="84" spans="1:14" x14ac:dyDescent="0.3">
      <c r="A84" s="7">
        <v>45544</v>
      </c>
      <c r="B84" s="5"/>
      <c r="C84" s="5" t="s">
        <v>139</v>
      </c>
      <c r="D84" s="5"/>
      <c r="E84" s="6">
        <v>4594.17</v>
      </c>
      <c r="F84" s="6"/>
      <c r="G84" s="5" t="s">
        <v>160</v>
      </c>
      <c r="H84" s="5" t="s">
        <v>12</v>
      </c>
      <c r="I84" s="5" t="s">
        <v>85</v>
      </c>
      <c r="J84" s="90" t="s">
        <v>177</v>
      </c>
      <c r="K84" s="4" t="s">
        <v>172</v>
      </c>
      <c r="L84" s="4" t="s">
        <v>154</v>
      </c>
      <c r="M84" s="4" t="s">
        <v>19</v>
      </c>
      <c r="N84" s="4"/>
    </row>
    <row r="85" spans="1:14" x14ac:dyDescent="0.3">
      <c r="A85" s="7">
        <v>45544</v>
      </c>
      <c r="B85" s="5"/>
      <c r="C85" s="5" t="s">
        <v>129</v>
      </c>
      <c r="D85" s="5"/>
      <c r="E85" s="6"/>
      <c r="F85" s="6">
        <v>4469.8599999999997</v>
      </c>
      <c r="G85" s="5" t="s">
        <v>160</v>
      </c>
      <c r="H85" s="5" t="s">
        <v>12</v>
      </c>
      <c r="I85" s="5" t="s">
        <v>85</v>
      </c>
      <c r="J85" s="90" t="s">
        <v>177</v>
      </c>
      <c r="K85" s="4" t="s">
        <v>172</v>
      </c>
      <c r="L85" s="4" t="s">
        <v>154</v>
      </c>
      <c r="M85" s="4" t="s">
        <v>19</v>
      </c>
      <c r="N85" s="4"/>
    </row>
    <row r="86" spans="1:14" x14ac:dyDescent="0.3">
      <c r="A86" s="7">
        <v>45544</v>
      </c>
      <c r="B86" s="5"/>
      <c r="C86" s="5" t="s">
        <v>124</v>
      </c>
      <c r="D86" s="5"/>
      <c r="E86" s="6"/>
      <c r="F86" s="6">
        <v>124.31</v>
      </c>
      <c r="G86" s="5" t="s">
        <v>160</v>
      </c>
      <c r="H86" s="5" t="s">
        <v>12</v>
      </c>
      <c r="I86" s="5" t="s">
        <v>85</v>
      </c>
      <c r="J86" s="90" t="s">
        <v>177</v>
      </c>
      <c r="K86" s="4" t="s">
        <v>172</v>
      </c>
      <c r="L86" s="4" t="s">
        <v>154</v>
      </c>
      <c r="M86" s="4" t="s">
        <v>19</v>
      </c>
      <c r="N86" s="4"/>
    </row>
    <row r="87" spans="1:14" x14ac:dyDescent="0.3">
      <c r="E87" s="3">
        <f>SUM(E84:E86)</f>
        <v>4594.17</v>
      </c>
      <c r="F87" s="3">
        <f>SUM(F84:F86)</f>
        <v>4594.17</v>
      </c>
      <c r="J87" s="91"/>
    </row>
    <row r="89" spans="1:14" x14ac:dyDescent="0.3">
      <c r="A89" s="7">
        <v>45566</v>
      </c>
      <c r="B89" s="5"/>
      <c r="C89" s="5" t="s">
        <v>139</v>
      </c>
      <c r="D89" s="5"/>
      <c r="E89" s="6">
        <v>14431.86</v>
      </c>
      <c r="F89" s="6"/>
      <c r="G89" s="5" t="s">
        <v>162</v>
      </c>
      <c r="H89" s="5" t="s">
        <v>12</v>
      </c>
      <c r="I89" s="5" t="s">
        <v>85</v>
      </c>
      <c r="J89" s="90" t="s">
        <v>178</v>
      </c>
      <c r="K89" s="4" t="s">
        <v>167</v>
      </c>
      <c r="L89" s="4" t="s">
        <v>154</v>
      </c>
      <c r="M89" s="4" t="s">
        <v>19</v>
      </c>
      <c r="N89" s="4"/>
    </row>
    <row r="90" spans="1:14" x14ac:dyDescent="0.3">
      <c r="A90" s="7">
        <v>45566</v>
      </c>
      <c r="B90" s="5"/>
      <c r="C90" s="5" t="s">
        <v>129</v>
      </c>
      <c r="D90" s="5"/>
      <c r="E90" s="6"/>
      <c r="F90" s="6">
        <v>14421.16</v>
      </c>
      <c r="G90" s="5" t="s">
        <v>162</v>
      </c>
      <c r="H90" s="5" t="s">
        <v>12</v>
      </c>
      <c r="I90" s="5" t="s">
        <v>85</v>
      </c>
      <c r="J90" s="90" t="s">
        <v>178</v>
      </c>
      <c r="K90" s="4" t="s">
        <v>167</v>
      </c>
      <c r="L90" s="4" t="s">
        <v>154</v>
      </c>
      <c r="M90" s="4" t="s">
        <v>19</v>
      </c>
      <c r="N90" s="4"/>
    </row>
    <row r="91" spans="1:14" x14ac:dyDescent="0.3">
      <c r="A91" s="7">
        <v>45566</v>
      </c>
      <c r="B91" s="5"/>
      <c r="C91" s="5" t="s">
        <v>124</v>
      </c>
      <c r="D91" s="5"/>
      <c r="E91" s="6"/>
      <c r="F91" s="6">
        <v>10.7</v>
      </c>
      <c r="G91" s="5" t="s">
        <v>162</v>
      </c>
      <c r="H91" s="5" t="s">
        <v>12</v>
      </c>
      <c r="I91" s="5" t="s">
        <v>85</v>
      </c>
      <c r="J91" s="90" t="s">
        <v>178</v>
      </c>
      <c r="K91" s="4" t="s">
        <v>167</v>
      </c>
      <c r="L91" s="4" t="s">
        <v>154</v>
      </c>
      <c r="M91" s="4" t="s">
        <v>19</v>
      </c>
      <c r="N91" s="4"/>
    </row>
    <row r="92" spans="1:14" x14ac:dyDescent="0.3">
      <c r="A92" s="7">
        <v>45566</v>
      </c>
      <c r="B92" s="5"/>
      <c r="C92" s="5" t="s">
        <v>139</v>
      </c>
      <c r="D92" s="5"/>
      <c r="E92" s="6">
        <v>30402.32</v>
      </c>
      <c r="F92" s="6"/>
      <c r="G92" s="5" t="s">
        <v>159</v>
      </c>
      <c r="H92" s="5" t="s">
        <v>12</v>
      </c>
      <c r="I92" s="5" t="s">
        <v>85</v>
      </c>
      <c r="J92" s="90" t="s">
        <v>178</v>
      </c>
      <c r="K92" s="4" t="s">
        <v>168</v>
      </c>
      <c r="L92" s="4" t="s">
        <v>154</v>
      </c>
      <c r="M92" s="4" t="s">
        <v>19</v>
      </c>
      <c r="N92" s="4"/>
    </row>
    <row r="93" spans="1:14" x14ac:dyDescent="0.3">
      <c r="A93" s="7">
        <v>45566</v>
      </c>
      <c r="B93" s="5"/>
      <c r="C93" s="5" t="s">
        <v>129</v>
      </c>
      <c r="D93" s="5"/>
      <c r="E93" s="6"/>
      <c r="F93" s="6">
        <v>30155.39</v>
      </c>
      <c r="G93" s="5" t="s">
        <v>159</v>
      </c>
      <c r="H93" s="5" t="s">
        <v>12</v>
      </c>
      <c r="I93" s="5" t="s">
        <v>85</v>
      </c>
      <c r="J93" s="90" t="s">
        <v>178</v>
      </c>
      <c r="K93" s="4" t="s">
        <v>168</v>
      </c>
      <c r="L93" s="4" t="s">
        <v>154</v>
      </c>
      <c r="M93" s="4" t="s">
        <v>19</v>
      </c>
      <c r="N93" s="4"/>
    </row>
    <row r="94" spans="1:14" x14ac:dyDescent="0.3">
      <c r="A94" s="7">
        <v>45566</v>
      </c>
      <c r="B94" s="5"/>
      <c r="C94" s="5" t="s">
        <v>124</v>
      </c>
      <c r="D94" s="5"/>
      <c r="E94" s="6"/>
      <c r="F94" s="6">
        <v>246.93</v>
      </c>
      <c r="G94" s="5" t="s">
        <v>159</v>
      </c>
      <c r="H94" s="5" t="s">
        <v>12</v>
      </c>
      <c r="I94" s="5" t="s">
        <v>85</v>
      </c>
      <c r="J94" s="90" t="s">
        <v>178</v>
      </c>
      <c r="K94" s="4" t="s">
        <v>168</v>
      </c>
      <c r="L94" s="4" t="s">
        <v>154</v>
      </c>
      <c r="M94" s="4" t="s">
        <v>19</v>
      </c>
      <c r="N94" s="4"/>
    </row>
    <row r="95" spans="1:14" x14ac:dyDescent="0.3">
      <c r="A95" s="7">
        <v>45566</v>
      </c>
      <c r="B95" s="5"/>
      <c r="C95" s="5" t="s">
        <v>139</v>
      </c>
      <c r="D95" s="5"/>
      <c r="E95" s="6">
        <v>3082.5</v>
      </c>
      <c r="F95" s="6"/>
      <c r="G95" s="5" t="s">
        <v>158</v>
      </c>
      <c r="H95" s="5" t="s">
        <v>12</v>
      </c>
      <c r="I95" s="5" t="s">
        <v>85</v>
      </c>
      <c r="J95" s="90" t="s">
        <v>178</v>
      </c>
      <c r="K95" s="4" t="s">
        <v>169</v>
      </c>
      <c r="L95" s="4" t="s">
        <v>154</v>
      </c>
      <c r="M95" s="4" t="s">
        <v>13</v>
      </c>
      <c r="N95" s="4"/>
    </row>
    <row r="96" spans="1:14" x14ac:dyDescent="0.3">
      <c r="A96" s="7">
        <v>45566</v>
      </c>
      <c r="B96" s="5"/>
      <c r="C96" s="5" t="s">
        <v>129</v>
      </c>
      <c r="D96" s="5"/>
      <c r="E96" s="6"/>
      <c r="F96" s="6">
        <v>2225</v>
      </c>
      <c r="G96" s="5" t="s">
        <v>158</v>
      </c>
      <c r="H96" s="5" t="s">
        <v>12</v>
      </c>
      <c r="I96" s="5" t="s">
        <v>85</v>
      </c>
      <c r="J96" s="90" t="s">
        <v>178</v>
      </c>
      <c r="K96" s="4" t="s">
        <v>169</v>
      </c>
      <c r="L96" s="4" t="s">
        <v>154</v>
      </c>
      <c r="M96" s="4" t="s">
        <v>13</v>
      </c>
      <c r="N96" s="4"/>
    </row>
    <row r="97" spans="1:14" x14ac:dyDescent="0.3">
      <c r="A97" s="7">
        <v>45566</v>
      </c>
      <c r="B97" s="5"/>
      <c r="C97" s="5" t="s">
        <v>124</v>
      </c>
      <c r="D97" s="5"/>
      <c r="E97" s="6"/>
      <c r="F97" s="6">
        <v>857.5</v>
      </c>
      <c r="G97" s="5" t="s">
        <v>158</v>
      </c>
      <c r="H97" s="5" t="s">
        <v>12</v>
      </c>
      <c r="I97" s="5" t="s">
        <v>85</v>
      </c>
      <c r="J97" s="90" t="s">
        <v>178</v>
      </c>
      <c r="K97" s="4" t="s">
        <v>169</v>
      </c>
      <c r="L97" s="4" t="s">
        <v>154</v>
      </c>
      <c r="M97" s="4" t="s">
        <v>13</v>
      </c>
      <c r="N97" s="4"/>
    </row>
    <row r="98" spans="1:14" x14ac:dyDescent="0.3">
      <c r="A98" s="7">
        <v>45566</v>
      </c>
      <c r="B98" s="5"/>
      <c r="C98" s="5" t="s">
        <v>139</v>
      </c>
      <c r="D98" s="5"/>
      <c r="E98" s="6">
        <v>3530.31</v>
      </c>
      <c r="F98" s="6"/>
      <c r="G98" s="5" t="s">
        <v>161</v>
      </c>
      <c r="H98" s="5" t="s">
        <v>12</v>
      </c>
      <c r="I98" s="5" t="s">
        <v>85</v>
      </c>
      <c r="J98" s="90" t="s">
        <v>178</v>
      </c>
      <c r="K98" s="4" t="s">
        <v>169</v>
      </c>
      <c r="L98" s="4" t="s">
        <v>154</v>
      </c>
      <c r="M98" s="4" t="s">
        <v>13</v>
      </c>
      <c r="N98" s="4"/>
    </row>
    <row r="99" spans="1:14" x14ac:dyDescent="0.3">
      <c r="A99" s="7">
        <v>45566</v>
      </c>
      <c r="B99" s="5"/>
      <c r="C99" s="5" t="s">
        <v>129</v>
      </c>
      <c r="D99" s="5"/>
      <c r="E99" s="6"/>
      <c r="F99" s="6">
        <v>3021.83</v>
      </c>
      <c r="G99" s="5" t="s">
        <v>161</v>
      </c>
      <c r="H99" s="5" t="s">
        <v>12</v>
      </c>
      <c r="I99" s="5" t="s">
        <v>85</v>
      </c>
      <c r="J99" s="90" t="s">
        <v>178</v>
      </c>
      <c r="K99" s="4" t="s">
        <v>169</v>
      </c>
      <c r="L99" s="4" t="s">
        <v>154</v>
      </c>
      <c r="M99" s="4" t="s">
        <v>13</v>
      </c>
      <c r="N99" s="4"/>
    </row>
    <row r="100" spans="1:14" x14ac:dyDescent="0.3">
      <c r="A100" s="7">
        <v>45566</v>
      </c>
      <c r="B100" s="5"/>
      <c r="C100" s="5" t="s">
        <v>124</v>
      </c>
      <c r="D100" s="5"/>
      <c r="E100" s="6"/>
      <c r="F100" s="6">
        <v>508.48</v>
      </c>
      <c r="G100" s="5" t="s">
        <v>161</v>
      </c>
      <c r="H100" s="5" t="s">
        <v>12</v>
      </c>
      <c r="I100" s="5" t="s">
        <v>85</v>
      </c>
      <c r="J100" s="90" t="s">
        <v>178</v>
      </c>
      <c r="K100" s="4" t="s">
        <v>169</v>
      </c>
      <c r="L100" s="4" t="s">
        <v>154</v>
      </c>
      <c r="M100" s="4" t="s">
        <v>13</v>
      </c>
      <c r="N100" s="4"/>
    </row>
    <row r="101" spans="1:14" x14ac:dyDescent="0.3">
      <c r="A101" s="7">
        <v>45566</v>
      </c>
      <c r="B101" s="5"/>
      <c r="C101" s="5" t="s">
        <v>139</v>
      </c>
      <c r="D101" s="5"/>
      <c r="E101" s="6">
        <v>21325.23</v>
      </c>
      <c r="F101" s="6"/>
      <c r="G101" s="5" t="s">
        <v>153</v>
      </c>
      <c r="H101" s="5" t="s">
        <v>12</v>
      </c>
      <c r="I101" s="5" t="s">
        <v>85</v>
      </c>
      <c r="J101" s="90" t="s">
        <v>178</v>
      </c>
      <c r="K101" s="4" t="s">
        <v>170</v>
      </c>
      <c r="L101" s="4" t="s">
        <v>154</v>
      </c>
      <c r="M101" s="4" t="s">
        <v>19</v>
      </c>
      <c r="N101" s="4"/>
    </row>
    <row r="102" spans="1:14" x14ac:dyDescent="0.3">
      <c r="A102" s="7">
        <v>45566</v>
      </c>
      <c r="B102" s="5"/>
      <c r="C102" s="5" t="s">
        <v>129</v>
      </c>
      <c r="D102" s="5"/>
      <c r="E102" s="6"/>
      <c r="F102" s="6">
        <v>18406.36</v>
      </c>
      <c r="G102" s="5" t="s">
        <v>153</v>
      </c>
      <c r="H102" s="5" t="s">
        <v>12</v>
      </c>
      <c r="I102" s="5" t="s">
        <v>85</v>
      </c>
      <c r="J102" s="90" t="s">
        <v>178</v>
      </c>
      <c r="K102" s="4" t="s">
        <v>170</v>
      </c>
      <c r="L102" s="4" t="s">
        <v>154</v>
      </c>
      <c r="M102" s="4" t="s">
        <v>19</v>
      </c>
      <c r="N102" s="4"/>
    </row>
    <row r="103" spans="1:14" x14ac:dyDescent="0.3">
      <c r="A103" s="7">
        <v>45566</v>
      </c>
      <c r="B103" s="5"/>
      <c r="C103" s="5" t="s">
        <v>124</v>
      </c>
      <c r="D103" s="5"/>
      <c r="E103" s="6"/>
      <c r="F103" s="6">
        <v>2918.87</v>
      </c>
      <c r="G103" s="5" t="s">
        <v>153</v>
      </c>
      <c r="H103" s="5" t="s">
        <v>12</v>
      </c>
      <c r="I103" s="5" t="s">
        <v>85</v>
      </c>
      <c r="J103" s="90" t="s">
        <v>178</v>
      </c>
      <c r="K103" s="4" t="s">
        <v>170</v>
      </c>
      <c r="L103" s="4" t="s">
        <v>154</v>
      </c>
      <c r="M103" s="4" t="s">
        <v>19</v>
      </c>
      <c r="N103" s="4"/>
    </row>
    <row r="104" spans="1:14" x14ac:dyDescent="0.3">
      <c r="A104" s="7">
        <v>45566</v>
      </c>
      <c r="B104" s="5"/>
      <c r="C104" s="5" t="s">
        <v>139</v>
      </c>
      <c r="D104" s="5"/>
      <c r="E104" s="6">
        <v>36641</v>
      </c>
      <c r="F104" s="6"/>
      <c r="G104" s="5" t="s">
        <v>155</v>
      </c>
      <c r="H104" s="5" t="s">
        <v>12</v>
      </c>
      <c r="I104" s="5" t="s">
        <v>85</v>
      </c>
      <c r="J104" s="90" t="s">
        <v>178</v>
      </c>
      <c r="K104" s="4" t="s">
        <v>170</v>
      </c>
      <c r="L104" s="4" t="s">
        <v>154</v>
      </c>
      <c r="M104" s="4" t="s">
        <v>19</v>
      </c>
      <c r="N104" s="4"/>
    </row>
    <row r="105" spans="1:14" x14ac:dyDescent="0.3">
      <c r="A105" s="7">
        <v>45566</v>
      </c>
      <c r="B105" s="5"/>
      <c r="C105" s="5" t="s">
        <v>129</v>
      </c>
      <c r="D105" s="5"/>
      <c r="E105" s="6"/>
      <c r="F105" s="6">
        <v>14609.8</v>
      </c>
      <c r="G105" s="5" t="s">
        <v>155</v>
      </c>
      <c r="H105" s="5" t="s">
        <v>12</v>
      </c>
      <c r="I105" s="5" t="s">
        <v>85</v>
      </c>
      <c r="J105" s="90" t="s">
        <v>178</v>
      </c>
      <c r="K105" s="4" t="s">
        <v>170</v>
      </c>
      <c r="L105" s="4" t="s">
        <v>154</v>
      </c>
      <c r="M105" s="4" t="s">
        <v>19</v>
      </c>
      <c r="N105" s="4"/>
    </row>
    <row r="106" spans="1:14" x14ac:dyDescent="0.3">
      <c r="A106" s="7">
        <v>45566</v>
      </c>
      <c r="B106" s="5"/>
      <c r="C106" s="5" t="s">
        <v>124</v>
      </c>
      <c r="D106" s="5"/>
      <c r="E106" s="6"/>
      <c r="F106" s="6">
        <v>22031.200000000001</v>
      </c>
      <c r="G106" s="5" t="s">
        <v>155</v>
      </c>
      <c r="H106" s="5" t="s">
        <v>12</v>
      </c>
      <c r="I106" s="5" t="s">
        <v>85</v>
      </c>
      <c r="J106" s="90" t="s">
        <v>178</v>
      </c>
      <c r="K106" s="4" t="s">
        <v>170</v>
      </c>
      <c r="L106" s="4" t="s">
        <v>154</v>
      </c>
      <c r="M106" s="4" t="s">
        <v>19</v>
      </c>
      <c r="N106" s="4"/>
    </row>
    <row r="107" spans="1:14" x14ac:dyDescent="0.3">
      <c r="A107" s="7">
        <v>45566</v>
      </c>
      <c r="B107" s="5"/>
      <c r="C107" s="5" t="s">
        <v>139</v>
      </c>
      <c r="D107" s="5"/>
      <c r="E107" s="6">
        <v>20781.25</v>
      </c>
      <c r="F107" s="6"/>
      <c r="G107" s="5" t="s">
        <v>157</v>
      </c>
      <c r="H107" s="5" t="s">
        <v>12</v>
      </c>
      <c r="I107" s="5" t="s">
        <v>85</v>
      </c>
      <c r="J107" s="90" t="s">
        <v>178</v>
      </c>
      <c r="K107" s="4" t="s">
        <v>170</v>
      </c>
      <c r="L107" s="4" t="s">
        <v>154</v>
      </c>
      <c r="M107" s="4" t="s">
        <v>19</v>
      </c>
      <c r="N107" s="4"/>
    </row>
    <row r="108" spans="1:14" x14ac:dyDescent="0.3">
      <c r="A108" s="7">
        <v>45566</v>
      </c>
      <c r="B108" s="5"/>
      <c r="C108" s="5" t="s">
        <v>129</v>
      </c>
      <c r="D108" s="5"/>
      <c r="E108" s="6"/>
      <c r="F108" s="6">
        <v>19891.830000000002</v>
      </c>
      <c r="G108" s="5" t="s">
        <v>157</v>
      </c>
      <c r="H108" s="5" t="s">
        <v>12</v>
      </c>
      <c r="I108" s="5" t="s">
        <v>85</v>
      </c>
      <c r="J108" s="90" t="s">
        <v>178</v>
      </c>
      <c r="K108" s="4" t="s">
        <v>170</v>
      </c>
      <c r="L108" s="4" t="s">
        <v>154</v>
      </c>
      <c r="M108" s="4" t="s">
        <v>19</v>
      </c>
      <c r="N108" s="4"/>
    </row>
    <row r="109" spans="1:14" x14ac:dyDescent="0.3">
      <c r="A109" s="7">
        <v>45566</v>
      </c>
      <c r="B109" s="5"/>
      <c r="C109" s="5" t="s">
        <v>124</v>
      </c>
      <c r="D109" s="5"/>
      <c r="E109" s="6"/>
      <c r="F109" s="6">
        <v>889.42</v>
      </c>
      <c r="G109" s="5" t="s">
        <v>157</v>
      </c>
      <c r="H109" s="5" t="s">
        <v>12</v>
      </c>
      <c r="I109" s="5" t="s">
        <v>85</v>
      </c>
      <c r="J109" s="90" t="s">
        <v>178</v>
      </c>
      <c r="K109" s="4" t="s">
        <v>170</v>
      </c>
      <c r="L109" s="4" t="s">
        <v>154</v>
      </c>
      <c r="M109" s="4" t="s">
        <v>19</v>
      </c>
      <c r="N109" s="4"/>
    </row>
    <row r="110" spans="1:14" x14ac:dyDescent="0.3">
      <c r="E110" s="3">
        <f>SUM(E89:E109)</f>
        <v>130194.47</v>
      </c>
      <c r="F110" s="3">
        <f>SUM(F89:F109)</f>
        <v>130194.47</v>
      </c>
      <c r="J110" s="91"/>
    </row>
    <row r="112" spans="1:14" x14ac:dyDescent="0.3">
      <c r="A112" s="7">
        <v>45574</v>
      </c>
      <c r="B112" s="5"/>
      <c r="C112" s="5" t="s">
        <v>139</v>
      </c>
      <c r="D112" s="5"/>
      <c r="E112" s="6">
        <v>4594.17</v>
      </c>
      <c r="F112" s="6"/>
      <c r="G112" s="5" t="s">
        <v>160</v>
      </c>
      <c r="H112" s="5" t="s">
        <v>12</v>
      </c>
      <c r="I112" s="5" t="s">
        <v>85</v>
      </c>
      <c r="J112" s="90" t="s">
        <v>179</v>
      </c>
      <c r="K112" s="4" t="s">
        <v>172</v>
      </c>
      <c r="L112" s="4" t="s">
        <v>154</v>
      </c>
      <c r="M112" s="4" t="s">
        <v>19</v>
      </c>
      <c r="N112" s="4"/>
    </row>
    <row r="113" spans="1:14" x14ac:dyDescent="0.3">
      <c r="A113" s="7">
        <v>45574</v>
      </c>
      <c r="B113" s="5"/>
      <c r="C113" s="5" t="s">
        <v>129</v>
      </c>
      <c r="D113" s="5"/>
      <c r="E113" s="6"/>
      <c r="F113" s="6">
        <v>4473.17</v>
      </c>
      <c r="G113" s="5" t="s">
        <v>160</v>
      </c>
      <c r="H113" s="5" t="s">
        <v>12</v>
      </c>
      <c r="I113" s="5" t="s">
        <v>85</v>
      </c>
      <c r="J113" s="90" t="s">
        <v>179</v>
      </c>
      <c r="K113" s="4" t="s">
        <v>172</v>
      </c>
      <c r="L113" s="4" t="s">
        <v>154</v>
      </c>
      <c r="M113" s="4" t="s">
        <v>19</v>
      </c>
      <c r="N113" s="4"/>
    </row>
    <row r="114" spans="1:14" x14ac:dyDescent="0.3">
      <c r="A114" s="7">
        <v>45574</v>
      </c>
      <c r="B114" s="5"/>
      <c r="C114" s="5" t="s">
        <v>124</v>
      </c>
      <c r="D114" s="5"/>
      <c r="E114" s="6"/>
      <c r="F114" s="6">
        <v>121</v>
      </c>
      <c r="G114" s="5" t="s">
        <v>160</v>
      </c>
      <c r="H114" s="5" t="s">
        <v>12</v>
      </c>
      <c r="I114" s="5" t="s">
        <v>85</v>
      </c>
      <c r="J114" s="90" t="s">
        <v>179</v>
      </c>
      <c r="K114" s="4" t="s">
        <v>172</v>
      </c>
      <c r="L114" s="4" t="s">
        <v>154</v>
      </c>
      <c r="M114" s="4" t="s">
        <v>19</v>
      </c>
      <c r="N114" s="4"/>
    </row>
    <row r="115" spans="1:14" x14ac:dyDescent="0.3">
      <c r="E115" s="3">
        <f>SUM(E112:E114)</f>
        <v>4594.17</v>
      </c>
      <c r="F115" s="3">
        <f>SUM(F112:F114)</f>
        <v>4594.17</v>
      </c>
      <c r="J115" s="91"/>
    </row>
    <row r="117" spans="1:14" x14ac:dyDescent="0.3">
      <c r="A117" s="7">
        <v>45595</v>
      </c>
      <c r="B117" s="5"/>
      <c r="C117" s="5" t="s">
        <v>139</v>
      </c>
      <c r="D117" s="5"/>
      <c r="E117" s="6">
        <v>49370</v>
      </c>
      <c r="F117" s="6"/>
      <c r="G117" s="5" t="s">
        <v>163</v>
      </c>
      <c r="H117" s="5" t="s">
        <v>12</v>
      </c>
      <c r="I117" s="5" t="s">
        <v>85</v>
      </c>
      <c r="J117" s="90" t="s">
        <v>180</v>
      </c>
      <c r="K117" s="4" t="s">
        <v>170</v>
      </c>
      <c r="L117" s="4" t="s">
        <v>154</v>
      </c>
      <c r="M117" s="4" t="s">
        <v>19</v>
      </c>
      <c r="N117" s="4"/>
    </row>
    <row r="118" spans="1:14" x14ac:dyDescent="0.3">
      <c r="A118" s="7">
        <v>45595</v>
      </c>
      <c r="B118" s="5"/>
      <c r="C118" s="5" t="s">
        <v>129</v>
      </c>
      <c r="D118" s="5"/>
      <c r="E118" s="6"/>
      <c r="F118" s="6">
        <v>49370</v>
      </c>
      <c r="G118" s="5" t="s">
        <v>163</v>
      </c>
      <c r="H118" s="5" t="s">
        <v>12</v>
      </c>
      <c r="I118" s="5" t="s">
        <v>85</v>
      </c>
      <c r="J118" s="90" t="s">
        <v>180</v>
      </c>
      <c r="K118" s="4" t="s">
        <v>170</v>
      </c>
      <c r="L118" s="4" t="s">
        <v>154</v>
      </c>
      <c r="M118" s="4" t="s">
        <v>19</v>
      </c>
      <c r="N118" s="4"/>
    </row>
    <row r="119" spans="1:14" x14ac:dyDescent="0.3">
      <c r="E119" s="3">
        <f>SUM(E117:E118)</f>
        <v>49370</v>
      </c>
      <c r="F119" s="3">
        <f>SUM(F117:F118)</f>
        <v>49370</v>
      </c>
      <c r="J119" s="91"/>
    </row>
    <row r="121" spans="1:14" x14ac:dyDescent="0.3">
      <c r="A121" s="7">
        <v>45597</v>
      </c>
      <c r="B121" s="5"/>
      <c r="C121" s="5" t="s">
        <v>139</v>
      </c>
      <c r="D121" s="5"/>
      <c r="E121" s="6">
        <v>30402.32</v>
      </c>
      <c r="F121" s="6"/>
      <c r="G121" s="5" t="s">
        <v>159</v>
      </c>
      <c r="H121" s="5" t="s">
        <v>12</v>
      </c>
      <c r="I121" s="5" t="s">
        <v>85</v>
      </c>
      <c r="J121" s="90" t="s">
        <v>181</v>
      </c>
      <c r="K121" s="4" t="s">
        <v>168</v>
      </c>
      <c r="L121" s="4" t="s">
        <v>154</v>
      </c>
      <c r="M121" s="4" t="s">
        <v>19</v>
      </c>
      <c r="N121" s="4"/>
    </row>
    <row r="122" spans="1:14" x14ac:dyDescent="0.3">
      <c r="A122" s="7">
        <v>45597</v>
      </c>
      <c r="B122" s="5"/>
      <c r="C122" s="5" t="s">
        <v>129</v>
      </c>
      <c r="D122" s="5"/>
      <c r="E122" s="6"/>
      <c r="F122" s="6">
        <v>30177.75</v>
      </c>
      <c r="G122" s="5" t="s">
        <v>159</v>
      </c>
      <c r="H122" s="5" t="s">
        <v>12</v>
      </c>
      <c r="I122" s="5" t="s">
        <v>85</v>
      </c>
      <c r="J122" s="90" t="s">
        <v>181</v>
      </c>
      <c r="K122" s="4" t="s">
        <v>168</v>
      </c>
      <c r="L122" s="4" t="s">
        <v>154</v>
      </c>
      <c r="M122" s="4" t="s">
        <v>19</v>
      </c>
      <c r="N122" s="4"/>
    </row>
    <row r="123" spans="1:14" x14ac:dyDescent="0.3">
      <c r="A123" s="7">
        <v>45597</v>
      </c>
      <c r="B123" s="5"/>
      <c r="C123" s="5" t="s">
        <v>124</v>
      </c>
      <c r="D123" s="5"/>
      <c r="E123" s="6"/>
      <c r="F123" s="6">
        <v>224.57</v>
      </c>
      <c r="G123" s="5" t="s">
        <v>159</v>
      </c>
      <c r="H123" s="5" t="s">
        <v>12</v>
      </c>
      <c r="I123" s="5" t="s">
        <v>85</v>
      </c>
      <c r="J123" s="90" t="s">
        <v>181</v>
      </c>
      <c r="K123" s="4" t="s">
        <v>168</v>
      </c>
      <c r="L123" s="4" t="s">
        <v>154</v>
      </c>
      <c r="M123" s="4" t="s">
        <v>19</v>
      </c>
      <c r="N123" s="4"/>
    </row>
    <row r="124" spans="1:14" x14ac:dyDescent="0.3">
      <c r="A124" s="7">
        <v>45597</v>
      </c>
      <c r="B124" s="5"/>
      <c r="C124" s="5" t="s">
        <v>139</v>
      </c>
      <c r="D124" s="5"/>
      <c r="E124" s="6">
        <v>3082.5</v>
      </c>
      <c r="F124" s="6"/>
      <c r="G124" s="5" t="s">
        <v>158</v>
      </c>
      <c r="H124" s="5" t="s">
        <v>12</v>
      </c>
      <c r="I124" s="5" t="s">
        <v>85</v>
      </c>
      <c r="J124" s="90" t="s">
        <v>181</v>
      </c>
      <c r="K124" s="4" t="s">
        <v>169</v>
      </c>
      <c r="L124" s="4" t="s">
        <v>154</v>
      </c>
      <c r="M124" s="4" t="s">
        <v>13</v>
      </c>
      <c r="N124" s="4"/>
    </row>
    <row r="125" spans="1:14" x14ac:dyDescent="0.3">
      <c r="A125" s="7">
        <v>45597</v>
      </c>
      <c r="B125" s="5"/>
      <c r="C125" s="5" t="s">
        <v>129</v>
      </c>
      <c r="D125" s="5"/>
      <c r="E125" s="6"/>
      <c r="F125" s="6">
        <v>2226.7600000000002</v>
      </c>
      <c r="G125" s="5" t="s">
        <v>158</v>
      </c>
      <c r="H125" s="5" t="s">
        <v>12</v>
      </c>
      <c r="I125" s="5" t="s">
        <v>85</v>
      </c>
      <c r="J125" s="90" t="s">
        <v>181</v>
      </c>
      <c r="K125" s="4" t="s">
        <v>169</v>
      </c>
      <c r="L125" s="4" t="s">
        <v>154</v>
      </c>
      <c r="M125" s="4" t="s">
        <v>13</v>
      </c>
      <c r="N125" s="4"/>
    </row>
    <row r="126" spans="1:14" x14ac:dyDescent="0.3">
      <c r="A126" s="7">
        <v>45597</v>
      </c>
      <c r="B126" s="5"/>
      <c r="C126" s="5" t="s">
        <v>124</v>
      </c>
      <c r="D126" s="5"/>
      <c r="E126" s="6"/>
      <c r="F126" s="6">
        <v>855.74</v>
      </c>
      <c r="G126" s="5" t="s">
        <v>158</v>
      </c>
      <c r="H126" s="5" t="s">
        <v>12</v>
      </c>
      <c r="I126" s="5" t="s">
        <v>85</v>
      </c>
      <c r="J126" s="90" t="s">
        <v>181</v>
      </c>
      <c r="K126" s="4" t="s">
        <v>169</v>
      </c>
      <c r="L126" s="4" t="s">
        <v>154</v>
      </c>
      <c r="M126" s="4" t="s">
        <v>13</v>
      </c>
      <c r="N126" s="4"/>
    </row>
    <row r="127" spans="1:14" x14ac:dyDescent="0.3">
      <c r="A127" s="7">
        <v>45597</v>
      </c>
      <c r="B127" s="5"/>
      <c r="C127" s="5" t="s">
        <v>139</v>
      </c>
      <c r="D127" s="5"/>
      <c r="E127" s="6">
        <v>3530.31</v>
      </c>
      <c r="F127" s="6"/>
      <c r="G127" s="5" t="s">
        <v>161</v>
      </c>
      <c r="H127" s="5" t="s">
        <v>12</v>
      </c>
      <c r="I127" s="5" t="s">
        <v>85</v>
      </c>
      <c r="J127" s="90" t="s">
        <v>181</v>
      </c>
      <c r="K127" s="4" t="s">
        <v>169</v>
      </c>
      <c r="L127" s="4" t="s">
        <v>154</v>
      </c>
      <c r="M127" s="4" t="s">
        <v>13</v>
      </c>
      <c r="N127" s="4"/>
    </row>
    <row r="128" spans="1:14" x14ac:dyDescent="0.3">
      <c r="A128" s="7">
        <v>45597</v>
      </c>
      <c r="B128" s="5"/>
      <c r="C128" s="5" t="s">
        <v>129</v>
      </c>
      <c r="D128" s="5"/>
      <c r="E128" s="6"/>
      <c r="F128" s="6">
        <v>3024.22</v>
      </c>
      <c r="G128" s="5" t="s">
        <v>161</v>
      </c>
      <c r="H128" s="5" t="s">
        <v>12</v>
      </c>
      <c r="I128" s="5" t="s">
        <v>85</v>
      </c>
      <c r="J128" s="90" t="s">
        <v>181</v>
      </c>
      <c r="K128" s="4" t="s">
        <v>169</v>
      </c>
      <c r="L128" s="4" t="s">
        <v>154</v>
      </c>
      <c r="M128" s="4" t="s">
        <v>13</v>
      </c>
      <c r="N128" s="4"/>
    </row>
    <row r="129" spans="1:14" x14ac:dyDescent="0.3">
      <c r="A129" s="7">
        <v>45597</v>
      </c>
      <c r="B129" s="5"/>
      <c r="C129" s="5" t="s">
        <v>124</v>
      </c>
      <c r="D129" s="5"/>
      <c r="E129" s="6"/>
      <c r="F129" s="6">
        <v>506.09</v>
      </c>
      <c r="G129" s="5" t="s">
        <v>161</v>
      </c>
      <c r="H129" s="5" t="s">
        <v>12</v>
      </c>
      <c r="I129" s="5" t="s">
        <v>85</v>
      </c>
      <c r="J129" s="90" t="s">
        <v>181</v>
      </c>
      <c r="K129" s="4" t="s">
        <v>169</v>
      </c>
      <c r="L129" s="4" t="s">
        <v>154</v>
      </c>
      <c r="M129" s="4" t="s">
        <v>13</v>
      </c>
      <c r="N129" s="4"/>
    </row>
    <row r="130" spans="1:14" x14ac:dyDescent="0.3">
      <c r="A130" s="7">
        <v>45597</v>
      </c>
      <c r="B130" s="5"/>
      <c r="C130" s="5" t="s">
        <v>139</v>
      </c>
      <c r="D130" s="5"/>
      <c r="E130" s="6">
        <v>21325.23</v>
      </c>
      <c r="F130" s="6"/>
      <c r="G130" s="5" t="s">
        <v>153</v>
      </c>
      <c r="H130" s="5" t="s">
        <v>12</v>
      </c>
      <c r="I130" s="5" t="s">
        <v>85</v>
      </c>
      <c r="J130" s="90" t="s">
        <v>181</v>
      </c>
      <c r="K130" s="4" t="s">
        <v>170</v>
      </c>
      <c r="L130" s="4" t="s">
        <v>154</v>
      </c>
      <c r="M130" s="4" t="s">
        <v>19</v>
      </c>
      <c r="N130" s="4"/>
    </row>
    <row r="131" spans="1:14" x14ac:dyDescent="0.3">
      <c r="A131" s="7">
        <v>45597</v>
      </c>
      <c r="B131" s="5"/>
      <c r="C131" s="5" t="s">
        <v>129</v>
      </c>
      <c r="D131" s="5"/>
      <c r="E131" s="6"/>
      <c r="F131" s="6">
        <v>18439.04</v>
      </c>
      <c r="G131" s="5" t="s">
        <v>153</v>
      </c>
      <c r="H131" s="5" t="s">
        <v>12</v>
      </c>
      <c r="I131" s="5" t="s">
        <v>85</v>
      </c>
      <c r="J131" s="90" t="s">
        <v>181</v>
      </c>
      <c r="K131" s="4" t="s">
        <v>170</v>
      </c>
      <c r="L131" s="4" t="s">
        <v>154</v>
      </c>
      <c r="M131" s="4" t="s">
        <v>19</v>
      </c>
      <c r="N131" s="4"/>
    </row>
    <row r="132" spans="1:14" x14ac:dyDescent="0.3">
      <c r="A132" s="7">
        <v>45597</v>
      </c>
      <c r="B132" s="5"/>
      <c r="C132" s="5" t="s">
        <v>124</v>
      </c>
      <c r="D132" s="5"/>
      <c r="E132" s="6"/>
      <c r="F132" s="6">
        <v>2886.19</v>
      </c>
      <c r="G132" s="5" t="s">
        <v>153</v>
      </c>
      <c r="H132" s="5" t="s">
        <v>12</v>
      </c>
      <c r="I132" s="5" t="s">
        <v>85</v>
      </c>
      <c r="J132" s="90" t="s">
        <v>181</v>
      </c>
      <c r="K132" s="4" t="s">
        <v>170</v>
      </c>
      <c r="L132" s="4" t="s">
        <v>154</v>
      </c>
      <c r="M132" s="4" t="s">
        <v>19</v>
      </c>
      <c r="N132" s="4"/>
    </row>
    <row r="133" spans="1:14" x14ac:dyDescent="0.3">
      <c r="A133" s="7">
        <v>45597</v>
      </c>
      <c r="B133" s="5"/>
      <c r="C133" s="5" t="s">
        <v>139</v>
      </c>
      <c r="D133" s="5"/>
      <c r="E133" s="6">
        <v>36641</v>
      </c>
      <c r="F133" s="6"/>
      <c r="G133" s="5" t="s">
        <v>155</v>
      </c>
      <c r="H133" s="5" t="s">
        <v>12</v>
      </c>
      <c r="I133" s="5" t="s">
        <v>85</v>
      </c>
      <c r="J133" s="90" t="s">
        <v>181</v>
      </c>
      <c r="K133" s="4" t="s">
        <v>170</v>
      </c>
      <c r="L133" s="4" t="s">
        <v>154</v>
      </c>
      <c r="M133" s="4" t="s">
        <v>19</v>
      </c>
      <c r="N133" s="4"/>
    </row>
    <row r="134" spans="1:14" x14ac:dyDescent="0.3">
      <c r="A134" s="7">
        <v>45597</v>
      </c>
      <c r="B134" s="5"/>
      <c r="C134" s="5" t="s">
        <v>129</v>
      </c>
      <c r="D134" s="5"/>
      <c r="E134" s="6"/>
      <c r="F134" s="6">
        <v>14662.15</v>
      </c>
      <c r="G134" s="5" t="s">
        <v>155</v>
      </c>
      <c r="H134" s="5" t="s">
        <v>12</v>
      </c>
      <c r="I134" s="5" t="s">
        <v>85</v>
      </c>
      <c r="J134" s="90" t="s">
        <v>181</v>
      </c>
      <c r="K134" s="4" t="s">
        <v>170</v>
      </c>
      <c r="L134" s="4" t="s">
        <v>154</v>
      </c>
      <c r="M134" s="4" t="s">
        <v>19</v>
      </c>
      <c r="N134" s="4"/>
    </row>
    <row r="135" spans="1:14" x14ac:dyDescent="0.3">
      <c r="A135" s="7">
        <v>45597</v>
      </c>
      <c r="B135" s="5"/>
      <c r="C135" s="5" t="s">
        <v>124</v>
      </c>
      <c r="D135" s="5"/>
      <c r="E135" s="6"/>
      <c r="F135" s="6">
        <v>21978.85</v>
      </c>
      <c r="G135" s="5" t="s">
        <v>155</v>
      </c>
      <c r="H135" s="5" t="s">
        <v>12</v>
      </c>
      <c r="I135" s="5" t="s">
        <v>85</v>
      </c>
      <c r="J135" s="90" t="s">
        <v>181</v>
      </c>
      <c r="K135" s="4" t="s">
        <v>170</v>
      </c>
      <c r="L135" s="4" t="s">
        <v>154</v>
      </c>
      <c r="M135" s="4" t="s">
        <v>19</v>
      </c>
      <c r="N135" s="4"/>
    </row>
    <row r="136" spans="1:14" x14ac:dyDescent="0.3">
      <c r="A136" s="7">
        <v>45597</v>
      </c>
      <c r="B136" s="5"/>
      <c r="C136" s="5" t="s">
        <v>139</v>
      </c>
      <c r="D136" s="5"/>
      <c r="E136" s="6">
        <v>20781.25</v>
      </c>
      <c r="F136" s="6"/>
      <c r="G136" s="5" t="s">
        <v>157</v>
      </c>
      <c r="H136" s="5" t="s">
        <v>12</v>
      </c>
      <c r="I136" s="5" t="s">
        <v>85</v>
      </c>
      <c r="J136" s="90" t="s">
        <v>181</v>
      </c>
      <c r="K136" s="4" t="s">
        <v>170</v>
      </c>
      <c r="L136" s="4" t="s">
        <v>154</v>
      </c>
      <c r="M136" s="4" t="s">
        <v>19</v>
      </c>
      <c r="N136" s="4"/>
    </row>
    <row r="137" spans="1:14" x14ac:dyDescent="0.3">
      <c r="A137" s="7">
        <v>45597</v>
      </c>
      <c r="B137" s="5"/>
      <c r="C137" s="5" t="s">
        <v>129</v>
      </c>
      <c r="D137" s="5"/>
      <c r="E137" s="6"/>
      <c r="F137" s="6">
        <v>19906.580000000002</v>
      </c>
      <c r="G137" s="5" t="s">
        <v>157</v>
      </c>
      <c r="H137" s="5" t="s">
        <v>12</v>
      </c>
      <c r="I137" s="5" t="s">
        <v>85</v>
      </c>
      <c r="J137" s="90" t="s">
        <v>181</v>
      </c>
      <c r="K137" s="4" t="s">
        <v>170</v>
      </c>
      <c r="L137" s="4" t="s">
        <v>154</v>
      </c>
      <c r="M137" s="4" t="s">
        <v>19</v>
      </c>
      <c r="N137" s="4"/>
    </row>
    <row r="138" spans="1:14" x14ac:dyDescent="0.3">
      <c r="A138" s="7">
        <v>45597</v>
      </c>
      <c r="B138" s="5"/>
      <c r="C138" s="5" t="s">
        <v>124</v>
      </c>
      <c r="D138" s="5"/>
      <c r="E138" s="6"/>
      <c r="F138" s="6">
        <v>874.67</v>
      </c>
      <c r="G138" s="5" t="s">
        <v>157</v>
      </c>
      <c r="H138" s="5" t="s">
        <v>12</v>
      </c>
      <c r="I138" s="5" t="s">
        <v>85</v>
      </c>
      <c r="J138" s="90" t="s">
        <v>181</v>
      </c>
      <c r="K138" s="4" t="s">
        <v>170</v>
      </c>
      <c r="L138" s="4" t="s">
        <v>154</v>
      </c>
      <c r="M138" s="4" t="s">
        <v>19</v>
      </c>
      <c r="N138" s="4"/>
    </row>
    <row r="139" spans="1:14" x14ac:dyDescent="0.3">
      <c r="E139" s="3">
        <f>SUM(E121:E138)</f>
        <v>115762.61</v>
      </c>
      <c r="F139" s="3">
        <f>SUM(F121:F138)</f>
        <v>115762.60999999999</v>
      </c>
      <c r="J139" s="91"/>
    </row>
    <row r="141" spans="1:14" x14ac:dyDescent="0.3">
      <c r="A141" s="7">
        <v>45605</v>
      </c>
      <c r="B141" s="5"/>
      <c r="C141" s="5" t="s">
        <v>139</v>
      </c>
      <c r="D141" s="5"/>
      <c r="E141" s="6">
        <v>4594.17</v>
      </c>
      <c r="F141" s="6"/>
      <c r="G141" s="5" t="s">
        <v>160</v>
      </c>
      <c r="H141" s="5" t="s">
        <v>12</v>
      </c>
      <c r="I141" s="5" t="s">
        <v>85</v>
      </c>
      <c r="J141" s="90" t="s">
        <v>182</v>
      </c>
      <c r="K141" s="4" t="s">
        <v>172</v>
      </c>
      <c r="L141" s="4" t="s">
        <v>154</v>
      </c>
      <c r="M141" s="4" t="s">
        <v>19</v>
      </c>
      <c r="N141" s="4"/>
    </row>
    <row r="142" spans="1:14" x14ac:dyDescent="0.3">
      <c r="A142" s="7">
        <v>45605</v>
      </c>
      <c r="B142" s="5"/>
      <c r="C142" s="5" t="s">
        <v>129</v>
      </c>
      <c r="D142" s="5"/>
      <c r="E142" s="6"/>
      <c r="F142" s="6">
        <v>4476.49</v>
      </c>
      <c r="G142" s="5" t="s">
        <v>160</v>
      </c>
      <c r="H142" s="5" t="s">
        <v>12</v>
      </c>
      <c r="I142" s="5" t="s">
        <v>85</v>
      </c>
      <c r="J142" s="90" t="s">
        <v>182</v>
      </c>
      <c r="K142" s="4" t="s">
        <v>172</v>
      </c>
      <c r="L142" s="4" t="s">
        <v>154</v>
      </c>
      <c r="M142" s="4" t="s">
        <v>19</v>
      </c>
      <c r="N142" s="4"/>
    </row>
    <row r="143" spans="1:14" x14ac:dyDescent="0.3">
      <c r="A143" s="7">
        <v>45605</v>
      </c>
      <c r="B143" s="5"/>
      <c r="C143" s="5" t="s">
        <v>124</v>
      </c>
      <c r="D143" s="5"/>
      <c r="E143" s="6"/>
      <c r="F143" s="6">
        <v>117.68</v>
      </c>
      <c r="G143" s="5" t="s">
        <v>160</v>
      </c>
      <c r="H143" s="5" t="s">
        <v>12</v>
      </c>
      <c r="I143" s="5" t="s">
        <v>85</v>
      </c>
      <c r="J143" s="90" t="s">
        <v>182</v>
      </c>
      <c r="K143" s="4" t="s">
        <v>172</v>
      </c>
      <c r="L143" s="4" t="s">
        <v>154</v>
      </c>
      <c r="M143" s="4" t="s">
        <v>19</v>
      </c>
      <c r="N143" s="4"/>
    </row>
    <row r="144" spans="1:14" x14ac:dyDescent="0.3">
      <c r="E144" s="3">
        <f>SUM(E141:E143)</f>
        <v>4594.17</v>
      </c>
      <c r="F144" s="3">
        <f>SUM(F141:F143)</f>
        <v>4594.17</v>
      </c>
      <c r="J144" s="91"/>
    </row>
    <row r="146" spans="1:14" x14ac:dyDescent="0.3">
      <c r="A146" s="7">
        <v>45627</v>
      </c>
      <c r="B146" s="5"/>
      <c r="C146" s="5" t="s">
        <v>139</v>
      </c>
      <c r="D146" s="5"/>
      <c r="E146" s="6">
        <v>30402.32</v>
      </c>
      <c r="F146" s="6"/>
      <c r="G146" s="5" t="s">
        <v>159</v>
      </c>
      <c r="H146" s="5" t="s">
        <v>12</v>
      </c>
      <c r="I146" s="5" t="s">
        <v>85</v>
      </c>
      <c r="J146" s="90" t="s">
        <v>183</v>
      </c>
      <c r="K146" s="4" t="s">
        <v>168</v>
      </c>
      <c r="L146" s="4" t="s">
        <v>154</v>
      </c>
      <c r="M146" s="4" t="s">
        <v>19</v>
      </c>
      <c r="N146" s="4"/>
    </row>
    <row r="147" spans="1:14" x14ac:dyDescent="0.3">
      <c r="A147" s="7">
        <v>45627</v>
      </c>
      <c r="B147" s="5"/>
      <c r="C147" s="5" t="s">
        <v>129</v>
      </c>
      <c r="D147" s="5"/>
      <c r="E147" s="6"/>
      <c r="F147" s="6">
        <v>30200.14</v>
      </c>
      <c r="G147" s="5" t="s">
        <v>159</v>
      </c>
      <c r="H147" s="5" t="s">
        <v>12</v>
      </c>
      <c r="I147" s="5" t="s">
        <v>85</v>
      </c>
      <c r="J147" s="90" t="s">
        <v>183</v>
      </c>
      <c r="K147" s="4" t="s">
        <v>168</v>
      </c>
      <c r="L147" s="4" t="s">
        <v>154</v>
      </c>
      <c r="M147" s="4" t="s">
        <v>19</v>
      </c>
      <c r="N147" s="4"/>
    </row>
    <row r="148" spans="1:14" x14ac:dyDescent="0.3">
      <c r="A148" s="7">
        <v>45627</v>
      </c>
      <c r="B148" s="5"/>
      <c r="C148" s="5" t="s">
        <v>124</v>
      </c>
      <c r="D148" s="5"/>
      <c r="E148" s="6"/>
      <c r="F148" s="6">
        <v>202.18</v>
      </c>
      <c r="G148" s="5" t="s">
        <v>159</v>
      </c>
      <c r="H148" s="5" t="s">
        <v>12</v>
      </c>
      <c r="I148" s="5" t="s">
        <v>85</v>
      </c>
      <c r="J148" s="90" t="s">
        <v>183</v>
      </c>
      <c r="K148" s="4" t="s">
        <v>168</v>
      </c>
      <c r="L148" s="4" t="s">
        <v>154</v>
      </c>
      <c r="M148" s="4" t="s">
        <v>19</v>
      </c>
      <c r="N148" s="4"/>
    </row>
    <row r="149" spans="1:14" x14ac:dyDescent="0.3">
      <c r="A149" s="7">
        <v>45627</v>
      </c>
      <c r="B149" s="5"/>
      <c r="C149" s="5" t="s">
        <v>139</v>
      </c>
      <c r="D149" s="5"/>
      <c r="E149" s="6">
        <v>3082.5</v>
      </c>
      <c r="F149" s="6"/>
      <c r="G149" s="5" t="s">
        <v>158</v>
      </c>
      <c r="H149" s="5" t="s">
        <v>12</v>
      </c>
      <c r="I149" s="5" t="s">
        <v>85</v>
      </c>
      <c r="J149" s="90" t="s">
        <v>183</v>
      </c>
      <c r="K149" s="4" t="s">
        <v>169</v>
      </c>
      <c r="L149" s="4" t="s">
        <v>154</v>
      </c>
      <c r="M149" s="4" t="s">
        <v>13</v>
      </c>
      <c r="N149" s="4"/>
    </row>
    <row r="150" spans="1:14" x14ac:dyDescent="0.3">
      <c r="A150" s="7">
        <v>45627</v>
      </c>
      <c r="B150" s="5"/>
      <c r="C150" s="5" t="s">
        <v>129</v>
      </c>
      <c r="D150" s="5"/>
      <c r="E150" s="6"/>
      <c r="F150" s="6">
        <v>2228.52</v>
      </c>
      <c r="G150" s="5" t="s">
        <v>158</v>
      </c>
      <c r="H150" s="5" t="s">
        <v>12</v>
      </c>
      <c r="I150" s="5" t="s">
        <v>85</v>
      </c>
      <c r="J150" s="90" t="s">
        <v>183</v>
      </c>
      <c r="K150" s="4" t="s">
        <v>169</v>
      </c>
      <c r="L150" s="4" t="s">
        <v>154</v>
      </c>
      <c r="M150" s="4" t="s">
        <v>13</v>
      </c>
      <c r="N150" s="4"/>
    </row>
    <row r="151" spans="1:14" x14ac:dyDescent="0.3">
      <c r="A151" s="7">
        <v>45627</v>
      </c>
      <c r="B151" s="5"/>
      <c r="C151" s="5" t="s">
        <v>124</v>
      </c>
      <c r="D151" s="5"/>
      <c r="E151" s="6"/>
      <c r="F151" s="6">
        <v>853.98</v>
      </c>
      <c r="G151" s="5" t="s">
        <v>158</v>
      </c>
      <c r="H151" s="5" t="s">
        <v>12</v>
      </c>
      <c r="I151" s="5" t="s">
        <v>85</v>
      </c>
      <c r="J151" s="90" t="s">
        <v>183</v>
      </c>
      <c r="K151" s="4" t="s">
        <v>169</v>
      </c>
      <c r="L151" s="4" t="s">
        <v>154</v>
      </c>
      <c r="M151" s="4" t="s">
        <v>13</v>
      </c>
      <c r="N151" s="4"/>
    </row>
    <row r="152" spans="1:14" x14ac:dyDescent="0.3">
      <c r="A152" s="7">
        <v>45627</v>
      </c>
      <c r="B152" s="5"/>
      <c r="C152" s="5" t="s">
        <v>139</v>
      </c>
      <c r="D152" s="5"/>
      <c r="E152" s="6">
        <v>3530.31</v>
      </c>
      <c r="F152" s="6"/>
      <c r="G152" s="5" t="s">
        <v>161</v>
      </c>
      <c r="H152" s="5" t="s">
        <v>12</v>
      </c>
      <c r="I152" s="5" t="s">
        <v>85</v>
      </c>
      <c r="J152" s="90" t="s">
        <v>183</v>
      </c>
      <c r="K152" s="4" t="s">
        <v>169</v>
      </c>
      <c r="L152" s="4" t="s">
        <v>154</v>
      </c>
      <c r="M152" s="4" t="s">
        <v>13</v>
      </c>
      <c r="N152" s="4"/>
    </row>
    <row r="153" spans="1:14" x14ac:dyDescent="0.3">
      <c r="A153" s="7">
        <v>45627</v>
      </c>
      <c r="B153" s="5"/>
      <c r="C153" s="5" t="s">
        <v>129</v>
      </c>
      <c r="D153" s="5"/>
      <c r="E153" s="6"/>
      <c r="F153" s="6">
        <v>3026.62</v>
      </c>
      <c r="G153" s="5" t="s">
        <v>161</v>
      </c>
      <c r="H153" s="5" t="s">
        <v>12</v>
      </c>
      <c r="I153" s="5" t="s">
        <v>85</v>
      </c>
      <c r="J153" s="90" t="s">
        <v>183</v>
      </c>
      <c r="K153" s="4" t="s">
        <v>169</v>
      </c>
      <c r="L153" s="4" t="s">
        <v>154</v>
      </c>
      <c r="M153" s="4" t="s">
        <v>13</v>
      </c>
      <c r="N153" s="4"/>
    </row>
    <row r="154" spans="1:14" x14ac:dyDescent="0.3">
      <c r="A154" s="7">
        <v>45627</v>
      </c>
      <c r="B154" s="5"/>
      <c r="C154" s="5" t="s">
        <v>124</v>
      </c>
      <c r="D154" s="5"/>
      <c r="E154" s="6"/>
      <c r="F154" s="6">
        <v>503.69</v>
      </c>
      <c r="G154" s="5" t="s">
        <v>161</v>
      </c>
      <c r="H154" s="5" t="s">
        <v>12</v>
      </c>
      <c r="I154" s="5" t="s">
        <v>85</v>
      </c>
      <c r="J154" s="90" t="s">
        <v>183</v>
      </c>
      <c r="K154" s="4" t="s">
        <v>169</v>
      </c>
      <c r="L154" s="4" t="s">
        <v>154</v>
      </c>
      <c r="M154" s="4" t="s">
        <v>13</v>
      </c>
      <c r="N154" s="4"/>
    </row>
    <row r="155" spans="1:14" x14ac:dyDescent="0.3">
      <c r="A155" s="7">
        <v>45627</v>
      </c>
      <c r="B155" s="5"/>
      <c r="C155" s="5" t="s">
        <v>139</v>
      </c>
      <c r="D155" s="5"/>
      <c r="E155" s="6">
        <v>21325.23</v>
      </c>
      <c r="F155" s="6"/>
      <c r="G155" s="5" t="s">
        <v>153</v>
      </c>
      <c r="H155" s="5" t="s">
        <v>12</v>
      </c>
      <c r="I155" s="5" t="s">
        <v>85</v>
      </c>
      <c r="J155" s="90" t="s">
        <v>183</v>
      </c>
      <c r="K155" s="4" t="s">
        <v>170</v>
      </c>
      <c r="L155" s="4" t="s">
        <v>154</v>
      </c>
      <c r="M155" s="4" t="s">
        <v>19</v>
      </c>
      <c r="N155" s="4"/>
    </row>
    <row r="156" spans="1:14" x14ac:dyDescent="0.3">
      <c r="A156" s="7">
        <v>45627</v>
      </c>
      <c r="B156" s="5"/>
      <c r="C156" s="5" t="s">
        <v>129</v>
      </c>
      <c r="D156" s="5"/>
      <c r="E156" s="6"/>
      <c r="F156" s="6">
        <v>18471.759999999998</v>
      </c>
      <c r="G156" s="5" t="s">
        <v>153</v>
      </c>
      <c r="H156" s="5" t="s">
        <v>12</v>
      </c>
      <c r="I156" s="5" t="s">
        <v>85</v>
      </c>
      <c r="J156" s="90" t="s">
        <v>183</v>
      </c>
      <c r="K156" s="4" t="s">
        <v>170</v>
      </c>
      <c r="L156" s="4" t="s">
        <v>154</v>
      </c>
      <c r="M156" s="4" t="s">
        <v>19</v>
      </c>
      <c r="N156" s="4"/>
    </row>
    <row r="157" spans="1:14" x14ac:dyDescent="0.3">
      <c r="A157" s="7">
        <v>45627</v>
      </c>
      <c r="B157" s="5"/>
      <c r="C157" s="5" t="s">
        <v>124</v>
      </c>
      <c r="D157" s="5"/>
      <c r="E157" s="6"/>
      <c r="F157" s="6">
        <v>2853.47</v>
      </c>
      <c r="G157" s="5" t="s">
        <v>153</v>
      </c>
      <c r="H157" s="5" t="s">
        <v>12</v>
      </c>
      <c r="I157" s="5" t="s">
        <v>85</v>
      </c>
      <c r="J157" s="90" t="s">
        <v>183</v>
      </c>
      <c r="K157" s="4" t="s">
        <v>170</v>
      </c>
      <c r="L157" s="4" t="s">
        <v>154</v>
      </c>
      <c r="M157" s="4" t="s">
        <v>19</v>
      </c>
      <c r="N157" s="4"/>
    </row>
    <row r="158" spans="1:14" x14ac:dyDescent="0.3">
      <c r="A158" s="7">
        <v>45627</v>
      </c>
      <c r="B158" s="5"/>
      <c r="C158" s="5" t="s">
        <v>139</v>
      </c>
      <c r="D158" s="5"/>
      <c r="E158" s="6">
        <v>36641</v>
      </c>
      <c r="F158" s="6"/>
      <c r="G158" s="5" t="s">
        <v>155</v>
      </c>
      <c r="H158" s="5" t="s">
        <v>12</v>
      </c>
      <c r="I158" s="5" t="s">
        <v>85</v>
      </c>
      <c r="J158" s="90" t="s">
        <v>183</v>
      </c>
      <c r="K158" s="4" t="s">
        <v>170</v>
      </c>
      <c r="L158" s="4" t="s">
        <v>154</v>
      </c>
      <c r="M158" s="4" t="s">
        <v>19</v>
      </c>
      <c r="N158" s="4"/>
    </row>
    <row r="159" spans="1:14" x14ac:dyDescent="0.3">
      <c r="A159" s="7">
        <v>45627</v>
      </c>
      <c r="B159" s="5"/>
      <c r="C159" s="5" t="s">
        <v>129</v>
      </c>
      <c r="D159" s="5"/>
      <c r="E159" s="6"/>
      <c r="F159" s="6">
        <v>14714.69</v>
      </c>
      <c r="G159" s="5" t="s">
        <v>155</v>
      </c>
      <c r="H159" s="5" t="s">
        <v>12</v>
      </c>
      <c r="I159" s="5" t="s">
        <v>85</v>
      </c>
      <c r="J159" s="90" t="s">
        <v>183</v>
      </c>
      <c r="K159" s="4" t="s">
        <v>170</v>
      </c>
      <c r="L159" s="4" t="s">
        <v>154</v>
      </c>
      <c r="M159" s="4" t="s">
        <v>19</v>
      </c>
      <c r="N159" s="4"/>
    </row>
    <row r="160" spans="1:14" x14ac:dyDescent="0.3">
      <c r="A160" s="7">
        <v>45627</v>
      </c>
      <c r="B160" s="5"/>
      <c r="C160" s="5" t="s">
        <v>124</v>
      </c>
      <c r="D160" s="5"/>
      <c r="E160" s="6"/>
      <c r="F160" s="6">
        <v>21926.31</v>
      </c>
      <c r="G160" s="5" t="s">
        <v>155</v>
      </c>
      <c r="H160" s="5" t="s">
        <v>12</v>
      </c>
      <c r="I160" s="5" t="s">
        <v>85</v>
      </c>
      <c r="J160" s="90" t="s">
        <v>183</v>
      </c>
      <c r="K160" s="4" t="s">
        <v>170</v>
      </c>
      <c r="L160" s="4" t="s">
        <v>154</v>
      </c>
      <c r="M160" s="4" t="s">
        <v>19</v>
      </c>
      <c r="N160" s="4"/>
    </row>
    <row r="161" spans="1:14" x14ac:dyDescent="0.3">
      <c r="A161" s="7">
        <v>45627</v>
      </c>
      <c r="B161" s="5"/>
      <c r="C161" s="5" t="s">
        <v>139</v>
      </c>
      <c r="D161" s="5"/>
      <c r="E161" s="6">
        <v>20781.25</v>
      </c>
      <c r="F161" s="6"/>
      <c r="G161" s="5" t="s">
        <v>157</v>
      </c>
      <c r="H161" s="5" t="s">
        <v>12</v>
      </c>
      <c r="I161" s="5" t="s">
        <v>85</v>
      </c>
      <c r="J161" s="90" t="s">
        <v>183</v>
      </c>
      <c r="K161" s="4" t="s">
        <v>170</v>
      </c>
      <c r="L161" s="4" t="s">
        <v>154</v>
      </c>
      <c r="M161" s="4" t="s">
        <v>19</v>
      </c>
      <c r="N161" s="4"/>
    </row>
    <row r="162" spans="1:14" x14ac:dyDescent="0.3">
      <c r="A162" s="7">
        <v>45627</v>
      </c>
      <c r="B162" s="5"/>
      <c r="C162" s="5" t="s">
        <v>129</v>
      </c>
      <c r="D162" s="5"/>
      <c r="E162" s="6"/>
      <c r="F162" s="6">
        <v>19921.349999999999</v>
      </c>
      <c r="G162" s="5" t="s">
        <v>157</v>
      </c>
      <c r="H162" s="5" t="s">
        <v>12</v>
      </c>
      <c r="I162" s="5" t="s">
        <v>85</v>
      </c>
      <c r="J162" s="90" t="s">
        <v>183</v>
      </c>
      <c r="K162" s="4" t="s">
        <v>170</v>
      </c>
      <c r="L162" s="4" t="s">
        <v>154</v>
      </c>
      <c r="M162" s="4" t="s">
        <v>19</v>
      </c>
      <c r="N162" s="4"/>
    </row>
    <row r="163" spans="1:14" x14ac:dyDescent="0.3">
      <c r="A163" s="7">
        <v>45627</v>
      </c>
      <c r="B163" s="5"/>
      <c r="C163" s="5" t="s">
        <v>124</v>
      </c>
      <c r="D163" s="5"/>
      <c r="E163" s="6"/>
      <c r="F163" s="6">
        <v>859.9</v>
      </c>
      <c r="G163" s="5" t="s">
        <v>157</v>
      </c>
      <c r="H163" s="5" t="s">
        <v>12</v>
      </c>
      <c r="I163" s="5" t="s">
        <v>85</v>
      </c>
      <c r="J163" s="90" t="s">
        <v>183</v>
      </c>
      <c r="K163" s="4" t="s">
        <v>170</v>
      </c>
      <c r="L163" s="4" t="s">
        <v>154</v>
      </c>
      <c r="M163" s="4" t="s">
        <v>19</v>
      </c>
      <c r="N163" s="4"/>
    </row>
    <row r="164" spans="1:14" x14ac:dyDescent="0.3">
      <c r="E164" s="3">
        <f>SUM(E146:E163)</f>
        <v>115762.61</v>
      </c>
      <c r="F164" s="3">
        <f>SUM(F146:F163)</f>
        <v>115762.60999999999</v>
      </c>
      <c r="J164" s="91"/>
    </row>
    <row r="166" spans="1:14" x14ac:dyDescent="0.3">
      <c r="A166" s="7">
        <v>45635</v>
      </c>
      <c r="B166" s="5"/>
      <c r="C166" s="5" t="s">
        <v>139</v>
      </c>
      <c r="D166" s="5"/>
      <c r="E166" s="6">
        <v>4594.17</v>
      </c>
      <c r="F166" s="6"/>
      <c r="G166" s="5" t="s">
        <v>160</v>
      </c>
      <c r="H166" s="5" t="s">
        <v>12</v>
      </c>
      <c r="I166" s="5" t="s">
        <v>85</v>
      </c>
      <c r="J166" s="90" t="s">
        <v>184</v>
      </c>
      <c r="K166" s="4" t="s">
        <v>172</v>
      </c>
      <c r="L166" s="4" t="s">
        <v>154</v>
      </c>
      <c r="M166" s="4" t="s">
        <v>19</v>
      </c>
      <c r="N166" s="4"/>
    </row>
    <row r="167" spans="1:14" x14ac:dyDescent="0.3">
      <c r="A167" s="7">
        <v>45635</v>
      </c>
      <c r="B167" s="5"/>
      <c r="C167" s="5" t="s">
        <v>129</v>
      </c>
      <c r="D167" s="5"/>
      <c r="E167" s="6"/>
      <c r="F167" s="6">
        <v>4479.8100000000004</v>
      </c>
      <c r="G167" s="5" t="s">
        <v>160</v>
      </c>
      <c r="H167" s="5" t="s">
        <v>12</v>
      </c>
      <c r="I167" s="5" t="s">
        <v>85</v>
      </c>
      <c r="J167" s="90" t="s">
        <v>184</v>
      </c>
      <c r="K167" s="4" t="s">
        <v>172</v>
      </c>
      <c r="L167" s="4" t="s">
        <v>154</v>
      </c>
      <c r="M167" s="4" t="s">
        <v>19</v>
      </c>
      <c r="N167" s="4"/>
    </row>
    <row r="168" spans="1:14" x14ac:dyDescent="0.3">
      <c r="A168" s="7">
        <v>45635</v>
      </c>
      <c r="B168" s="5"/>
      <c r="C168" s="5" t="s">
        <v>124</v>
      </c>
      <c r="D168" s="5"/>
      <c r="E168" s="6"/>
      <c r="F168" s="6">
        <v>114.36</v>
      </c>
      <c r="G168" s="5" t="s">
        <v>160</v>
      </c>
      <c r="H168" s="5" t="s">
        <v>12</v>
      </c>
      <c r="I168" s="5" t="s">
        <v>85</v>
      </c>
      <c r="J168" s="90" t="s">
        <v>184</v>
      </c>
      <c r="K168" s="4" t="s">
        <v>172</v>
      </c>
      <c r="L168" s="4" t="s">
        <v>154</v>
      </c>
      <c r="M168" s="4" t="s">
        <v>19</v>
      </c>
      <c r="N168" s="4"/>
    </row>
    <row r="169" spans="1:14" x14ac:dyDescent="0.3">
      <c r="E169" s="3">
        <f>SUM(E166:E168)</f>
        <v>4594.17</v>
      </c>
      <c r="F169" s="3">
        <f>SUM(F166:F168)</f>
        <v>4594.17</v>
      </c>
      <c r="J169" s="91"/>
    </row>
    <row r="171" spans="1:14" x14ac:dyDescent="0.3">
      <c r="A171" s="7">
        <v>45658</v>
      </c>
      <c r="B171" s="5"/>
      <c r="C171" s="5" t="s">
        <v>139</v>
      </c>
      <c r="D171" s="5"/>
      <c r="E171" s="6">
        <v>30402.32</v>
      </c>
      <c r="F171" s="6"/>
      <c r="G171" s="5" t="s">
        <v>159</v>
      </c>
      <c r="H171" s="5" t="s">
        <v>12</v>
      </c>
      <c r="I171" s="5" t="s">
        <v>85</v>
      </c>
      <c r="J171" s="90" t="s">
        <v>185</v>
      </c>
      <c r="K171" s="4" t="s">
        <v>168</v>
      </c>
      <c r="L171" s="4" t="s">
        <v>154</v>
      </c>
      <c r="M171" s="4" t="s">
        <v>19</v>
      </c>
      <c r="N171" s="4"/>
    </row>
    <row r="172" spans="1:14" x14ac:dyDescent="0.3">
      <c r="A172" s="7">
        <v>45658</v>
      </c>
      <c r="B172" s="5"/>
      <c r="C172" s="5" t="s">
        <v>129</v>
      </c>
      <c r="D172" s="5"/>
      <c r="E172" s="6"/>
      <c r="F172" s="6">
        <v>30222.53</v>
      </c>
      <c r="G172" s="5" t="s">
        <v>159</v>
      </c>
      <c r="H172" s="5" t="s">
        <v>12</v>
      </c>
      <c r="I172" s="5" t="s">
        <v>85</v>
      </c>
      <c r="J172" s="90" t="s">
        <v>185</v>
      </c>
      <c r="K172" s="4" t="s">
        <v>168</v>
      </c>
      <c r="L172" s="4" t="s">
        <v>154</v>
      </c>
      <c r="M172" s="4" t="s">
        <v>19</v>
      </c>
      <c r="N172" s="4"/>
    </row>
    <row r="173" spans="1:14" x14ac:dyDescent="0.3">
      <c r="A173" s="7">
        <v>45658</v>
      </c>
      <c r="B173" s="5"/>
      <c r="C173" s="5" t="s">
        <v>124</v>
      </c>
      <c r="D173" s="5"/>
      <c r="E173" s="6"/>
      <c r="F173" s="6">
        <v>179.79</v>
      </c>
      <c r="G173" s="5" t="s">
        <v>159</v>
      </c>
      <c r="H173" s="5" t="s">
        <v>12</v>
      </c>
      <c r="I173" s="5" t="s">
        <v>85</v>
      </c>
      <c r="J173" s="90" t="s">
        <v>185</v>
      </c>
      <c r="K173" s="4" t="s">
        <v>168</v>
      </c>
      <c r="L173" s="4" t="s">
        <v>154</v>
      </c>
      <c r="M173" s="4" t="s">
        <v>19</v>
      </c>
      <c r="N173" s="4"/>
    </row>
    <row r="174" spans="1:14" x14ac:dyDescent="0.3">
      <c r="A174" s="7">
        <v>45658</v>
      </c>
      <c r="B174" s="5"/>
      <c r="C174" s="5" t="s">
        <v>139</v>
      </c>
      <c r="D174" s="5"/>
      <c r="E174" s="6">
        <v>3082.5</v>
      </c>
      <c r="F174" s="6"/>
      <c r="G174" s="5" t="s">
        <v>158</v>
      </c>
      <c r="H174" s="5" t="s">
        <v>12</v>
      </c>
      <c r="I174" s="5" t="s">
        <v>85</v>
      </c>
      <c r="J174" s="90" t="s">
        <v>185</v>
      </c>
      <c r="K174" s="4" t="s">
        <v>169</v>
      </c>
      <c r="L174" s="4" t="s">
        <v>154</v>
      </c>
      <c r="M174" s="4" t="s">
        <v>13</v>
      </c>
      <c r="N174" s="4"/>
    </row>
    <row r="175" spans="1:14" x14ac:dyDescent="0.3">
      <c r="A175" s="7">
        <v>45658</v>
      </c>
      <c r="B175" s="5"/>
      <c r="C175" s="5" t="s">
        <v>129</v>
      </c>
      <c r="D175" s="5"/>
      <c r="E175" s="6"/>
      <c r="F175" s="6">
        <v>2230.29</v>
      </c>
      <c r="G175" s="5" t="s">
        <v>158</v>
      </c>
      <c r="H175" s="5" t="s">
        <v>12</v>
      </c>
      <c r="I175" s="5" t="s">
        <v>85</v>
      </c>
      <c r="J175" s="90" t="s">
        <v>185</v>
      </c>
      <c r="K175" s="4" t="s">
        <v>169</v>
      </c>
      <c r="L175" s="4" t="s">
        <v>154</v>
      </c>
      <c r="M175" s="4" t="s">
        <v>13</v>
      </c>
      <c r="N175" s="4"/>
    </row>
    <row r="176" spans="1:14" x14ac:dyDescent="0.3">
      <c r="A176" s="7">
        <v>45658</v>
      </c>
      <c r="B176" s="5"/>
      <c r="C176" s="5" t="s">
        <v>124</v>
      </c>
      <c r="D176" s="5"/>
      <c r="E176" s="6"/>
      <c r="F176" s="6">
        <v>852.21</v>
      </c>
      <c r="G176" s="5" t="s">
        <v>158</v>
      </c>
      <c r="H176" s="5" t="s">
        <v>12</v>
      </c>
      <c r="I176" s="5" t="s">
        <v>85</v>
      </c>
      <c r="J176" s="90" t="s">
        <v>185</v>
      </c>
      <c r="K176" s="4" t="s">
        <v>169</v>
      </c>
      <c r="L176" s="4" t="s">
        <v>154</v>
      </c>
      <c r="M176" s="4" t="s">
        <v>13</v>
      </c>
      <c r="N176" s="4"/>
    </row>
    <row r="177" spans="1:14" x14ac:dyDescent="0.3">
      <c r="A177" s="7">
        <v>45658</v>
      </c>
      <c r="B177" s="5"/>
      <c r="C177" s="5" t="s">
        <v>139</v>
      </c>
      <c r="D177" s="5"/>
      <c r="E177" s="6">
        <v>3530.31</v>
      </c>
      <c r="F177" s="6"/>
      <c r="G177" s="5" t="s">
        <v>161</v>
      </c>
      <c r="H177" s="5" t="s">
        <v>12</v>
      </c>
      <c r="I177" s="5" t="s">
        <v>85</v>
      </c>
      <c r="J177" s="90" t="s">
        <v>185</v>
      </c>
      <c r="K177" s="4" t="s">
        <v>169</v>
      </c>
      <c r="L177" s="4" t="s">
        <v>154</v>
      </c>
      <c r="M177" s="4" t="s">
        <v>13</v>
      </c>
      <c r="N177" s="4"/>
    </row>
    <row r="178" spans="1:14" x14ac:dyDescent="0.3">
      <c r="A178" s="7">
        <v>45658</v>
      </c>
      <c r="B178" s="5"/>
      <c r="C178" s="5" t="s">
        <v>129</v>
      </c>
      <c r="D178" s="5"/>
      <c r="E178" s="6"/>
      <c r="F178" s="6">
        <v>3029.01</v>
      </c>
      <c r="G178" s="5" t="s">
        <v>161</v>
      </c>
      <c r="H178" s="5" t="s">
        <v>12</v>
      </c>
      <c r="I178" s="5" t="s">
        <v>85</v>
      </c>
      <c r="J178" s="90" t="s">
        <v>185</v>
      </c>
      <c r="K178" s="4" t="s">
        <v>169</v>
      </c>
      <c r="L178" s="4" t="s">
        <v>154</v>
      </c>
      <c r="M178" s="4" t="s">
        <v>13</v>
      </c>
      <c r="N178" s="4"/>
    </row>
    <row r="179" spans="1:14" x14ac:dyDescent="0.3">
      <c r="A179" s="7">
        <v>45658</v>
      </c>
      <c r="B179" s="5"/>
      <c r="C179" s="5" t="s">
        <v>124</v>
      </c>
      <c r="D179" s="5"/>
      <c r="E179" s="6"/>
      <c r="F179" s="6">
        <v>501.3</v>
      </c>
      <c r="G179" s="5" t="s">
        <v>161</v>
      </c>
      <c r="H179" s="5" t="s">
        <v>12</v>
      </c>
      <c r="I179" s="5" t="s">
        <v>85</v>
      </c>
      <c r="J179" s="90" t="s">
        <v>185</v>
      </c>
      <c r="K179" s="4" t="s">
        <v>169</v>
      </c>
      <c r="L179" s="4" t="s">
        <v>154</v>
      </c>
      <c r="M179" s="4" t="s">
        <v>13</v>
      </c>
      <c r="N179" s="4"/>
    </row>
    <row r="180" spans="1:14" x14ac:dyDescent="0.3">
      <c r="A180" s="7">
        <v>45658</v>
      </c>
      <c r="B180" s="5"/>
      <c r="C180" s="5" t="s">
        <v>139</v>
      </c>
      <c r="D180" s="5"/>
      <c r="E180" s="6">
        <v>21325.23</v>
      </c>
      <c r="F180" s="6"/>
      <c r="G180" s="5" t="s">
        <v>153</v>
      </c>
      <c r="H180" s="5" t="s">
        <v>12</v>
      </c>
      <c r="I180" s="5" t="s">
        <v>85</v>
      </c>
      <c r="J180" s="90" t="s">
        <v>185</v>
      </c>
      <c r="K180" s="4" t="s">
        <v>170</v>
      </c>
      <c r="L180" s="4" t="s">
        <v>154</v>
      </c>
      <c r="M180" s="4" t="s">
        <v>19</v>
      </c>
      <c r="N180" s="4"/>
    </row>
    <row r="181" spans="1:14" x14ac:dyDescent="0.3">
      <c r="A181" s="7">
        <v>45658</v>
      </c>
      <c r="B181" s="5"/>
      <c r="C181" s="5" t="s">
        <v>129</v>
      </c>
      <c r="D181" s="5"/>
      <c r="E181" s="6"/>
      <c r="F181" s="6">
        <v>18504.55</v>
      </c>
      <c r="G181" s="5" t="s">
        <v>153</v>
      </c>
      <c r="H181" s="5" t="s">
        <v>12</v>
      </c>
      <c r="I181" s="5" t="s">
        <v>85</v>
      </c>
      <c r="J181" s="90" t="s">
        <v>185</v>
      </c>
      <c r="K181" s="4" t="s">
        <v>170</v>
      </c>
      <c r="L181" s="4" t="s">
        <v>154</v>
      </c>
      <c r="M181" s="4" t="s">
        <v>19</v>
      </c>
      <c r="N181" s="4"/>
    </row>
    <row r="182" spans="1:14" x14ac:dyDescent="0.3">
      <c r="A182" s="7">
        <v>45658</v>
      </c>
      <c r="B182" s="5"/>
      <c r="C182" s="5" t="s">
        <v>124</v>
      </c>
      <c r="D182" s="5"/>
      <c r="E182" s="6"/>
      <c r="F182" s="6">
        <v>2820.68</v>
      </c>
      <c r="G182" s="5" t="s">
        <v>153</v>
      </c>
      <c r="H182" s="5" t="s">
        <v>12</v>
      </c>
      <c r="I182" s="5" t="s">
        <v>85</v>
      </c>
      <c r="J182" s="90" t="s">
        <v>185</v>
      </c>
      <c r="K182" s="4" t="s">
        <v>170</v>
      </c>
      <c r="L182" s="4" t="s">
        <v>154</v>
      </c>
      <c r="M182" s="4" t="s">
        <v>19</v>
      </c>
      <c r="N182" s="4"/>
    </row>
    <row r="183" spans="1:14" x14ac:dyDescent="0.3">
      <c r="A183" s="7">
        <v>45658</v>
      </c>
      <c r="B183" s="5"/>
      <c r="C183" s="5" t="s">
        <v>139</v>
      </c>
      <c r="D183" s="5"/>
      <c r="E183" s="6">
        <v>350000</v>
      </c>
      <c r="F183" s="6"/>
      <c r="G183" s="5" t="s">
        <v>156</v>
      </c>
      <c r="H183" s="5" t="s">
        <v>12</v>
      </c>
      <c r="I183" s="5" t="s">
        <v>85</v>
      </c>
      <c r="J183" s="90" t="s">
        <v>185</v>
      </c>
      <c r="K183" s="4" t="s">
        <v>170</v>
      </c>
      <c r="L183" s="4" t="s">
        <v>154</v>
      </c>
      <c r="M183" s="4" t="s">
        <v>19</v>
      </c>
      <c r="N183" s="4"/>
    </row>
    <row r="184" spans="1:14" x14ac:dyDescent="0.3">
      <c r="A184" s="7">
        <v>45658</v>
      </c>
      <c r="B184" s="5"/>
      <c r="C184" s="5" t="s">
        <v>129</v>
      </c>
      <c r="D184" s="5"/>
      <c r="E184" s="6"/>
      <c r="F184" s="6">
        <v>328554.98</v>
      </c>
      <c r="G184" s="5" t="s">
        <v>156</v>
      </c>
      <c r="H184" s="5" t="s">
        <v>12</v>
      </c>
      <c r="I184" s="5" t="s">
        <v>85</v>
      </c>
      <c r="J184" s="90" t="s">
        <v>185</v>
      </c>
      <c r="K184" s="4" t="s">
        <v>170</v>
      </c>
      <c r="L184" s="4" t="s">
        <v>154</v>
      </c>
      <c r="M184" s="4" t="s">
        <v>19</v>
      </c>
      <c r="N184" s="4"/>
    </row>
    <row r="185" spans="1:14" x14ac:dyDescent="0.3">
      <c r="A185" s="7">
        <v>45658</v>
      </c>
      <c r="B185" s="5"/>
      <c r="C185" s="5" t="s">
        <v>124</v>
      </c>
      <c r="D185" s="5"/>
      <c r="E185" s="6"/>
      <c r="F185" s="6">
        <v>21445.02</v>
      </c>
      <c r="G185" s="5" t="s">
        <v>156</v>
      </c>
      <c r="H185" s="5" t="s">
        <v>12</v>
      </c>
      <c r="I185" s="5" t="s">
        <v>85</v>
      </c>
      <c r="J185" s="90" t="s">
        <v>185</v>
      </c>
      <c r="K185" s="4" t="s">
        <v>170</v>
      </c>
      <c r="L185" s="4" t="s">
        <v>154</v>
      </c>
      <c r="M185" s="4" t="s">
        <v>19</v>
      </c>
      <c r="N185" s="4"/>
    </row>
    <row r="186" spans="1:14" x14ac:dyDescent="0.3">
      <c r="A186" s="7">
        <v>45658</v>
      </c>
      <c r="B186" s="5"/>
      <c r="C186" s="5" t="s">
        <v>139</v>
      </c>
      <c r="D186" s="5"/>
      <c r="E186" s="6">
        <v>36641</v>
      </c>
      <c r="F186" s="6"/>
      <c r="G186" s="5" t="s">
        <v>155</v>
      </c>
      <c r="H186" s="5" t="s">
        <v>12</v>
      </c>
      <c r="I186" s="5" t="s">
        <v>85</v>
      </c>
      <c r="J186" s="90" t="s">
        <v>185</v>
      </c>
      <c r="K186" s="4" t="s">
        <v>170</v>
      </c>
      <c r="L186" s="4" t="s">
        <v>154</v>
      </c>
      <c r="M186" s="4" t="s">
        <v>19</v>
      </c>
      <c r="N186" s="4"/>
    </row>
    <row r="187" spans="1:14" x14ac:dyDescent="0.3">
      <c r="A187" s="7">
        <v>45658</v>
      </c>
      <c r="B187" s="5"/>
      <c r="C187" s="5" t="s">
        <v>129</v>
      </c>
      <c r="D187" s="5"/>
      <c r="E187" s="6"/>
      <c r="F187" s="6">
        <v>14767.42</v>
      </c>
      <c r="G187" s="5" t="s">
        <v>155</v>
      </c>
      <c r="H187" s="5" t="s">
        <v>12</v>
      </c>
      <c r="I187" s="5" t="s">
        <v>85</v>
      </c>
      <c r="J187" s="90" t="s">
        <v>185</v>
      </c>
      <c r="K187" s="4" t="s">
        <v>170</v>
      </c>
      <c r="L187" s="4" t="s">
        <v>154</v>
      </c>
      <c r="M187" s="4" t="s">
        <v>19</v>
      </c>
      <c r="N187" s="4"/>
    </row>
    <row r="188" spans="1:14" x14ac:dyDescent="0.3">
      <c r="A188" s="7">
        <v>45658</v>
      </c>
      <c r="B188" s="5"/>
      <c r="C188" s="5" t="s">
        <v>124</v>
      </c>
      <c r="D188" s="5"/>
      <c r="E188" s="6"/>
      <c r="F188" s="6">
        <v>21873.58</v>
      </c>
      <c r="G188" s="5" t="s">
        <v>155</v>
      </c>
      <c r="H188" s="5" t="s">
        <v>12</v>
      </c>
      <c r="I188" s="5" t="s">
        <v>85</v>
      </c>
      <c r="J188" s="90" t="s">
        <v>185</v>
      </c>
      <c r="K188" s="4" t="s">
        <v>170</v>
      </c>
      <c r="L188" s="4" t="s">
        <v>154</v>
      </c>
      <c r="M188" s="4" t="s">
        <v>19</v>
      </c>
      <c r="N188" s="4"/>
    </row>
    <row r="189" spans="1:14" x14ac:dyDescent="0.3">
      <c r="A189" s="7">
        <v>45658</v>
      </c>
      <c r="B189" s="5"/>
      <c r="C189" s="5" t="s">
        <v>139</v>
      </c>
      <c r="D189" s="5"/>
      <c r="E189" s="6">
        <v>20781.25</v>
      </c>
      <c r="F189" s="6"/>
      <c r="G189" s="5" t="s">
        <v>157</v>
      </c>
      <c r="H189" s="5" t="s">
        <v>12</v>
      </c>
      <c r="I189" s="5" t="s">
        <v>85</v>
      </c>
      <c r="J189" s="90" t="s">
        <v>185</v>
      </c>
      <c r="K189" s="4" t="s">
        <v>170</v>
      </c>
      <c r="L189" s="4" t="s">
        <v>154</v>
      </c>
      <c r="M189" s="4" t="s">
        <v>19</v>
      </c>
      <c r="N189" s="4"/>
    </row>
    <row r="190" spans="1:14" x14ac:dyDescent="0.3">
      <c r="A190" s="7">
        <v>45658</v>
      </c>
      <c r="B190" s="5"/>
      <c r="C190" s="5" t="s">
        <v>129</v>
      </c>
      <c r="D190" s="5"/>
      <c r="E190" s="6"/>
      <c r="F190" s="6">
        <v>19936.12</v>
      </c>
      <c r="G190" s="5" t="s">
        <v>157</v>
      </c>
      <c r="H190" s="5" t="s">
        <v>12</v>
      </c>
      <c r="I190" s="5" t="s">
        <v>85</v>
      </c>
      <c r="J190" s="90" t="s">
        <v>185</v>
      </c>
      <c r="K190" s="4" t="s">
        <v>170</v>
      </c>
      <c r="L190" s="4" t="s">
        <v>154</v>
      </c>
      <c r="M190" s="4" t="s">
        <v>19</v>
      </c>
      <c r="N190" s="4"/>
    </row>
    <row r="191" spans="1:14" x14ac:dyDescent="0.3">
      <c r="A191" s="7">
        <v>45658</v>
      </c>
      <c r="B191" s="5"/>
      <c r="C191" s="5" t="s">
        <v>124</v>
      </c>
      <c r="D191" s="5"/>
      <c r="E191" s="6"/>
      <c r="F191" s="6">
        <v>845.13</v>
      </c>
      <c r="G191" s="5" t="s">
        <v>157</v>
      </c>
      <c r="H191" s="5" t="s">
        <v>12</v>
      </c>
      <c r="I191" s="5" t="s">
        <v>85</v>
      </c>
      <c r="J191" s="90" t="s">
        <v>185</v>
      </c>
      <c r="K191" s="4" t="s">
        <v>170</v>
      </c>
      <c r="L191" s="4" t="s">
        <v>154</v>
      </c>
      <c r="M191" s="4" t="s">
        <v>19</v>
      </c>
      <c r="N191" s="4"/>
    </row>
    <row r="192" spans="1:14" x14ac:dyDescent="0.3">
      <c r="E192" s="3">
        <f>SUM(E171:E191)</f>
        <v>465762.61</v>
      </c>
      <c r="F192" s="3">
        <f>SUM(F171:F191)</f>
        <v>465762.61</v>
      </c>
      <c r="J192" s="91"/>
    </row>
    <row r="194" spans="1:14" x14ac:dyDescent="0.3">
      <c r="A194" s="7">
        <v>45666</v>
      </c>
      <c r="B194" s="5"/>
      <c r="C194" s="5" t="s">
        <v>139</v>
      </c>
      <c r="D194" s="5"/>
      <c r="E194" s="6">
        <v>4594.17</v>
      </c>
      <c r="F194" s="6"/>
      <c r="G194" s="5" t="s">
        <v>160</v>
      </c>
      <c r="H194" s="5" t="s">
        <v>12</v>
      </c>
      <c r="I194" s="5" t="s">
        <v>85</v>
      </c>
      <c r="J194" s="90" t="s">
        <v>186</v>
      </c>
      <c r="K194" s="4" t="s">
        <v>172</v>
      </c>
      <c r="L194" s="4" t="s">
        <v>154</v>
      </c>
      <c r="M194" s="4" t="s">
        <v>19</v>
      </c>
      <c r="N194" s="4"/>
    </row>
    <row r="195" spans="1:14" x14ac:dyDescent="0.3">
      <c r="A195" s="7">
        <v>45666</v>
      </c>
      <c r="B195" s="5"/>
      <c r="C195" s="5" t="s">
        <v>129</v>
      </c>
      <c r="D195" s="5"/>
      <c r="E195" s="6"/>
      <c r="F195" s="6">
        <v>4483.13</v>
      </c>
      <c r="G195" s="5" t="s">
        <v>160</v>
      </c>
      <c r="H195" s="5" t="s">
        <v>12</v>
      </c>
      <c r="I195" s="5" t="s">
        <v>85</v>
      </c>
      <c r="J195" s="90" t="s">
        <v>186</v>
      </c>
      <c r="K195" s="4" t="s">
        <v>172</v>
      </c>
      <c r="L195" s="4" t="s">
        <v>154</v>
      </c>
      <c r="M195" s="4" t="s">
        <v>19</v>
      </c>
      <c r="N195" s="4"/>
    </row>
    <row r="196" spans="1:14" x14ac:dyDescent="0.3">
      <c r="A196" s="7">
        <v>45666</v>
      </c>
      <c r="B196" s="5"/>
      <c r="C196" s="5" t="s">
        <v>124</v>
      </c>
      <c r="D196" s="5"/>
      <c r="E196" s="6"/>
      <c r="F196" s="6">
        <v>111.04</v>
      </c>
      <c r="G196" s="5" t="s">
        <v>160</v>
      </c>
      <c r="H196" s="5" t="s">
        <v>12</v>
      </c>
      <c r="I196" s="5" t="s">
        <v>85</v>
      </c>
      <c r="J196" s="90" t="s">
        <v>186</v>
      </c>
      <c r="K196" s="4" t="s">
        <v>172</v>
      </c>
      <c r="L196" s="4" t="s">
        <v>154</v>
      </c>
      <c r="M196" s="4" t="s">
        <v>19</v>
      </c>
      <c r="N196" s="4"/>
    </row>
    <row r="197" spans="1:14" x14ac:dyDescent="0.3">
      <c r="E197" s="3">
        <f>SUM(E194:E196)</f>
        <v>4594.17</v>
      </c>
      <c r="F197" s="3">
        <f>SUM(F194:F196)</f>
        <v>4594.17</v>
      </c>
      <c r="J197" s="91"/>
    </row>
    <row r="199" spans="1:14" x14ac:dyDescent="0.3">
      <c r="A199" s="7">
        <v>45689</v>
      </c>
      <c r="B199" s="5"/>
      <c r="C199" s="5" t="s">
        <v>139</v>
      </c>
      <c r="D199" s="5"/>
      <c r="E199" s="6">
        <v>30402.32</v>
      </c>
      <c r="F199" s="6"/>
      <c r="G199" s="5" t="s">
        <v>159</v>
      </c>
      <c r="H199" s="5" t="s">
        <v>12</v>
      </c>
      <c r="I199" s="5" t="s">
        <v>85</v>
      </c>
      <c r="J199" s="90" t="s">
        <v>187</v>
      </c>
      <c r="K199" s="4" t="s">
        <v>168</v>
      </c>
      <c r="L199" s="4" t="s">
        <v>154</v>
      </c>
      <c r="M199" s="4" t="s">
        <v>19</v>
      </c>
      <c r="N199" s="4"/>
    </row>
    <row r="200" spans="1:14" x14ac:dyDescent="0.3">
      <c r="A200" s="7">
        <v>45689</v>
      </c>
      <c r="B200" s="5"/>
      <c r="C200" s="5" t="s">
        <v>129</v>
      </c>
      <c r="D200" s="5"/>
      <c r="E200" s="6"/>
      <c r="F200" s="6">
        <v>30244.95</v>
      </c>
      <c r="G200" s="5" t="s">
        <v>159</v>
      </c>
      <c r="H200" s="5" t="s">
        <v>12</v>
      </c>
      <c r="I200" s="5" t="s">
        <v>85</v>
      </c>
      <c r="J200" s="90" t="s">
        <v>187</v>
      </c>
      <c r="K200" s="4" t="s">
        <v>168</v>
      </c>
      <c r="L200" s="4" t="s">
        <v>154</v>
      </c>
      <c r="M200" s="4" t="s">
        <v>19</v>
      </c>
      <c r="N200" s="4"/>
    </row>
    <row r="201" spans="1:14" x14ac:dyDescent="0.3">
      <c r="A201" s="7">
        <v>45689</v>
      </c>
      <c r="B201" s="5"/>
      <c r="C201" s="5" t="s">
        <v>124</v>
      </c>
      <c r="D201" s="5"/>
      <c r="E201" s="6"/>
      <c r="F201" s="6">
        <v>157.37</v>
      </c>
      <c r="G201" s="5" t="s">
        <v>159</v>
      </c>
      <c r="H201" s="5" t="s">
        <v>12</v>
      </c>
      <c r="I201" s="5" t="s">
        <v>85</v>
      </c>
      <c r="J201" s="90" t="s">
        <v>187</v>
      </c>
      <c r="K201" s="4" t="s">
        <v>168</v>
      </c>
      <c r="L201" s="4" t="s">
        <v>154</v>
      </c>
      <c r="M201" s="4" t="s">
        <v>19</v>
      </c>
      <c r="N201" s="4"/>
    </row>
    <row r="202" spans="1:14" x14ac:dyDescent="0.3">
      <c r="A202" s="7">
        <v>45689</v>
      </c>
      <c r="B202" s="5"/>
      <c r="C202" s="5" t="s">
        <v>139</v>
      </c>
      <c r="D202" s="5"/>
      <c r="E202" s="6">
        <v>3082.5</v>
      </c>
      <c r="F202" s="6"/>
      <c r="G202" s="5" t="s">
        <v>158</v>
      </c>
      <c r="H202" s="5" t="s">
        <v>12</v>
      </c>
      <c r="I202" s="5" t="s">
        <v>85</v>
      </c>
      <c r="J202" s="90" t="s">
        <v>187</v>
      </c>
      <c r="K202" s="4" t="s">
        <v>169</v>
      </c>
      <c r="L202" s="4" t="s">
        <v>154</v>
      </c>
      <c r="M202" s="4" t="s">
        <v>13</v>
      </c>
      <c r="N202" s="4"/>
    </row>
    <row r="203" spans="1:14" x14ac:dyDescent="0.3">
      <c r="A203" s="7">
        <v>45689</v>
      </c>
      <c r="B203" s="5"/>
      <c r="C203" s="5" t="s">
        <v>129</v>
      </c>
      <c r="D203" s="5"/>
      <c r="E203" s="6"/>
      <c r="F203" s="6">
        <v>2232.0500000000002</v>
      </c>
      <c r="G203" s="5" t="s">
        <v>158</v>
      </c>
      <c r="H203" s="5" t="s">
        <v>12</v>
      </c>
      <c r="I203" s="5" t="s">
        <v>85</v>
      </c>
      <c r="J203" s="90" t="s">
        <v>187</v>
      </c>
      <c r="K203" s="4" t="s">
        <v>169</v>
      </c>
      <c r="L203" s="4" t="s">
        <v>154</v>
      </c>
      <c r="M203" s="4" t="s">
        <v>13</v>
      </c>
      <c r="N203" s="4"/>
    </row>
    <row r="204" spans="1:14" x14ac:dyDescent="0.3">
      <c r="A204" s="7">
        <v>45689</v>
      </c>
      <c r="B204" s="5"/>
      <c r="C204" s="5" t="s">
        <v>124</v>
      </c>
      <c r="D204" s="5"/>
      <c r="E204" s="6"/>
      <c r="F204" s="6">
        <v>850.45</v>
      </c>
      <c r="G204" s="5" t="s">
        <v>158</v>
      </c>
      <c r="H204" s="5" t="s">
        <v>12</v>
      </c>
      <c r="I204" s="5" t="s">
        <v>85</v>
      </c>
      <c r="J204" s="90" t="s">
        <v>187</v>
      </c>
      <c r="K204" s="4" t="s">
        <v>169</v>
      </c>
      <c r="L204" s="4" t="s">
        <v>154</v>
      </c>
      <c r="M204" s="4" t="s">
        <v>13</v>
      </c>
      <c r="N204" s="4"/>
    </row>
    <row r="205" spans="1:14" x14ac:dyDescent="0.3">
      <c r="A205" s="7">
        <v>45689</v>
      </c>
      <c r="B205" s="5"/>
      <c r="C205" s="5" t="s">
        <v>139</v>
      </c>
      <c r="D205" s="5"/>
      <c r="E205" s="6">
        <v>3530.31</v>
      </c>
      <c r="F205" s="6"/>
      <c r="G205" s="5" t="s">
        <v>161</v>
      </c>
      <c r="H205" s="5" t="s">
        <v>12</v>
      </c>
      <c r="I205" s="5" t="s">
        <v>85</v>
      </c>
      <c r="J205" s="90" t="s">
        <v>187</v>
      </c>
      <c r="K205" s="4" t="s">
        <v>169</v>
      </c>
      <c r="L205" s="4" t="s">
        <v>154</v>
      </c>
      <c r="M205" s="4" t="s">
        <v>13</v>
      </c>
      <c r="N205" s="4"/>
    </row>
    <row r="206" spans="1:14" x14ac:dyDescent="0.3">
      <c r="A206" s="7">
        <v>45689</v>
      </c>
      <c r="B206" s="5"/>
      <c r="C206" s="5" t="s">
        <v>129</v>
      </c>
      <c r="D206" s="5"/>
      <c r="E206" s="6"/>
      <c r="F206" s="6">
        <v>3031.41</v>
      </c>
      <c r="G206" s="5" t="s">
        <v>161</v>
      </c>
      <c r="H206" s="5" t="s">
        <v>12</v>
      </c>
      <c r="I206" s="5" t="s">
        <v>85</v>
      </c>
      <c r="J206" s="90" t="s">
        <v>187</v>
      </c>
      <c r="K206" s="4" t="s">
        <v>169</v>
      </c>
      <c r="L206" s="4" t="s">
        <v>154</v>
      </c>
      <c r="M206" s="4" t="s">
        <v>13</v>
      </c>
      <c r="N206" s="4"/>
    </row>
    <row r="207" spans="1:14" x14ac:dyDescent="0.3">
      <c r="A207" s="7">
        <v>45689</v>
      </c>
      <c r="B207" s="5"/>
      <c r="C207" s="5" t="s">
        <v>124</v>
      </c>
      <c r="D207" s="5"/>
      <c r="E207" s="6"/>
      <c r="F207" s="6">
        <v>498.9</v>
      </c>
      <c r="G207" s="5" t="s">
        <v>161</v>
      </c>
      <c r="H207" s="5" t="s">
        <v>12</v>
      </c>
      <c r="I207" s="5" t="s">
        <v>85</v>
      </c>
      <c r="J207" s="90" t="s">
        <v>187</v>
      </c>
      <c r="K207" s="4" t="s">
        <v>169</v>
      </c>
      <c r="L207" s="4" t="s">
        <v>154</v>
      </c>
      <c r="M207" s="4" t="s">
        <v>13</v>
      </c>
      <c r="N207" s="4"/>
    </row>
    <row r="208" spans="1:14" x14ac:dyDescent="0.3">
      <c r="A208" s="7">
        <v>45689</v>
      </c>
      <c r="B208" s="5"/>
      <c r="C208" s="5" t="s">
        <v>139</v>
      </c>
      <c r="D208" s="5"/>
      <c r="E208" s="6">
        <v>21325.23</v>
      </c>
      <c r="F208" s="6"/>
      <c r="G208" s="5" t="s">
        <v>153</v>
      </c>
      <c r="H208" s="5" t="s">
        <v>12</v>
      </c>
      <c r="I208" s="5" t="s">
        <v>85</v>
      </c>
      <c r="J208" s="90" t="s">
        <v>187</v>
      </c>
      <c r="K208" s="4" t="s">
        <v>170</v>
      </c>
      <c r="L208" s="4" t="s">
        <v>154</v>
      </c>
      <c r="M208" s="4" t="s">
        <v>19</v>
      </c>
      <c r="N208" s="4"/>
    </row>
    <row r="209" spans="1:14" x14ac:dyDescent="0.3">
      <c r="A209" s="7">
        <v>45689</v>
      </c>
      <c r="B209" s="5"/>
      <c r="C209" s="5" t="s">
        <v>129</v>
      </c>
      <c r="D209" s="5"/>
      <c r="E209" s="6"/>
      <c r="F209" s="6">
        <v>18537.400000000001</v>
      </c>
      <c r="G209" s="5" t="s">
        <v>153</v>
      </c>
      <c r="H209" s="5" t="s">
        <v>12</v>
      </c>
      <c r="I209" s="5" t="s">
        <v>85</v>
      </c>
      <c r="J209" s="90" t="s">
        <v>187</v>
      </c>
      <c r="K209" s="4" t="s">
        <v>170</v>
      </c>
      <c r="L209" s="4" t="s">
        <v>154</v>
      </c>
      <c r="M209" s="4" t="s">
        <v>19</v>
      </c>
      <c r="N209" s="4"/>
    </row>
    <row r="210" spans="1:14" x14ac:dyDescent="0.3">
      <c r="A210" s="7">
        <v>45689</v>
      </c>
      <c r="B210" s="5"/>
      <c r="C210" s="5" t="s">
        <v>124</v>
      </c>
      <c r="D210" s="5"/>
      <c r="E210" s="6"/>
      <c r="F210" s="6">
        <v>2787.83</v>
      </c>
      <c r="G210" s="5" t="s">
        <v>153</v>
      </c>
      <c r="H210" s="5" t="s">
        <v>12</v>
      </c>
      <c r="I210" s="5" t="s">
        <v>85</v>
      </c>
      <c r="J210" s="90" t="s">
        <v>187</v>
      </c>
      <c r="K210" s="4" t="s">
        <v>170</v>
      </c>
      <c r="L210" s="4" t="s">
        <v>154</v>
      </c>
      <c r="M210" s="4" t="s">
        <v>19</v>
      </c>
      <c r="N210" s="4"/>
    </row>
    <row r="211" spans="1:14" x14ac:dyDescent="0.3">
      <c r="A211" s="7">
        <v>45689</v>
      </c>
      <c r="B211" s="5"/>
      <c r="C211" s="5" t="s">
        <v>139</v>
      </c>
      <c r="D211" s="5"/>
      <c r="E211" s="6">
        <v>36641</v>
      </c>
      <c r="F211" s="6"/>
      <c r="G211" s="5" t="s">
        <v>155</v>
      </c>
      <c r="H211" s="5" t="s">
        <v>12</v>
      </c>
      <c r="I211" s="5" t="s">
        <v>85</v>
      </c>
      <c r="J211" s="90" t="s">
        <v>187</v>
      </c>
      <c r="K211" s="4" t="s">
        <v>170</v>
      </c>
      <c r="L211" s="4" t="s">
        <v>154</v>
      </c>
      <c r="M211" s="4" t="s">
        <v>19</v>
      </c>
      <c r="N211" s="4"/>
    </row>
    <row r="212" spans="1:14" x14ac:dyDescent="0.3">
      <c r="A212" s="7">
        <v>45689</v>
      </c>
      <c r="B212" s="5"/>
      <c r="C212" s="5" t="s">
        <v>129</v>
      </c>
      <c r="D212" s="5"/>
      <c r="E212" s="6"/>
      <c r="F212" s="6">
        <v>14820.34</v>
      </c>
      <c r="G212" s="5" t="s">
        <v>155</v>
      </c>
      <c r="H212" s="5" t="s">
        <v>12</v>
      </c>
      <c r="I212" s="5" t="s">
        <v>85</v>
      </c>
      <c r="J212" s="90" t="s">
        <v>187</v>
      </c>
      <c r="K212" s="4" t="s">
        <v>170</v>
      </c>
      <c r="L212" s="4" t="s">
        <v>154</v>
      </c>
      <c r="M212" s="4" t="s">
        <v>19</v>
      </c>
      <c r="N212" s="4"/>
    </row>
    <row r="213" spans="1:14" x14ac:dyDescent="0.3">
      <c r="A213" s="7">
        <v>45689</v>
      </c>
      <c r="B213" s="5"/>
      <c r="C213" s="5" t="s">
        <v>124</v>
      </c>
      <c r="D213" s="5"/>
      <c r="E213" s="6"/>
      <c r="F213" s="6">
        <v>21820.66</v>
      </c>
      <c r="G213" s="5" t="s">
        <v>155</v>
      </c>
      <c r="H213" s="5" t="s">
        <v>12</v>
      </c>
      <c r="I213" s="5" t="s">
        <v>85</v>
      </c>
      <c r="J213" s="90" t="s">
        <v>187</v>
      </c>
      <c r="K213" s="4" t="s">
        <v>170</v>
      </c>
      <c r="L213" s="4" t="s">
        <v>154</v>
      </c>
      <c r="M213" s="4" t="s">
        <v>19</v>
      </c>
      <c r="N213" s="4"/>
    </row>
    <row r="214" spans="1:14" x14ac:dyDescent="0.3">
      <c r="A214" s="7">
        <v>45689</v>
      </c>
      <c r="B214" s="5"/>
      <c r="C214" s="5" t="s">
        <v>139</v>
      </c>
      <c r="D214" s="5"/>
      <c r="E214" s="6">
        <v>20781.25</v>
      </c>
      <c r="F214" s="6"/>
      <c r="G214" s="5" t="s">
        <v>157</v>
      </c>
      <c r="H214" s="5" t="s">
        <v>12</v>
      </c>
      <c r="I214" s="5" t="s">
        <v>85</v>
      </c>
      <c r="J214" s="90" t="s">
        <v>187</v>
      </c>
      <c r="K214" s="4" t="s">
        <v>170</v>
      </c>
      <c r="L214" s="4" t="s">
        <v>154</v>
      </c>
      <c r="M214" s="4" t="s">
        <v>19</v>
      </c>
      <c r="N214" s="4"/>
    </row>
    <row r="215" spans="1:14" x14ac:dyDescent="0.3">
      <c r="A215" s="7">
        <v>45689</v>
      </c>
      <c r="B215" s="5"/>
      <c r="C215" s="5" t="s">
        <v>129</v>
      </c>
      <c r="D215" s="5"/>
      <c r="E215" s="6"/>
      <c r="F215" s="6">
        <v>19950.91</v>
      </c>
      <c r="G215" s="5" t="s">
        <v>157</v>
      </c>
      <c r="H215" s="5" t="s">
        <v>12</v>
      </c>
      <c r="I215" s="5" t="s">
        <v>85</v>
      </c>
      <c r="J215" s="90" t="s">
        <v>187</v>
      </c>
      <c r="K215" s="4" t="s">
        <v>170</v>
      </c>
      <c r="L215" s="4" t="s">
        <v>154</v>
      </c>
      <c r="M215" s="4" t="s">
        <v>19</v>
      </c>
      <c r="N215" s="4"/>
    </row>
    <row r="216" spans="1:14" x14ac:dyDescent="0.3">
      <c r="A216" s="7">
        <v>45689</v>
      </c>
      <c r="B216" s="5"/>
      <c r="C216" s="5" t="s">
        <v>124</v>
      </c>
      <c r="D216" s="5"/>
      <c r="E216" s="6"/>
      <c r="F216" s="6">
        <v>830.34</v>
      </c>
      <c r="G216" s="5" t="s">
        <v>157</v>
      </c>
      <c r="H216" s="5" t="s">
        <v>12</v>
      </c>
      <c r="I216" s="5" t="s">
        <v>85</v>
      </c>
      <c r="J216" s="90" t="s">
        <v>187</v>
      </c>
      <c r="K216" s="4" t="s">
        <v>170</v>
      </c>
      <c r="L216" s="4" t="s">
        <v>154</v>
      </c>
      <c r="M216" s="4" t="s">
        <v>19</v>
      </c>
      <c r="N216" s="4"/>
    </row>
    <row r="217" spans="1:14" x14ac:dyDescent="0.3">
      <c r="E217" s="3">
        <f>SUM(E199:E216)</f>
        <v>115762.61</v>
      </c>
      <c r="F217" s="3">
        <f>SUM(F199:F216)</f>
        <v>115762.61</v>
      </c>
      <c r="J217" s="91"/>
    </row>
    <row r="219" spans="1:14" x14ac:dyDescent="0.3">
      <c r="A219" s="7">
        <v>45697</v>
      </c>
      <c r="B219" s="5"/>
      <c r="C219" s="5" t="s">
        <v>139</v>
      </c>
      <c r="D219" s="5"/>
      <c r="E219" s="6">
        <v>4594.17</v>
      </c>
      <c r="F219" s="6"/>
      <c r="G219" s="5" t="s">
        <v>160</v>
      </c>
      <c r="H219" s="5" t="s">
        <v>12</v>
      </c>
      <c r="I219" s="5" t="s">
        <v>85</v>
      </c>
      <c r="J219" s="90" t="s">
        <v>188</v>
      </c>
      <c r="K219" s="4" t="s">
        <v>172</v>
      </c>
      <c r="L219" s="4" t="s">
        <v>154</v>
      </c>
      <c r="M219" s="4" t="s">
        <v>19</v>
      </c>
      <c r="N219" s="4"/>
    </row>
    <row r="220" spans="1:14" x14ac:dyDescent="0.3">
      <c r="A220" s="7">
        <v>45697</v>
      </c>
      <c r="B220" s="5"/>
      <c r="C220" s="5" t="s">
        <v>129</v>
      </c>
      <c r="D220" s="5"/>
      <c r="E220" s="6"/>
      <c r="F220" s="6">
        <v>4486.46</v>
      </c>
      <c r="G220" s="5" t="s">
        <v>160</v>
      </c>
      <c r="H220" s="5" t="s">
        <v>12</v>
      </c>
      <c r="I220" s="5" t="s">
        <v>85</v>
      </c>
      <c r="J220" s="90" t="s">
        <v>188</v>
      </c>
      <c r="K220" s="4" t="s">
        <v>172</v>
      </c>
      <c r="L220" s="4" t="s">
        <v>154</v>
      </c>
      <c r="M220" s="4" t="s">
        <v>19</v>
      </c>
      <c r="N220" s="4"/>
    </row>
    <row r="221" spans="1:14" x14ac:dyDescent="0.3">
      <c r="A221" s="7">
        <v>45697</v>
      </c>
      <c r="B221" s="5"/>
      <c r="C221" s="5" t="s">
        <v>124</v>
      </c>
      <c r="D221" s="5"/>
      <c r="E221" s="6"/>
      <c r="F221" s="6">
        <v>107.71</v>
      </c>
      <c r="G221" s="5" t="s">
        <v>160</v>
      </c>
      <c r="H221" s="5" t="s">
        <v>12</v>
      </c>
      <c r="I221" s="5" t="s">
        <v>85</v>
      </c>
      <c r="J221" s="90" t="s">
        <v>188</v>
      </c>
      <c r="K221" s="4" t="s">
        <v>172</v>
      </c>
      <c r="L221" s="4" t="s">
        <v>154</v>
      </c>
      <c r="M221" s="4" t="s">
        <v>19</v>
      </c>
      <c r="N221" s="4"/>
    </row>
    <row r="222" spans="1:14" x14ac:dyDescent="0.3">
      <c r="E222" s="3">
        <f>SUM(E219:E221)</f>
        <v>4594.17</v>
      </c>
      <c r="F222" s="3">
        <f>SUM(F219:F221)</f>
        <v>4594.17</v>
      </c>
      <c r="J222" s="91"/>
    </row>
    <row r="224" spans="1:14" x14ac:dyDescent="0.3">
      <c r="A224" s="7">
        <v>45717</v>
      </c>
      <c r="B224" s="5"/>
      <c r="C224" s="5" t="s">
        <v>139</v>
      </c>
      <c r="D224" s="5"/>
      <c r="E224" s="6">
        <v>30402.32</v>
      </c>
      <c r="F224" s="6"/>
      <c r="G224" s="5" t="s">
        <v>159</v>
      </c>
      <c r="H224" s="5" t="s">
        <v>12</v>
      </c>
      <c r="I224" s="5" t="s">
        <v>85</v>
      </c>
      <c r="J224" s="90" t="s">
        <v>189</v>
      </c>
      <c r="K224" s="4" t="s">
        <v>168</v>
      </c>
      <c r="L224" s="4" t="s">
        <v>154</v>
      </c>
      <c r="M224" s="4" t="s">
        <v>19</v>
      </c>
      <c r="N224" s="4"/>
    </row>
    <row r="225" spans="1:14" x14ac:dyDescent="0.3">
      <c r="A225" s="7">
        <v>45717</v>
      </c>
      <c r="B225" s="5"/>
      <c r="C225" s="5" t="s">
        <v>129</v>
      </c>
      <c r="D225" s="5"/>
      <c r="E225" s="6"/>
      <c r="F225" s="6">
        <v>30267.38</v>
      </c>
      <c r="G225" s="5" t="s">
        <v>159</v>
      </c>
      <c r="H225" s="5" t="s">
        <v>12</v>
      </c>
      <c r="I225" s="5" t="s">
        <v>85</v>
      </c>
      <c r="J225" s="90" t="s">
        <v>189</v>
      </c>
      <c r="K225" s="4" t="s">
        <v>168</v>
      </c>
      <c r="L225" s="4" t="s">
        <v>154</v>
      </c>
      <c r="M225" s="4" t="s">
        <v>19</v>
      </c>
      <c r="N225" s="4"/>
    </row>
    <row r="226" spans="1:14" x14ac:dyDescent="0.3">
      <c r="A226" s="7">
        <v>45717</v>
      </c>
      <c r="B226" s="5"/>
      <c r="C226" s="5" t="s">
        <v>124</v>
      </c>
      <c r="D226" s="5"/>
      <c r="E226" s="6"/>
      <c r="F226" s="6">
        <v>134.94</v>
      </c>
      <c r="G226" s="5" t="s">
        <v>159</v>
      </c>
      <c r="H226" s="5" t="s">
        <v>12</v>
      </c>
      <c r="I226" s="5" t="s">
        <v>85</v>
      </c>
      <c r="J226" s="90" t="s">
        <v>189</v>
      </c>
      <c r="K226" s="4" t="s">
        <v>168</v>
      </c>
      <c r="L226" s="4" t="s">
        <v>154</v>
      </c>
      <c r="M226" s="4" t="s">
        <v>19</v>
      </c>
      <c r="N226" s="4"/>
    </row>
    <row r="227" spans="1:14" x14ac:dyDescent="0.3">
      <c r="A227" s="7">
        <v>45717</v>
      </c>
      <c r="B227" s="5"/>
      <c r="C227" s="5" t="s">
        <v>139</v>
      </c>
      <c r="D227" s="5"/>
      <c r="E227" s="6">
        <v>3082.5</v>
      </c>
      <c r="F227" s="6"/>
      <c r="G227" s="5" t="s">
        <v>158</v>
      </c>
      <c r="H227" s="5" t="s">
        <v>12</v>
      </c>
      <c r="I227" s="5" t="s">
        <v>85</v>
      </c>
      <c r="J227" s="90" t="s">
        <v>189</v>
      </c>
      <c r="K227" s="4" t="s">
        <v>169</v>
      </c>
      <c r="L227" s="4" t="s">
        <v>154</v>
      </c>
      <c r="M227" s="4" t="s">
        <v>13</v>
      </c>
      <c r="N227" s="4"/>
    </row>
    <row r="228" spans="1:14" x14ac:dyDescent="0.3">
      <c r="A228" s="7">
        <v>45717</v>
      </c>
      <c r="B228" s="5"/>
      <c r="C228" s="5" t="s">
        <v>129</v>
      </c>
      <c r="D228" s="5"/>
      <c r="E228" s="6"/>
      <c r="F228" s="6">
        <v>2233.8200000000002</v>
      </c>
      <c r="G228" s="5" t="s">
        <v>158</v>
      </c>
      <c r="H228" s="5" t="s">
        <v>12</v>
      </c>
      <c r="I228" s="5" t="s">
        <v>85</v>
      </c>
      <c r="J228" s="90" t="s">
        <v>189</v>
      </c>
      <c r="K228" s="4" t="s">
        <v>169</v>
      </c>
      <c r="L228" s="4" t="s">
        <v>154</v>
      </c>
      <c r="M228" s="4" t="s">
        <v>13</v>
      </c>
      <c r="N228" s="4"/>
    </row>
    <row r="229" spans="1:14" x14ac:dyDescent="0.3">
      <c r="A229" s="7">
        <v>45717</v>
      </c>
      <c r="B229" s="5"/>
      <c r="C229" s="5" t="s">
        <v>124</v>
      </c>
      <c r="D229" s="5"/>
      <c r="E229" s="6"/>
      <c r="F229" s="6">
        <v>848.68</v>
      </c>
      <c r="G229" s="5" t="s">
        <v>158</v>
      </c>
      <c r="H229" s="5" t="s">
        <v>12</v>
      </c>
      <c r="I229" s="5" t="s">
        <v>85</v>
      </c>
      <c r="J229" s="90" t="s">
        <v>189</v>
      </c>
      <c r="K229" s="4" t="s">
        <v>169</v>
      </c>
      <c r="L229" s="4" t="s">
        <v>154</v>
      </c>
      <c r="M229" s="4" t="s">
        <v>13</v>
      </c>
      <c r="N229" s="4"/>
    </row>
    <row r="230" spans="1:14" x14ac:dyDescent="0.3">
      <c r="A230" s="7">
        <v>45717</v>
      </c>
      <c r="B230" s="5"/>
      <c r="C230" s="5" t="s">
        <v>139</v>
      </c>
      <c r="D230" s="5"/>
      <c r="E230" s="6">
        <v>3627.39</v>
      </c>
      <c r="F230" s="6"/>
      <c r="G230" s="5" t="s">
        <v>161</v>
      </c>
      <c r="H230" s="5" t="s">
        <v>12</v>
      </c>
      <c r="I230" s="5" t="s">
        <v>85</v>
      </c>
      <c r="J230" s="90" t="s">
        <v>189</v>
      </c>
      <c r="K230" s="4" t="s">
        <v>169</v>
      </c>
      <c r="L230" s="4" t="s">
        <v>154</v>
      </c>
      <c r="M230" s="4" t="s">
        <v>13</v>
      </c>
      <c r="N230" s="4"/>
    </row>
    <row r="231" spans="1:14" x14ac:dyDescent="0.3">
      <c r="A231" s="7">
        <v>45717</v>
      </c>
      <c r="B231" s="5"/>
      <c r="C231" s="5" t="s">
        <v>129</v>
      </c>
      <c r="D231" s="5"/>
      <c r="E231" s="6"/>
      <c r="F231" s="6">
        <v>3130.89</v>
      </c>
      <c r="G231" s="5" t="s">
        <v>161</v>
      </c>
      <c r="H231" s="5" t="s">
        <v>12</v>
      </c>
      <c r="I231" s="5" t="s">
        <v>85</v>
      </c>
      <c r="J231" s="90" t="s">
        <v>189</v>
      </c>
      <c r="K231" s="4" t="s">
        <v>169</v>
      </c>
      <c r="L231" s="4" t="s">
        <v>154</v>
      </c>
      <c r="M231" s="4" t="s">
        <v>13</v>
      </c>
      <c r="N231" s="4"/>
    </row>
    <row r="232" spans="1:14" x14ac:dyDescent="0.3">
      <c r="A232" s="7">
        <v>45717</v>
      </c>
      <c r="B232" s="5"/>
      <c r="C232" s="5" t="s">
        <v>124</v>
      </c>
      <c r="D232" s="5"/>
      <c r="E232" s="6"/>
      <c r="F232" s="6">
        <v>496.5</v>
      </c>
      <c r="G232" s="5" t="s">
        <v>161</v>
      </c>
      <c r="H232" s="5" t="s">
        <v>12</v>
      </c>
      <c r="I232" s="5" t="s">
        <v>85</v>
      </c>
      <c r="J232" s="90" t="s">
        <v>189</v>
      </c>
      <c r="K232" s="4" t="s">
        <v>169</v>
      </c>
      <c r="L232" s="4" t="s">
        <v>154</v>
      </c>
      <c r="M232" s="4" t="s">
        <v>13</v>
      </c>
      <c r="N232" s="4"/>
    </row>
    <row r="233" spans="1:14" x14ac:dyDescent="0.3">
      <c r="A233" s="7">
        <v>45717</v>
      </c>
      <c r="B233" s="5"/>
      <c r="C233" s="5" t="s">
        <v>139</v>
      </c>
      <c r="D233" s="5"/>
      <c r="E233" s="6">
        <v>21325.23</v>
      </c>
      <c r="F233" s="6"/>
      <c r="G233" s="5" t="s">
        <v>153</v>
      </c>
      <c r="H233" s="5" t="s">
        <v>12</v>
      </c>
      <c r="I233" s="5" t="s">
        <v>85</v>
      </c>
      <c r="J233" s="90" t="s">
        <v>189</v>
      </c>
      <c r="K233" s="4" t="s">
        <v>170</v>
      </c>
      <c r="L233" s="4" t="s">
        <v>154</v>
      </c>
      <c r="M233" s="4" t="s">
        <v>19</v>
      </c>
      <c r="N233" s="4"/>
    </row>
    <row r="234" spans="1:14" x14ac:dyDescent="0.3">
      <c r="A234" s="7">
        <v>45717</v>
      </c>
      <c r="B234" s="5"/>
      <c r="C234" s="5" t="s">
        <v>129</v>
      </c>
      <c r="D234" s="5"/>
      <c r="E234" s="6"/>
      <c r="F234" s="6">
        <v>18570.3</v>
      </c>
      <c r="G234" s="5" t="s">
        <v>153</v>
      </c>
      <c r="H234" s="5" t="s">
        <v>12</v>
      </c>
      <c r="I234" s="5" t="s">
        <v>85</v>
      </c>
      <c r="J234" s="90" t="s">
        <v>189</v>
      </c>
      <c r="K234" s="4" t="s">
        <v>170</v>
      </c>
      <c r="L234" s="4" t="s">
        <v>154</v>
      </c>
      <c r="M234" s="4" t="s">
        <v>19</v>
      </c>
      <c r="N234" s="4"/>
    </row>
    <row r="235" spans="1:14" x14ac:dyDescent="0.3">
      <c r="A235" s="7">
        <v>45717</v>
      </c>
      <c r="B235" s="5"/>
      <c r="C235" s="5" t="s">
        <v>124</v>
      </c>
      <c r="D235" s="5"/>
      <c r="E235" s="6"/>
      <c r="F235" s="6">
        <v>2754.93</v>
      </c>
      <c r="G235" s="5" t="s">
        <v>153</v>
      </c>
      <c r="H235" s="5" t="s">
        <v>12</v>
      </c>
      <c r="I235" s="5" t="s">
        <v>85</v>
      </c>
      <c r="J235" s="90" t="s">
        <v>189</v>
      </c>
      <c r="K235" s="4" t="s">
        <v>170</v>
      </c>
      <c r="L235" s="4" t="s">
        <v>154</v>
      </c>
      <c r="M235" s="4" t="s">
        <v>19</v>
      </c>
      <c r="N235" s="4"/>
    </row>
    <row r="236" spans="1:14" x14ac:dyDescent="0.3">
      <c r="A236" s="7">
        <v>45717</v>
      </c>
      <c r="B236" s="5"/>
      <c r="C236" s="5" t="s">
        <v>139</v>
      </c>
      <c r="D236" s="5"/>
      <c r="E236" s="6">
        <v>36641</v>
      </c>
      <c r="F236" s="6"/>
      <c r="G236" s="5" t="s">
        <v>155</v>
      </c>
      <c r="H236" s="5" t="s">
        <v>12</v>
      </c>
      <c r="I236" s="5" t="s">
        <v>85</v>
      </c>
      <c r="J236" s="90" t="s">
        <v>189</v>
      </c>
      <c r="K236" s="4" t="s">
        <v>170</v>
      </c>
      <c r="L236" s="4" t="s">
        <v>154</v>
      </c>
      <c r="M236" s="4" t="s">
        <v>19</v>
      </c>
      <c r="N236" s="4"/>
    </row>
    <row r="237" spans="1:14" x14ac:dyDescent="0.3">
      <c r="A237" s="7">
        <v>45717</v>
      </c>
      <c r="B237" s="5"/>
      <c r="C237" s="5" t="s">
        <v>129</v>
      </c>
      <c r="D237" s="5"/>
      <c r="E237" s="6"/>
      <c r="F237" s="6">
        <v>14873.44</v>
      </c>
      <c r="G237" s="5" t="s">
        <v>155</v>
      </c>
      <c r="H237" s="5" t="s">
        <v>12</v>
      </c>
      <c r="I237" s="5" t="s">
        <v>85</v>
      </c>
      <c r="J237" s="90" t="s">
        <v>189</v>
      </c>
      <c r="K237" s="4" t="s">
        <v>170</v>
      </c>
      <c r="L237" s="4" t="s">
        <v>154</v>
      </c>
      <c r="M237" s="4" t="s">
        <v>19</v>
      </c>
      <c r="N237" s="4"/>
    </row>
    <row r="238" spans="1:14" x14ac:dyDescent="0.3">
      <c r="A238" s="7">
        <v>45717</v>
      </c>
      <c r="B238" s="5"/>
      <c r="C238" s="5" t="s">
        <v>124</v>
      </c>
      <c r="D238" s="5"/>
      <c r="E238" s="6"/>
      <c r="F238" s="6">
        <v>21767.56</v>
      </c>
      <c r="G238" s="5" t="s">
        <v>155</v>
      </c>
      <c r="H238" s="5" t="s">
        <v>12</v>
      </c>
      <c r="I238" s="5" t="s">
        <v>85</v>
      </c>
      <c r="J238" s="90" t="s">
        <v>189</v>
      </c>
      <c r="K238" s="4" t="s">
        <v>170</v>
      </c>
      <c r="L238" s="4" t="s">
        <v>154</v>
      </c>
      <c r="M238" s="4" t="s">
        <v>19</v>
      </c>
      <c r="N238" s="4"/>
    </row>
    <row r="239" spans="1:14" x14ac:dyDescent="0.3">
      <c r="A239" s="7">
        <v>45717</v>
      </c>
      <c r="B239" s="5"/>
      <c r="C239" s="5" t="s">
        <v>139</v>
      </c>
      <c r="D239" s="5"/>
      <c r="E239" s="6">
        <v>20781.25</v>
      </c>
      <c r="F239" s="6"/>
      <c r="G239" s="5" t="s">
        <v>157</v>
      </c>
      <c r="H239" s="5" t="s">
        <v>12</v>
      </c>
      <c r="I239" s="5" t="s">
        <v>85</v>
      </c>
      <c r="J239" s="90" t="s">
        <v>189</v>
      </c>
      <c r="K239" s="4" t="s">
        <v>170</v>
      </c>
      <c r="L239" s="4" t="s">
        <v>154</v>
      </c>
      <c r="M239" s="4" t="s">
        <v>19</v>
      </c>
      <c r="N239" s="4"/>
    </row>
    <row r="240" spans="1:14" x14ac:dyDescent="0.3">
      <c r="A240" s="7">
        <v>45717</v>
      </c>
      <c r="B240" s="5"/>
      <c r="C240" s="5" t="s">
        <v>129</v>
      </c>
      <c r="D240" s="5"/>
      <c r="E240" s="6"/>
      <c r="F240" s="6">
        <v>19965.7</v>
      </c>
      <c r="G240" s="5" t="s">
        <v>157</v>
      </c>
      <c r="H240" s="5" t="s">
        <v>12</v>
      </c>
      <c r="I240" s="5" t="s">
        <v>85</v>
      </c>
      <c r="J240" s="90" t="s">
        <v>189</v>
      </c>
      <c r="K240" s="4" t="s">
        <v>170</v>
      </c>
      <c r="L240" s="4" t="s">
        <v>154</v>
      </c>
      <c r="M240" s="4" t="s">
        <v>19</v>
      </c>
      <c r="N240" s="4"/>
    </row>
    <row r="241" spans="1:14" x14ac:dyDescent="0.3">
      <c r="A241" s="7">
        <v>45717</v>
      </c>
      <c r="B241" s="5"/>
      <c r="C241" s="5" t="s">
        <v>124</v>
      </c>
      <c r="D241" s="5"/>
      <c r="E241" s="6"/>
      <c r="F241" s="6">
        <v>815.55</v>
      </c>
      <c r="G241" s="5" t="s">
        <v>157</v>
      </c>
      <c r="H241" s="5" t="s">
        <v>12</v>
      </c>
      <c r="I241" s="5" t="s">
        <v>85</v>
      </c>
      <c r="J241" s="90" t="s">
        <v>189</v>
      </c>
      <c r="K241" s="4" t="s">
        <v>170</v>
      </c>
      <c r="L241" s="4" t="s">
        <v>154</v>
      </c>
      <c r="M241" s="4" t="s">
        <v>19</v>
      </c>
      <c r="N241" s="4"/>
    </row>
    <row r="242" spans="1:14" x14ac:dyDescent="0.3">
      <c r="E242" s="3">
        <f>SUM(E224:E241)</f>
        <v>115859.69</v>
      </c>
      <c r="F242" s="3">
        <f>SUM(F224:F241)</f>
        <v>115859.68999999999</v>
      </c>
      <c r="J242" s="91"/>
    </row>
    <row r="244" spans="1:14" x14ac:dyDescent="0.3">
      <c r="A244" s="7">
        <v>45725</v>
      </c>
      <c r="B244" s="5"/>
      <c r="C244" s="5" t="s">
        <v>139</v>
      </c>
      <c r="D244" s="5"/>
      <c r="E244" s="6">
        <v>4594.17</v>
      </c>
      <c r="F244" s="6"/>
      <c r="G244" s="5" t="s">
        <v>160</v>
      </c>
      <c r="H244" s="5" t="s">
        <v>12</v>
      </c>
      <c r="I244" s="5" t="s">
        <v>85</v>
      </c>
      <c r="J244" s="90" t="s">
        <v>190</v>
      </c>
      <c r="K244" s="4" t="s">
        <v>172</v>
      </c>
      <c r="L244" s="4" t="s">
        <v>154</v>
      </c>
      <c r="M244" s="4" t="s">
        <v>19</v>
      </c>
      <c r="N244" s="4"/>
    </row>
    <row r="245" spans="1:14" x14ac:dyDescent="0.3">
      <c r="A245" s="7">
        <v>45725</v>
      </c>
      <c r="B245" s="5"/>
      <c r="C245" s="5" t="s">
        <v>129</v>
      </c>
      <c r="D245" s="5"/>
      <c r="E245" s="6"/>
      <c r="F245" s="6">
        <v>4489.79</v>
      </c>
      <c r="G245" s="5" t="s">
        <v>160</v>
      </c>
      <c r="H245" s="5" t="s">
        <v>12</v>
      </c>
      <c r="I245" s="5" t="s">
        <v>85</v>
      </c>
      <c r="J245" s="90" t="s">
        <v>190</v>
      </c>
      <c r="K245" s="4" t="s">
        <v>172</v>
      </c>
      <c r="L245" s="4" t="s">
        <v>154</v>
      </c>
      <c r="M245" s="4" t="s">
        <v>19</v>
      </c>
      <c r="N245" s="4"/>
    </row>
    <row r="246" spans="1:14" x14ac:dyDescent="0.3">
      <c r="A246" s="7">
        <v>45725</v>
      </c>
      <c r="B246" s="5"/>
      <c r="C246" s="5" t="s">
        <v>124</v>
      </c>
      <c r="D246" s="5"/>
      <c r="E246" s="6"/>
      <c r="F246" s="6">
        <v>104.38</v>
      </c>
      <c r="G246" s="5" t="s">
        <v>160</v>
      </c>
      <c r="H246" s="5" t="s">
        <v>12</v>
      </c>
      <c r="I246" s="5" t="s">
        <v>85</v>
      </c>
      <c r="J246" s="90" t="s">
        <v>190</v>
      </c>
      <c r="K246" s="4" t="s">
        <v>172</v>
      </c>
      <c r="L246" s="4" t="s">
        <v>154</v>
      </c>
      <c r="M246" s="4" t="s">
        <v>19</v>
      </c>
      <c r="N246" s="4"/>
    </row>
    <row r="247" spans="1:14" x14ac:dyDescent="0.3">
      <c r="E247" s="3">
        <f>SUM(E244:E246)</f>
        <v>4594.17</v>
      </c>
      <c r="F247" s="3">
        <f>SUM(F244:F246)</f>
        <v>4594.17</v>
      </c>
      <c r="J247" s="91"/>
    </row>
    <row r="249" spans="1:14" x14ac:dyDescent="0.3">
      <c r="A249" s="7">
        <v>45748</v>
      </c>
      <c r="B249" s="5"/>
      <c r="C249" s="5" t="s">
        <v>139</v>
      </c>
      <c r="D249" s="5"/>
      <c r="E249" s="6">
        <v>30402.32</v>
      </c>
      <c r="F249" s="6"/>
      <c r="G249" s="5" t="s">
        <v>159</v>
      </c>
      <c r="H249" s="5" t="s">
        <v>12</v>
      </c>
      <c r="I249" s="5" t="s">
        <v>85</v>
      </c>
      <c r="J249" s="90" t="s">
        <v>191</v>
      </c>
      <c r="K249" s="4" t="s">
        <v>168</v>
      </c>
      <c r="L249" s="4" t="s">
        <v>154</v>
      </c>
      <c r="M249" s="4" t="s">
        <v>19</v>
      </c>
      <c r="N249" s="4"/>
    </row>
    <row r="250" spans="1:14" x14ac:dyDescent="0.3">
      <c r="A250" s="7">
        <v>45748</v>
      </c>
      <c r="B250" s="5"/>
      <c r="C250" s="5" t="s">
        <v>129</v>
      </c>
      <c r="D250" s="5"/>
      <c r="E250" s="6"/>
      <c r="F250" s="6">
        <v>30289.83</v>
      </c>
      <c r="G250" s="5" t="s">
        <v>159</v>
      </c>
      <c r="H250" s="5" t="s">
        <v>12</v>
      </c>
      <c r="I250" s="5" t="s">
        <v>85</v>
      </c>
      <c r="J250" s="90" t="s">
        <v>191</v>
      </c>
      <c r="K250" s="4" t="s">
        <v>168</v>
      </c>
      <c r="L250" s="4" t="s">
        <v>154</v>
      </c>
      <c r="M250" s="4" t="s">
        <v>19</v>
      </c>
      <c r="N250" s="4"/>
    </row>
    <row r="251" spans="1:14" x14ac:dyDescent="0.3">
      <c r="A251" s="7">
        <v>45748</v>
      </c>
      <c r="B251" s="5"/>
      <c r="C251" s="5" t="s">
        <v>124</v>
      </c>
      <c r="D251" s="5"/>
      <c r="E251" s="6"/>
      <c r="F251" s="6">
        <v>112.49</v>
      </c>
      <c r="G251" s="5" t="s">
        <v>159</v>
      </c>
      <c r="H251" s="5" t="s">
        <v>12</v>
      </c>
      <c r="I251" s="5" t="s">
        <v>85</v>
      </c>
      <c r="J251" s="90" t="s">
        <v>191</v>
      </c>
      <c r="K251" s="4" t="s">
        <v>168</v>
      </c>
      <c r="L251" s="4" t="s">
        <v>154</v>
      </c>
      <c r="M251" s="4" t="s">
        <v>19</v>
      </c>
      <c r="N251" s="4"/>
    </row>
    <row r="252" spans="1:14" x14ac:dyDescent="0.3">
      <c r="A252" s="7">
        <v>45748</v>
      </c>
      <c r="B252" s="5"/>
      <c r="C252" s="5" t="s">
        <v>139</v>
      </c>
      <c r="D252" s="5"/>
      <c r="E252" s="6">
        <v>3082.5</v>
      </c>
      <c r="F252" s="6"/>
      <c r="G252" s="5" t="s">
        <v>158</v>
      </c>
      <c r="H252" s="5" t="s">
        <v>12</v>
      </c>
      <c r="I252" s="5" t="s">
        <v>85</v>
      </c>
      <c r="J252" s="90" t="s">
        <v>191</v>
      </c>
      <c r="K252" s="4" t="s">
        <v>169</v>
      </c>
      <c r="L252" s="4" t="s">
        <v>154</v>
      </c>
      <c r="M252" s="4" t="s">
        <v>13</v>
      </c>
      <c r="N252" s="4"/>
    </row>
    <row r="253" spans="1:14" x14ac:dyDescent="0.3">
      <c r="A253" s="7">
        <v>45748</v>
      </c>
      <c r="B253" s="5"/>
      <c r="C253" s="5" t="s">
        <v>129</v>
      </c>
      <c r="D253" s="5"/>
      <c r="E253" s="6"/>
      <c r="F253" s="6">
        <v>2235.59</v>
      </c>
      <c r="G253" s="5" t="s">
        <v>158</v>
      </c>
      <c r="H253" s="5" t="s">
        <v>12</v>
      </c>
      <c r="I253" s="5" t="s">
        <v>85</v>
      </c>
      <c r="J253" s="90" t="s">
        <v>191</v>
      </c>
      <c r="K253" s="4" t="s">
        <v>169</v>
      </c>
      <c r="L253" s="4" t="s">
        <v>154</v>
      </c>
      <c r="M253" s="4" t="s">
        <v>13</v>
      </c>
      <c r="N253" s="4"/>
    </row>
    <row r="254" spans="1:14" x14ac:dyDescent="0.3">
      <c r="A254" s="7">
        <v>45748</v>
      </c>
      <c r="B254" s="5"/>
      <c r="C254" s="5" t="s">
        <v>124</v>
      </c>
      <c r="D254" s="5"/>
      <c r="E254" s="6"/>
      <c r="F254" s="6">
        <v>846.91</v>
      </c>
      <c r="G254" s="5" t="s">
        <v>158</v>
      </c>
      <c r="H254" s="5" t="s">
        <v>12</v>
      </c>
      <c r="I254" s="5" t="s">
        <v>85</v>
      </c>
      <c r="J254" s="90" t="s">
        <v>191</v>
      </c>
      <c r="K254" s="4" t="s">
        <v>169</v>
      </c>
      <c r="L254" s="4" t="s">
        <v>154</v>
      </c>
      <c r="M254" s="4" t="s">
        <v>13</v>
      </c>
      <c r="N254" s="4"/>
    </row>
    <row r="255" spans="1:14" x14ac:dyDescent="0.3">
      <c r="A255" s="7">
        <v>45748</v>
      </c>
      <c r="B255" s="5"/>
      <c r="C255" s="5" t="s">
        <v>139</v>
      </c>
      <c r="D255" s="5"/>
      <c r="E255" s="6">
        <v>3627.39</v>
      </c>
      <c r="F255" s="6"/>
      <c r="G255" s="5" t="s">
        <v>161</v>
      </c>
      <c r="H255" s="5" t="s">
        <v>12</v>
      </c>
      <c r="I255" s="5" t="s">
        <v>85</v>
      </c>
      <c r="J255" s="90" t="s">
        <v>191</v>
      </c>
      <c r="K255" s="4" t="s">
        <v>169</v>
      </c>
      <c r="L255" s="4" t="s">
        <v>154</v>
      </c>
      <c r="M255" s="4" t="s">
        <v>13</v>
      </c>
      <c r="N255" s="4"/>
    </row>
    <row r="256" spans="1:14" x14ac:dyDescent="0.3">
      <c r="A256" s="7">
        <v>45748</v>
      </c>
      <c r="B256" s="5"/>
      <c r="C256" s="5" t="s">
        <v>129</v>
      </c>
      <c r="D256" s="5"/>
      <c r="E256" s="6"/>
      <c r="F256" s="6">
        <v>3133.37</v>
      </c>
      <c r="G256" s="5" t="s">
        <v>161</v>
      </c>
      <c r="H256" s="5" t="s">
        <v>12</v>
      </c>
      <c r="I256" s="5" t="s">
        <v>85</v>
      </c>
      <c r="J256" s="90" t="s">
        <v>191</v>
      </c>
      <c r="K256" s="4" t="s">
        <v>169</v>
      </c>
      <c r="L256" s="4" t="s">
        <v>154</v>
      </c>
      <c r="M256" s="4" t="s">
        <v>13</v>
      </c>
      <c r="N256" s="4"/>
    </row>
    <row r="257" spans="1:14" x14ac:dyDescent="0.3">
      <c r="A257" s="7">
        <v>45748</v>
      </c>
      <c r="B257" s="5"/>
      <c r="C257" s="5" t="s">
        <v>124</v>
      </c>
      <c r="D257" s="5"/>
      <c r="E257" s="6"/>
      <c r="F257" s="6">
        <v>494.02</v>
      </c>
      <c r="G257" s="5" t="s">
        <v>161</v>
      </c>
      <c r="H257" s="5" t="s">
        <v>12</v>
      </c>
      <c r="I257" s="5" t="s">
        <v>85</v>
      </c>
      <c r="J257" s="90" t="s">
        <v>191</v>
      </c>
      <c r="K257" s="4" t="s">
        <v>169</v>
      </c>
      <c r="L257" s="4" t="s">
        <v>154</v>
      </c>
      <c r="M257" s="4" t="s">
        <v>13</v>
      </c>
      <c r="N257" s="4"/>
    </row>
    <row r="258" spans="1:14" x14ac:dyDescent="0.3">
      <c r="A258" s="7">
        <v>45748</v>
      </c>
      <c r="B258" s="5"/>
      <c r="C258" s="5" t="s">
        <v>139</v>
      </c>
      <c r="D258" s="5"/>
      <c r="E258" s="6">
        <v>21325.23</v>
      </c>
      <c r="F258" s="6"/>
      <c r="G258" s="5" t="s">
        <v>153</v>
      </c>
      <c r="H258" s="5" t="s">
        <v>12</v>
      </c>
      <c r="I258" s="5" t="s">
        <v>85</v>
      </c>
      <c r="J258" s="90" t="s">
        <v>191</v>
      </c>
      <c r="K258" s="4" t="s">
        <v>170</v>
      </c>
      <c r="L258" s="4" t="s">
        <v>154</v>
      </c>
      <c r="M258" s="4" t="s">
        <v>19</v>
      </c>
      <c r="N258" s="4"/>
    </row>
    <row r="259" spans="1:14" x14ac:dyDescent="0.3">
      <c r="A259" s="7">
        <v>45748</v>
      </c>
      <c r="B259" s="5"/>
      <c r="C259" s="5" t="s">
        <v>129</v>
      </c>
      <c r="D259" s="5"/>
      <c r="E259" s="6"/>
      <c r="F259" s="6">
        <v>18603.259999999998</v>
      </c>
      <c r="G259" s="5" t="s">
        <v>153</v>
      </c>
      <c r="H259" s="5" t="s">
        <v>12</v>
      </c>
      <c r="I259" s="5" t="s">
        <v>85</v>
      </c>
      <c r="J259" s="90" t="s">
        <v>191</v>
      </c>
      <c r="K259" s="4" t="s">
        <v>170</v>
      </c>
      <c r="L259" s="4" t="s">
        <v>154</v>
      </c>
      <c r="M259" s="4" t="s">
        <v>19</v>
      </c>
      <c r="N259" s="4"/>
    </row>
    <row r="260" spans="1:14" x14ac:dyDescent="0.3">
      <c r="A260" s="7">
        <v>45748</v>
      </c>
      <c r="B260" s="5"/>
      <c r="C260" s="5" t="s">
        <v>124</v>
      </c>
      <c r="D260" s="5"/>
      <c r="E260" s="6"/>
      <c r="F260" s="6">
        <v>2721.97</v>
      </c>
      <c r="G260" s="5" t="s">
        <v>153</v>
      </c>
      <c r="H260" s="5" t="s">
        <v>12</v>
      </c>
      <c r="I260" s="5" t="s">
        <v>85</v>
      </c>
      <c r="J260" s="90" t="s">
        <v>191</v>
      </c>
      <c r="K260" s="4" t="s">
        <v>170</v>
      </c>
      <c r="L260" s="4" t="s">
        <v>154</v>
      </c>
      <c r="M260" s="4" t="s">
        <v>19</v>
      </c>
      <c r="N260" s="4"/>
    </row>
    <row r="261" spans="1:14" x14ac:dyDescent="0.3">
      <c r="A261" s="7">
        <v>45748</v>
      </c>
      <c r="B261" s="5"/>
      <c r="C261" s="5" t="s">
        <v>139</v>
      </c>
      <c r="D261" s="5"/>
      <c r="E261" s="6">
        <v>36641</v>
      </c>
      <c r="F261" s="6"/>
      <c r="G261" s="5" t="s">
        <v>155</v>
      </c>
      <c r="H261" s="5" t="s">
        <v>12</v>
      </c>
      <c r="I261" s="5" t="s">
        <v>85</v>
      </c>
      <c r="J261" s="90" t="s">
        <v>191</v>
      </c>
      <c r="K261" s="4" t="s">
        <v>170</v>
      </c>
      <c r="L261" s="4" t="s">
        <v>154</v>
      </c>
      <c r="M261" s="4" t="s">
        <v>19</v>
      </c>
      <c r="N261" s="4"/>
    </row>
    <row r="262" spans="1:14" x14ac:dyDescent="0.3">
      <c r="A262" s="7">
        <v>45748</v>
      </c>
      <c r="B262" s="5"/>
      <c r="C262" s="5" t="s">
        <v>129</v>
      </c>
      <c r="D262" s="5"/>
      <c r="E262" s="6"/>
      <c r="F262" s="6">
        <v>14926.74</v>
      </c>
      <c r="G262" s="5" t="s">
        <v>155</v>
      </c>
      <c r="H262" s="5" t="s">
        <v>12</v>
      </c>
      <c r="I262" s="5" t="s">
        <v>85</v>
      </c>
      <c r="J262" s="90" t="s">
        <v>191</v>
      </c>
      <c r="K262" s="4" t="s">
        <v>170</v>
      </c>
      <c r="L262" s="4" t="s">
        <v>154</v>
      </c>
      <c r="M262" s="4" t="s">
        <v>19</v>
      </c>
      <c r="N262" s="4"/>
    </row>
    <row r="263" spans="1:14" x14ac:dyDescent="0.3">
      <c r="A263" s="7">
        <v>45748</v>
      </c>
      <c r="B263" s="5"/>
      <c r="C263" s="5" t="s">
        <v>124</v>
      </c>
      <c r="D263" s="5"/>
      <c r="E263" s="6"/>
      <c r="F263" s="6">
        <v>21714.26</v>
      </c>
      <c r="G263" s="5" t="s">
        <v>155</v>
      </c>
      <c r="H263" s="5" t="s">
        <v>12</v>
      </c>
      <c r="I263" s="5" t="s">
        <v>85</v>
      </c>
      <c r="J263" s="90" t="s">
        <v>191</v>
      </c>
      <c r="K263" s="4" t="s">
        <v>170</v>
      </c>
      <c r="L263" s="4" t="s">
        <v>154</v>
      </c>
      <c r="M263" s="4" t="s">
        <v>19</v>
      </c>
      <c r="N263" s="4"/>
    </row>
    <row r="264" spans="1:14" x14ac:dyDescent="0.3">
      <c r="A264" s="7">
        <v>45748</v>
      </c>
      <c r="B264" s="5"/>
      <c r="C264" s="5" t="s">
        <v>139</v>
      </c>
      <c r="D264" s="5"/>
      <c r="E264" s="6">
        <v>20781.25</v>
      </c>
      <c r="F264" s="6"/>
      <c r="G264" s="5" t="s">
        <v>157</v>
      </c>
      <c r="H264" s="5" t="s">
        <v>12</v>
      </c>
      <c r="I264" s="5" t="s">
        <v>85</v>
      </c>
      <c r="J264" s="90" t="s">
        <v>191</v>
      </c>
      <c r="K264" s="4" t="s">
        <v>170</v>
      </c>
      <c r="L264" s="4" t="s">
        <v>154</v>
      </c>
      <c r="M264" s="4" t="s">
        <v>19</v>
      </c>
      <c r="N264" s="4"/>
    </row>
    <row r="265" spans="1:14" x14ac:dyDescent="0.3">
      <c r="A265" s="7">
        <v>45748</v>
      </c>
      <c r="B265" s="5"/>
      <c r="C265" s="5" t="s">
        <v>129</v>
      </c>
      <c r="D265" s="5"/>
      <c r="E265" s="6"/>
      <c r="F265" s="6">
        <v>19980.509999999998</v>
      </c>
      <c r="G265" s="5" t="s">
        <v>157</v>
      </c>
      <c r="H265" s="5" t="s">
        <v>12</v>
      </c>
      <c r="I265" s="5" t="s">
        <v>85</v>
      </c>
      <c r="J265" s="90" t="s">
        <v>191</v>
      </c>
      <c r="K265" s="4" t="s">
        <v>170</v>
      </c>
      <c r="L265" s="4" t="s">
        <v>154</v>
      </c>
      <c r="M265" s="4" t="s">
        <v>19</v>
      </c>
      <c r="N265" s="4"/>
    </row>
    <row r="266" spans="1:14" x14ac:dyDescent="0.3">
      <c r="A266" s="7">
        <v>45748</v>
      </c>
      <c r="B266" s="5"/>
      <c r="C266" s="5" t="s">
        <v>124</v>
      </c>
      <c r="D266" s="5"/>
      <c r="E266" s="6"/>
      <c r="F266" s="6">
        <v>800.74</v>
      </c>
      <c r="G266" s="5" t="s">
        <v>157</v>
      </c>
      <c r="H266" s="5" t="s">
        <v>12</v>
      </c>
      <c r="I266" s="5" t="s">
        <v>85</v>
      </c>
      <c r="J266" s="90" t="s">
        <v>191</v>
      </c>
      <c r="K266" s="4" t="s">
        <v>170</v>
      </c>
      <c r="L266" s="4" t="s">
        <v>154</v>
      </c>
      <c r="M266" s="4" t="s">
        <v>19</v>
      </c>
      <c r="N266" s="4"/>
    </row>
    <row r="267" spans="1:14" x14ac:dyDescent="0.3">
      <c r="E267" s="3">
        <f>SUM(E249:E266)</f>
        <v>115859.69</v>
      </c>
      <c r="F267" s="3">
        <f>SUM(F249:F266)</f>
        <v>115859.69</v>
      </c>
      <c r="J267" s="91"/>
    </row>
    <row r="269" spans="1:14" x14ac:dyDescent="0.3">
      <c r="A269" s="7">
        <v>45756</v>
      </c>
      <c r="B269" s="5"/>
      <c r="C269" s="5" t="s">
        <v>139</v>
      </c>
      <c r="D269" s="5"/>
      <c r="E269" s="6">
        <v>4594.17</v>
      </c>
      <c r="F269" s="6"/>
      <c r="G269" s="5" t="s">
        <v>160</v>
      </c>
      <c r="H269" s="5" t="s">
        <v>12</v>
      </c>
      <c r="I269" s="5" t="s">
        <v>85</v>
      </c>
      <c r="J269" s="90" t="s">
        <v>192</v>
      </c>
      <c r="K269" s="4" t="s">
        <v>172</v>
      </c>
      <c r="L269" s="4" t="s">
        <v>154</v>
      </c>
      <c r="M269" s="4" t="s">
        <v>19</v>
      </c>
      <c r="N269" s="4"/>
    </row>
    <row r="270" spans="1:14" x14ac:dyDescent="0.3">
      <c r="A270" s="7">
        <v>45756</v>
      </c>
      <c r="B270" s="5"/>
      <c r="C270" s="5" t="s">
        <v>129</v>
      </c>
      <c r="D270" s="5"/>
      <c r="E270" s="6"/>
      <c r="F270" s="6">
        <v>4493.12</v>
      </c>
      <c r="G270" s="5" t="s">
        <v>160</v>
      </c>
      <c r="H270" s="5" t="s">
        <v>12</v>
      </c>
      <c r="I270" s="5" t="s">
        <v>85</v>
      </c>
      <c r="J270" s="90" t="s">
        <v>192</v>
      </c>
      <c r="K270" s="4" t="s">
        <v>172</v>
      </c>
      <c r="L270" s="4" t="s">
        <v>154</v>
      </c>
      <c r="M270" s="4" t="s">
        <v>19</v>
      </c>
      <c r="N270" s="4"/>
    </row>
    <row r="271" spans="1:14" x14ac:dyDescent="0.3">
      <c r="A271" s="7">
        <v>45756</v>
      </c>
      <c r="B271" s="5"/>
      <c r="C271" s="5" t="s">
        <v>124</v>
      </c>
      <c r="D271" s="5"/>
      <c r="E271" s="6"/>
      <c r="F271" s="6">
        <v>101.05</v>
      </c>
      <c r="G271" s="5" t="s">
        <v>160</v>
      </c>
      <c r="H271" s="5" t="s">
        <v>12</v>
      </c>
      <c r="I271" s="5" t="s">
        <v>85</v>
      </c>
      <c r="J271" s="90" t="s">
        <v>192</v>
      </c>
      <c r="K271" s="4" t="s">
        <v>172</v>
      </c>
      <c r="L271" s="4" t="s">
        <v>154</v>
      </c>
      <c r="M271" s="4" t="s">
        <v>19</v>
      </c>
      <c r="N271" s="4"/>
    </row>
    <row r="272" spans="1:14" x14ac:dyDescent="0.3">
      <c r="E272" s="3">
        <f>SUM(E269:E271)</f>
        <v>4594.17</v>
      </c>
      <c r="F272" s="3">
        <f>SUM(F269:F271)</f>
        <v>4594.17</v>
      </c>
      <c r="J272" s="91"/>
    </row>
    <row r="274" spans="1:14" x14ac:dyDescent="0.3">
      <c r="A274" s="7">
        <v>45778</v>
      </c>
      <c r="B274" s="5"/>
      <c r="C274" s="5" t="s">
        <v>139</v>
      </c>
      <c r="D274" s="5"/>
      <c r="E274" s="6">
        <v>30402.32</v>
      </c>
      <c r="F274" s="6"/>
      <c r="G274" s="5" t="s">
        <v>159</v>
      </c>
      <c r="H274" s="5" t="s">
        <v>12</v>
      </c>
      <c r="I274" s="5" t="s">
        <v>85</v>
      </c>
      <c r="J274" s="90" t="s">
        <v>193</v>
      </c>
      <c r="K274" s="4" t="s">
        <v>168</v>
      </c>
      <c r="L274" s="4" t="s">
        <v>154</v>
      </c>
      <c r="M274" s="4" t="s">
        <v>19</v>
      </c>
      <c r="N274" s="4"/>
    </row>
    <row r="275" spans="1:14" x14ac:dyDescent="0.3">
      <c r="A275" s="7">
        <v>45778</v>
      </c>
      <c r="B275" s="5"/>
      <c r="C275" s="5" t="s">
        <v>129</v>
      </c>
      <c r="D275" s="5"/>
      <c r="E275" s="6"/>
      <c r="F275" s="6">
        <v>30312.29</v>
      </c>
      <c r="G275" s="5" t="s">
        <v>159</v>
      </c>
      <c r="H275" s="5" t="s">
        <v>12</v>
      </c>
      <c r="I275" s="5" t="s">
        <v>85</v>
      </c>
      <c r="J275" s="90" t="s">
        <v>193</v>
      </c>
      <c r="K275" s="4" t="s">
        <v>168</v>
      </c>
      <c r="L275" s="4" t="s">
        <v>154</v>
      </c>
      <c r="M275" s="4" t="s">
        <v>19</v>
      </c>
      <c r="N275" s="4"/>
    </row>
    <row r="276" spans="1:14" x14ac:dyDescent="0.3">
      <c r="A276" s="7">
        <v>45778</v>
      </c>
      <c r="B276" s="5"/>
      <c r="C276" s="5" t="s">
        <v>124</v>
      </c>
      <c r="D276" s="5"/>
      <c r="E276" s="6"/>
      <c r="F276" s="6">
        <v>90.03</v>
      </c>
      <c r="G276" s="5" t="s">
        <v>159</v>
      </c>
      <c r="H276" s="5" t="s">
        <v>12</v>
      </c>
      <c r="I276" s="5" t="s">
        <v>85</v>
      </c>
      <c r="J276" s="90" t="s">
        <v>193</v>
      </c>
      <c r="K276" s="4" t="s">
        <v>168</v>
      </c>
      <c r="L276" s="4" t="s">
        <v>154</v>
      </c>
      <c r="M276" s="4" t="s">
        <v>19</v>
      </c>
      <c r="N276" s="4"/>
    </row>
    <row r="277" spans="1:14" x14ac:dyDescent="0.3">
      <c r="A277" s="7">
        <v>45778</v>
      </c>
      <c r="B277" s="5"/>
      <c r="C277" s="5" t="s">
        <v>139</v>
      </c>
      <c r="D277" s="5"/>
      <c r="E277" s="6">
        <v>3082.5</v>
      </c>
      <c r="F277" s="6"/>
      <c r="G277" s="5" t="s">
        <v>158</v>
      </c>
      <c r="H277" s="5" t="s">
        <v>12</v>
      </c>
      <c r="I277" s="5" t="s">
        <v>85</v>
      </c>
      <c r="J277" s="90" t="s">
        <v>193</v>
      </c>
      <c r="K277" s="4" t="s">
        <v>169</v>
      </c>
      <c r="L277" s="4" t="s">
        <v>154</v>
      </c>
      <c r="M277" s="4" t="s">
        <v>13</v>
      </c>
      <c r="N277" s="4"/>
    </row>
    <row r="278" spans="1:14" x14ac:dyDescent="0.3">
      <c r="A278" s="7">
        <v>45778</v>
      </c>
      <c r="B278" s="5"/>
      <c r="C278" s="5" t="s">
        <v>129</v>
      </c>
      <c r="D278" s="5"/>
      <c r="E278" s="6"/>
      <c r="F278" s="6">
        <v>2237.36</v>
      </c>
      <c r="G278" s="5" t="s">
        <v>158</v>
      </c>
      <c r="H278" s="5" t="s">
        <v>12</v>
      </c>
      <c r="I278" s="5" t="s">
        <v>85</v>
      </c>
      <c r="J278" s="90" t="s">
        <v>193</v>
      </c>
      <c r="K278" s="4" t="s">
        <v>169</v>
      </c>
      <c r="L278" s="4" t="s">
        <v>154</v>
      </c>
      <c r="M278" s="4" t="s">
        <v>13</v>
      </c>
      <c r="N278" s="4"/>
    </row>
    <row r="279" spans="1:14" x14ac:dyDescent="0.3">
      <c r="A279" s="7">
        <v>45778</v>
      </c>
      <c r="B279" s="5"/>
      <c r="C279" s="5" t="s">
        <v>124</v>
      </c>
      <c r="D279" s="5"/>
      <c r="E279" s="6"/>
      <c r="F279" s="6">
        <v>845.14</v>
      </c>
      <c r="G279" s="5" t="s">
        <v>158</v>
      </c>
      <c r="H279" s="5" t="s">
        <v>12</v>
      </c>
      <c r="I279" s="5" t="s">
        <v>85</v>
      </c>
      <c r="J279" s="90" t="s">
        <v>193</v>
      </c>
      <c r="K279" s="4" t="s">
        <v>169</v>
      </c>
      <c r="L279" s="4" t="s">
        <v>154</v>
      </c>
      <c r="M279" s="4" t="s">
        <v>13</v>
      </c>
      <c r="N279" s="4"/>
    </row>
    <row r="280" spans="1:14" x14ac:dyDescent="0.3">
      <c r="A280" s="7">
        <v>45778</v>
      </c>
      <c r="B280" s="5"/>
      <c r="C280" s="5" t="s">
        <v>139</v>
      </c>
      <c r="D280" s="5"/>
      <c r="E280" s="6">
        <v>3627.39</v>
      </c>
      <c r="F280" s="6"/>
      <c r="G280" s="5" t="s">
        <v>161</v>
      </c>
      <c r="H280" s="5" t="s">
        <v>12</v>
      </c>
      <c r="I280" s="5" t="s">
        <v>85</v>
      </c>
      <c r="J280" s="90" t="s">
        <v>193</v>
      </c>
      <c r="K280" s="4" t="s">
        <v>169</v>
      </c>
      <c r="L280" s="4" t="s">
        <v>154</v>
      </c>
      <c r="M280" s="4" t="s">
        <v>13</v>
      </c>
      <c r="N280" s="4"/>
    </row>
    <row r="281" spans="1:14" x14ac:dyDescent="0.3">
      <c r="A281" s="7">
        <v>45778</v>
      </c>
      <c r="B281" s="5"/>
      <c r="C281" s="5" t="s">
        <v>129</v>
      </c>
      <c r="D281" s="5"/>
      <c r="E281" s="6"/>
      <c r="F281" s="6">
        <v>3135.85</v>
      </c>
      <c r="G281" s="5" t="s">
        <v>161</v>
      </c>
      <c r="H281" s="5" t="s">
        <v>12</v>
      </c>
      <c r="I281" s="5" t="s">
        <v>85</v>
      </c>
      <c r="J281" s="90" t="s">
        <v>193</v>
      </c>
      <c r="K281" s="4" t="s">
        <v>169</v>
      </c>
      <c r="L281" s="4" t="s">
        <v>154</v>
      </c>
      <c r="M281" s="4" t="s">
        <v>13</v>
      </c>
      <c r="N281" s="4"/>
    </row>
    <row r="282" spans="1:14" x14ac:dyDescent="0.3">
      <c r="A282" s="7">
        <v>45778</v>
      </c>
      <c r="B282" s="5"/>
      <c r="C282" s="5" t="s">
        <v>124</v>
      </c>
      <c r="D282" s="5"/>
      <c r="E282" s="6"/>
      <c r="F282" s="6">
        <v>491.54</v>
      </c>
      <c r="G282" s="5" t="s">
        <v>161</v>
      </c>
      <c r="H282" s="5" t="s">
        <v>12</v>
      </c>
      <c r="I282" s="5" t="s">
        <v>85</v>
      </c>
      <c r="J282" s="90" t="s">
        <v>193</v>
      </c>
      <c r="K282" s="4" t="s">
        <v>169</v>
      </c>
      <c r="L282" s="4" t="s">
        <v>154</v>
      </c>
      <c r="M282" s="4" t="s">
        <v>13</v>
      </c>
      <c r="N282" s="4"/>
    </row>
    <row r="283" spans="1:14" x14ac:dyDescent="0.3">
      <c r="A283" s="7">
        <v>45778</v>
      </c>
      <c r="B283" s="5"/>
      <c r="C283" s="5" t="s">
        <v>139</v>
      </c>
      <c r="D283" s="5"/>
      <c r="E283" s="6">
        <v>21325.23</v>
      </c>
      <c r="F283" s="6"/>
      <c r="G283" s="5" t="s">
        <v>153</v>
      </c>
      <c r="H283" s="5" t="s">
        <v>12</v>
      </c>
      <c r="I283" s="5" t="s">
        <v>85</v>
      </c>
      <c r="J283" s="90" t="s">
        <v>193</v>
      </c>
      <c r="K283" s="4" t="s">
        <v>170</v>
      </c>
      <c r="L283" s="4" t="s">
        <v>154</v>
      </c>
      <c r="M283" s="4" t="s">
        <v>19</v>
      </c>
      <c r="N283" s="4"/>
    </row>
    <row r="284" spans="1:14" x14ac:dyDescent="0.3">
      <c r="A284" s="7">
        <v>45778</v>
      </c>
      <c r="B284" s="5"/>
      <c r="C284" s="5" t="s">
        <v>129</v>
      </c>
      <c r="D284" s="5"/>
      <c r="E284" s="6"/>
      <c r="F284" s="6">
        <v>18636.28</v>
      </c>
      <c r="G284" s="5" t="s">
        <v>153</v>
      </c>
      <c r="H284" s="5" t="s">
        <v>12</v>
      </c>
      <c r="I284" s="5" t="s">
        <v>85</v>
      </c>
      <c r="J284" s="90" t="s">
        <v>193</v>
      </c>
      <c r="K284" s="4" t="s">
        <v>170</v>
      </c>
      <c r="L284" s="4" t="s">
        <v>154</v>
      </c>
      <c r="M284" s="4" t="s">
        <v>19</v>
      </c>
      <c r="N284" s="4"/>
    </row>
    <row r="285" spans="1:14" x14ac:dyDescent="0.3">
      <c r="A285" s="7">
        <v>45778</v>
      </c>
      <c r="B285" s="5"/>
      <c r="C285" s="5" t="s">
        <v>124</v>
      </c>
      <c r="D285" s="5"/>
      <c r="E285" s="6"/>
      <c r="F285" s="6">
        <v>2688.95</v>
      </c>
      <c r="G285" s="5" t="s">
        <v>153</v>
      </c>
      <c r="H285" s="5" t="s">
        <v>12</v>
      </c>
      <c r="I285" s="5" t="s">
        <v>85</v>
      </c>
      <c r="J285" s="90" t="s">
        <v>193</v>
      </c>
      <c r="K285" s="4" t="s">
        <v>170</v>
      </c>
      <c r="L285" s="4" t="s">
        <v>154</v>
      </c>
      <c r="M285" s="4" t="s">
        <v>19</v>
      </c>
      <c r="N285" s="4"/>
    </row>
    <row r="286" spans="1:14" x14ac:dyDescent="0.3">
      <c r="A286" s="7">
        <v>45778</v>
      </c>
      <c r="B286" s="5"/>
      <c r="C286" s="5" t="s">
        <v>139</v>
      </c>
      <c r="D286" s="5"/>
      <c r="E286" s="6">
        <v>36641</v>
      </c>
      <c r="F286" s="6"/>
      <c r="G286" s="5" t="s">
        <v>155</v>
      </c>
      <c r="H286" s="5" t="s">
        <v>12</v>
      </c>
      <c r="I286" s="5" t="s">
        <v>85</v>
      </c>
      <c r="J286" s="90" t="s">
        <v>193</v>
      </c>
      <c r="K286" s="4" t="s">
        <v>170</v>
      </c>
      <c r="L286" s="4" t="s">
        <v>154</v>
      </c>
      <c r="M286" s="4" t="s">
        <v>19</v>
      </c>
      <c r="N286" s="4"/>
    </row>
    <row r="287" spans="1:14" x14ac:dyDescent="0.3">
      <c r="A287" s="7">
        <v>45778</v>
      </c>
      <c r="B287" s="5"/>
      <c r="C287" s="5" t="s">
        <v>129</v>
      </c>
      <c r="D287" s="5"/>
      <c r="E287" s="6"/>
      <c r="F287" s="6">
        <v>14980.23</v>
      </c>
      <c r="G287" s="5" t="s">
        <v>155</v>
      </c>
      <c r="H287" s="5" t="s">
        <v>12</v>
      </c>
      <c r="I287" s="5" t="s">
        <v>85</v>
      </c>
      <c r="J287" s="90" t="s">
        <v>193</v>
      </c>
      <c r="K287" s="4" t="s">
        <v>170</v>
      </c>
      <c r="L287" s="4" t="s">
        <v>154</v>
      </c>
      <c r="M287" s="4" t="s">
        <v>19</v>
      </c>
      <c r="N287" s="4"/>
    </row>
    <row r="288" spans="1:14" x14ac:dyDescent="0.3">
      <c r="A288" s="7">
        <v>45778</v>
      </c>
      <c r="B288" s="5"/>
      <c r="C288" s="5" t="s">
        <v>124</v>
      </c>
      <c r="D288" s="5"/>
      <c r="E288" s="6"/>
      <c r="F288" s="6">
        <v>21660.77</v>
      </c>
      <c r="G288" s="5" t="s">
        <v>155</v>
      </c>
      <c r="H288" s="5" t="s">
        <v>12</v>
      </c>
      <c r="I288" s="5" t="s">
        <v>85</v>
      </c>
      <c r="J288" s="90" t="s">
        <v>193</v>
      </c>
      <c r="K288" s="4" t="s">
        <v>170</v>
      </c>
      <c r="L288" s="4" t="s">
        <v>154</v>
      </c>
      <c r="M288" s="4" t="s">
        <v>19</v>
      </c>
      <c r="N288" s="4"/>
    </row>
    <row r="289" spans="1:14" x14ac:dyDescent="0.3">
      <c r="A289" s="7">
        <v>45778</v>
      </c>
      <c r="B289" s="5"/>
      <c r="C289" s="5" t="s">
        <v>139</v>
      </c>
      <c r="D289" s="5"/>
      <c r="E289" s="6">
        <v>20781.25</v>
      </c>
      <c r="F289" s="6"/>
      <c r="G289" s="5" t="s">
        <v>157</v>
      </c>
      <c r="H289" s="5" t="s">
        <v>12</v>
      </c>
      <c r="I289" s="5" t="s">
        <v>85</v>
      </c>
      <c r="J289" s="90" t="s">
        <v>193</v>
      </c>
      <c r="K289" s="4" t="s">
        <v>170</v>
      </c>
      <c r="L289" s="4" t="s">
        <v>154</v>
      </c>
      <c r="M289" s="4" t="s">
        <v>19</v>
      </c>
      <c r="N289" s="4"/>
    </row>
    <row r="290" spans="1:14" x14ac:dyDescent="0.3">
      <c r="A290" s="7">
        <v>45778</v>
      </c>
      <c r="B290" s="5"/>
      <c r="C290" s="5" t="s">
        <v>129</v>
      </c>
      <c r="D290" s="5"/>
      <c r="E290" s="6"/>
      <c r="F290" s="6">
        <v>19995.330000000002</v>
      </c>
      <c r="G290" s="5" t="s">
        <v>157</v>
      </c>
      <c r="H290" s="5" t="s">
        <v>12</v>
      </c>
      <c r="I290" s="5" t="s">
        <v>85</v>
      </c>
      <c r="J290" s="90" t="s">
        <v>193</v>
      </c>
      <c r="K290" s="4" t="s">
        <v>170</v>
      </c>
      <c r="L290" s="4" t="s">
        <v>154</v>
      </c>
      <c r="M290" s="4" t="s">
        <v>19</v>
      </c>
      <c r="N290" s="4"/>
    </row>
    <row r="291" spans="1:14" x14ac:dyDescent="0.3">
      <c r="A291" s="7">
        <v>45778</v>
      </c>
      <c r="B291" s="5"/>
      <c r="C291" s="5" t="s">
        <v>124</v>
      </c>
      <c r="D291" s="5"/>
      <c r="E291" s="6"/>
      <c r="F291" s="6">
        <v>785.92</v>
      </c>
      <c r="G291" s="5" t="s">
        <v>157</v>
      </c>
      <c r="H291" s="5" t="s">
        <v>12</v>
      </c>
      <c r="I291" s="5" t="s">
        <v>85</v>
      </c>
      <c r="J291" s="90" t="s">
        <v>193</v>
      </c>
      <c r="K291" s="4" t="s">
        <v>170</v>
      </c>
      <c r="L291" s="4" t="s">
        <v>154</v>
      </c>
      <c r="M291" s="4" t="s">
        <v>19</v>
      </c>
      <c r="N291" s="4"/>
    </row>
    <row r="292" spans="1:14" x14ac:dyDescent="0.3">
      <c r="E292" s="3">
        <f>SUM(E274:E291)</f>
        <v>115859.69</v>
      </c>
      <c r="F292" s="3">
        <f>SUM(F274:F291)</f>
        <v>115859.69</v>
      </c>
      <c r="J292" s="91"/>
    </row>
    <row r="294" spans="1:14" x14ac:dyDescent="0.3">
      <c r="A294" s="7">
        <v>45786</v>
      </c>
      <c r="B294" s="5"/>
      <c r="C294" s="5" t="s">
        <v>139</v>
      </c>
      <c r="D294" s="5"/>
      <c r="E294" s="6">
        <v>4594.17</v>
      </c>
      <c r="F294" s="6"/>
      <c r="G294" s="5" t="s">
        <v>160</v>
      </c>
      <c r="H294" s="5" t="s">
        <v>12</v>
      </c>
      <c r="I294" s="5" t="s">
        <v>85</v>
      </c>
      <c r="J294" s="90" t="s">
        <v>194</v>
      </c>
      <c r="K294" s="4" t="s">
        <v>172</v>
      </c>
      <c r="L294" s="4" t="s">
        <v>154</v>
      </c>
      <c r="M294" s="4" t="s">
        <v>19</v>
      </c>
      <c r="N294" s="4"/>
    </row>
    <row r="295" spans="1:14" x14ac:dyDescent="0.3">
      <c r="A295" s="7">
        <v>45786</v>
      </c>
      <c r="B295" s="5"/>
      <c r="C295" s="5" t="s">
        <v>129</v>
      </c>
      <c r="D295" s="5"/>
      <c r="E295" s="6"/>
      <c r="F295" s="6">
        <v>4496.45</v>
      </c>
      <c r="G295" s="5" t="s">
        <v>160</v>
      </c>
      <c r="H295" s="5" t="s">
        <v>12</v>
      </c>
      <c r="I295" s="5" t="s">
        <v>85</v>
      </c>
      <c r="J295" s="90" t="s">
        <v>194</v>
      </c>
      <c r="K295" s="4" t="s">
        <v>172</v>
      </c>
      <c r="L295" s="4" t="s">
        <v>154</v>
      </c>
      <c r="M295" s="4" t="s">
        <v>19</v>
      </c>
      <c r="N295" s="4"/>
    </row>
    <row r="296" spans="1:14" x14ac:dyDescent="0.3">
      <c r="A296" s="7">
        <v>45786</v>
      </c>
      <c r="B296" s="5"/>
      <c r="C296" s="5" t="s">
        <v>124</v>
      </c>
      <c r="D296" s="5"/>
      <c r="E296" s="6"/>
      <c r="F296" s="6">
        <v>97.72</v>
      </c>
      <c r="G296" s="5" t="s">
        <v>160</v>
      </c>
      <c r="H296" s="5" t="s">
        <v>12</v>
      </c>
      <c r="I296" s="5" t="s">
        <v>85</v>
      </c>
      <c r="J296" s="90" t="s">
        <v>194</v>
      </c>
      <c r="K296" s="4" t="s">
        <v>172</v>
      </c>
      <c r="L296" s="4" t="s">
        <v>154</v>
      </c>
      <c r="M296" s="4" t="s">
        <v>19</v>
      </c>
      <c r="N296" s="4"/>
    </row>
    <row r="297" spans="1:14" x14ac:dyDescent="0.3">
      <c r="E297" s="3">
        <f>SUM(E294:E296)</f>
        <v>4594.17</v>
      </c>
      <c r="F297" s="3">
        <f>SUM(F294:F296)</f>
        <v>4594.17</v>
      </c>
      <c r="J297" s="91"/>
    </row>
    <row r="299" spans="1:14" x14ac:dyDescent="0.3">
      <c r="A299" s="7">
        <v>45809</v>
      </c>
      <c r="B299" s="5"/>
      <c r="C299" s="5" t="s">
        <v>139</v>
      </c>
      <c r="D299" s="5"/>
      <c r="E299" s="6">
        <v>30402.32</v>
      </c>
      <c r="F299" s="6"/>
      <c r="G299" s="5" t="s">
        <v>159</v>
      </c>
      <c r="H299" s="5" t="s">
        <v>12</v>
      </c>
      <c r="I299" s="5" t="s">
        <v>85</v>
      </c>
      <c r="J299" s="90" t="s">
        <v>195</v>
      </c>
      <c r="K299" s="4" t="s">
        <v>168</v>
      </c>
      <c r="L299" s="4" t="s">
        <v>154</v>
      </c>
      <c r="M299" s="4" t="s">
        <v>19</v>
      </c>
      <c r="N299" s="4"/>
    </row>
    <row r="300" spans="1:14" x14ac:dyDescent="0.3">
      <c r="A300" s="7">
        <v>45809</v>
      </c>
      <c r="B300" s="5"/>
      <c r="C300" s="5" t="s">
        <v>129</v>
      </c>
      <c r="D300" s="5"/>
      <c r="E300" s="6"/>
      <c r="F300" s="6">
        <v>30334.78</v>
      </c>
      <c r="G300" s="5" t="s">
        <v>159</v>
      </c>
      <c r="H300" s="5" t="s">
        <v>12</v>
      </c>
      <c r="I300" s="5" t="s">
        <v>85</v>
      </c>
      <c r="J300" s="90" t="s">
        <v>195</v>
      </c>
      <c r="K300" s="4" t="s">
        <v>168</v>
      </c>
      <c r="L300" s="4" t="s">
        <v>154</v>
      </c>
      <c r="M300" s="4" t="s">
        <v>19</v>
      </c>
      <c r="N300" s="4"/>
    </row>
    <row r="301" spans="1:14" x14ac:dyDescent="0.3">
      <c r="A301" s="7">
        <v>45809</v>
      </c>
      <c r="B301" s="5"/>
      <c r="C301" s="5" t="s">
        <v>124</v>
      </c>
      <c r="D301" s="5"/>
      <c r="E301" s="6"/>
      <c r="F301" s="6">
        <v>67.540000000000006</v>
      </c>
      <c r="G301" s="5" t="s">
        <v>159</v>
      </c>
      <c r="H301" s="5" t="s">
        <v>12</v>
      </c>
      <c r="I301" s="5" t="s">
        <v>85</v>
      </c>
      <c r="J301" s="90" t="s">
        <v>195</v>
      </c>
      <c r="K301" s="4" t="s">
        <v>168</v>
      </c>
      <c r="L301" s="4" t="s">
        <v>154</v>
      </c>
      <c r="M301" s="4" t="s">
        <v>19</v>
      </c>
      <c r="N301" s="4"/>
    </row>
    <row r="302" spans="1:14" x14ac:dyDescent="0.3">
      <c r="A302" s="7">
        <v>45809</v>
      </c>
      <c r="B302" s="5"/>
      <c r="C302" s="5" t="s">
        <v>139</v>
      </c>
      <c r="D302" s="5"/>
      <c r="E302" s="6">
        <v>3082.5</v>
      </c>
      <c r="F302" s="6"/>
      <c r="G302" s="5" t="s">
        <v>158</v>
      </c>
      <c r="H302" s="5" t="s">
        <v>12</v>
      </c>
      <c r="I302" s="5" t="s">
        <v>85</v>
      </c>
      <c r="J302" s="90" t="s">
        <v>195</v>
      </c>
      <c r="K302" s="4" t="s">
        <v>169</v>
      </c>
      <c r="L302" s="4" t="s">
        <v>154</v>
      </c>
      <c r="M302" s="4" t="s">
        <v>13</v>
      </c>
      <c r="N302" s="4"/>
    </row>
    <row r="303" spans="1:14" x14ac:dyDescent="0.3">
      <c r="A303" s="7">
        <v>45809</v>
      </c>
      <c r="B303" s="5"/>
      <c r="C303" s="5" t="s">
        <v>129</v>
      </c>
      <c r="D303" s="5"/>
      <c r="E303" s="6"/>
      <c r="F303" s="6">
        <v>2239.13</v>
      </c>
      <c r="G303" s="5" t="s">
        <v>158</v>
      </c>
      <c r="H303" s="5" t="s">
        <v>12</v>
      </c>
      <c r="I303" s="5" t="s">
        <v>85</v>
      </c>
      <c r="J303" s="90" t="s">
        <v>195</v>
      </c>
      <c r="K303" s="4" t="s">
        <v>169</v>
      </c>
      <c r="L303" s="4" t="s">
        <v>154</v>
      </c>
      <c r="M303" s="4" t="s">
        <v>13</v>
      </c>
      <c r="N303" s="4"/>
    </row>
    <row r="304" spans="1:14" x14ac:dyDescent="0.3">
      <c r="A304" s="7">
        <v>45809</v>
      </c>
      <c r="B304" s="5"/>
      <c r="C304" s="5" t="s">
        <v>124</v>
      </c>
      <c r="D304" s="5"/>
      <c r="E304" s="6"/>
      <c r="F304" s="6">
        <v>843.37</v>
      </c>
      <c r="G304" s="5" t="s">
        <v>158</v>
      </c>
      <c r="H304" s="5" t="s">
        <v>12</v>
      </c>
      <c r="I304" s="5" t="s">
        <v>85</v>
      </c>
      <c r="J304" s="90" t="s">
        <v>195</v>
      </c>
      <c r="K304" s="4" t="s">
        <v>169</v>
      </c>
      <c r="L304" s="4" t="s">
        <v>154</v>
      </c>
      <c r="M304" s="4" t="s">
        <v>13</v>
      </c>
      <c r="N304" s="4"/>
    </row>
    <row r="305" spans="1:14" x14ac:dyDescent="0.3">
      <c r="A305" s="7">
        <v>45809</v>
      </c>
      <c r="B305" s="5"/>
      <c r="C305" s="5" t="s">
        <v>139</v>
      </c>
      <c r="D305" s="5"/>
      <c r="E305" s="6">
        <v>3627.39</v>
      </c>
      <c r="F305" s="6"/>
      <c r="G305" s="5" t="s">
        <v>161</v>
      </c>
      <c r="H305" s="5" t="s">
        <v>12</v>
      </c>
      <c r="I305" s="5" t="s">
        <v>85</v>
      </c>
      <c r="J305" s="90" t="s">
        <v>195</v>
      </c>
      <c r="K305" s="4" t="s">
        <v>169</v>
      </c>
      <c r="L305" s="4" t="s">
        <v>154</v>
      </c>
      <c r="M305" s="4" t="s">
        <v>13</v>
      </c>
      <c r="N305" s="4"/>
    </row>
    <row r="306" spans="1:14" x14ac:dyDescent="0.3">
      <c r="A306" s="7">
        <v>45809</v>
      </c>
      <c r="B306" s="5"/>
      <c r="C306" s="5" t="s">
        <v>129</v>
      </c>
      <c r="D306" s="5"/>
      <c r="E306" s="6"/>
      <c r="F306" s="6">
        <v>3138.33</v>
      </c>
      <c r="G306" s="5" t="s">
        <v>161</v>
      </c>
      <c r="H306" s="5" t="s">
        <v>12</v>
      </c>
      <c r="I306" s="5" t="s">
        <v>85</v>
      </c>
      <c r="J306" s="90" t="s">
        <v>195</v>
      </c>
      <c r="K306" s="4" t="s">
        <v>169</v>
      </c>
      <c r="L306" s="4" t="s">
        <v>154</v>
      </c>
      <c r="M306" s="4" t="s">
        <v>13</v>
      </c>
      <c r="N306" s="4"/>
    </row>
    <row r="307" spans="1:14" x14ac:dyDescent="0.3">
      <c r="A307" s="7">
        <v>45809</v>
      </c>
      <c r="B307" s="5"/>
      <c r="C307" s="5" t="s">
        <v>124</v>
      </c>
      <c r="D307" s="5"/>
      <c r="E307" s="6"/>
      <c r="F307" s="6">
        <v>489.06</v>
      </c>
      <c r="G307" s="5" t="s">
        <v>161</v>
      </c>
      <c r="H307" s="5" t="s">
        <v>12</v>
      </c>
      <c r="I307" s="5" t="s">
        <v>85</v>
      </c>
      <c r="J307" s="90" t="s">
        <v>195</v>
      </c>
      <c r="K307" s="4" t="s">
        <v>169</v>
      </c>
      <c r="L307" s="4" t="s">
        <v>154</v>
      </c>
      <c r="M307" s="4" t="s">
        <v>13</v>
      </c>
      <c r="N307" s="4"/>
    </row>
    <row r="308" spans="1:14" x14ac:dyDescent="0.3">
      <c r="A308" s="7">
        <v>45809</v>
      </c>
      <c r="B308" s="5"/>
      <c r="C308" s="5" t="s">
        <v>139</v>
      </c>
      <c r="D308" s="5"/>
      <c r="E308" s="6">
        <v>21325.23</v>
      </c>
      <c r="F308" s="6"/>
      <c r="G308" s="5" t="s">
        <v>153</v>
      </c>
      <c r="H308" s="5" t="s">
        <v>12</v>
      </c>
      <c r="I308" s="5" t="s">
        <v>85</v>
      </c>
      <c r="J308" s="90" t="s">
        <v>195</v>
      </c>
      <c r="K308" s="4" t="s">
        <v>170</v>
      </c>
      <c r="L308" s="4" t="s">
        <v>154</v>
      </c>
      <c r="M308" s="4" t="s">
        <v>19</v>
      </c>
      <c r="N308" s="4"/>
    </row>
    <row r="309" spans="1:14" x14ac:dyDescent="0.3">
      <c r="A309" s="7">
        <v>45809</v>
      </c>
      <c r="B309" s="5"/>
      <c r="C309" s="5" t="s">
        <v>129</v>
      </c>
      <c r="D309" s="5"/>
      <c r="E309" s="6"/>
      <c r="F309" s="6">
        <v>18669.36</v>
      </c>
      <c r="G309" s="5" t="s">
        <v>153</v>
      </c>
      <c r="H309" s="5" t="s">
        <v>12</v>
      </c>
      <c r="I309" s="5" t="s">
        <v>85</v>
      </c>
      <c r="J309" s="90" t="s">
        <v>195</v>
      </c>
      <c r="K309" s="4" t="s">
        <v>170</v>
      </c>
      <c r="L309" s="4" t="s">
        <v>154</v>
      </c>
      <c r="M309" s="4" t="s">
        <v>19</v>
      </c>
      <c r="N309" s="4"/>
    </row>
    <row r="310" spans="1:14" x14ac:dyDescent="0.3">
      <c r="A310" s="7">
        <v>45809</v>
      </c>
      <c r="B310" s="5"/>
      <c r="C310" s="5" t="s">
        <v>124</v>
      </c>
      <c r="D310" s="5"/>
      <c r="E310" s="6"/>
      <c r="F310" s="6">
        <v>2655.87</v>
      </c>
      <c r="G310" s="5" t="s">
        <v>153</v>
      </c>
      <c r="H310" s="5" t="s">
        <v>12</v>
      </c>
      <c r="I310" s="5" t="s">
        <v>85</v>
      </c>
      <c r="J310" s="90" t="s">
        <v>195</v>
      </c>
      <c r="K310" s="4" t="s">
        <v>170</v>
      </c>
      <c r="L310" s="4" t="s">
        <v>154</v>
      </c>
      <c r="M310" s="4" t="s">
        <v>19</v>
      </c>
      <c r="N310" s="4"/>
    </row>
    <row r="311" spans="1:14" x14ac:dyDescent="0.3">
      <c r="A311" s="7">
        <v>45809</v>
      </c>
      <c r="B311" s="5"/>
      <c r="C311" s="5" t="s">
        <v>139</v>
      </c>
      <c r="D311" s="5"/>
      <c r="E311" s="6">
        <v>36641</v>
      </c>
      <c r="F311" s="6"/>
      <c r="G311" s="5" t="s">
        <v>155</v>
      </c>
      <c r="H311" s="5" t="s">
        <v>12</v>
      </c>
      <c r="I311" s="5" t="s">
        <v>85</v>
      </c>
      <c r="J311" s="90" t="s">
        <v>195</v>
      </c>
      <c r="K311" s="4" t="s">
        <v>170</v>
      </c>
      <c r="L311" s="4" t="s">
        <v>154</v>
      </c>
      <c r="M311" s="4" t="s">
        <v>19</v>
      </c>
      <c r="N311" s="4"/>
    </row>
    <row r="312" spans="1:14" x14ac:dyDescent="0.3">
      <c r="A312" s="7">
        <v>45809</v>
      </c>
      <c r="B312" s="5"/>
      <c r="C312" s="5" t="s">
        <v>129</v>
      </c>
      <c r="D312" s="5"/>
      <c r="E312" s="6"/>
      <c r="F312" s="6">
        <v>15033.91</v>
      </c>
      <c r="G312" s="5" t="s">
        <v>155</v>
      </c>
      <c r="H312" s="5" t="s">
        <v>12</v>
      </c>
      <c r="I312" s="5" t="s">
        <v>85</v>
      </c>
      <c r="J312" s="90" t="s">
        <v>195</v>
      </c>
      <c r="K312" s="4" t="s">
        <v>170</v>
      </c>
      <c r="L312" s="4" t="s">
        <v>154</v>
      </c>
      <c r="M312" s="4" t="s">
        <v>19</v>
      </c>
      <c r="N312" s="4"/>
    </row>
    <row r="313" spans="1:14" x14ac:dyDescent="0.3">
      <c r="A313" s="7">
        <v>45809</v>
      </c>
      <c r="B313" s="5"/>
      <c r="C313" s="5" t="s">
        <v>124</v>
      </c>
      <c r="D313" s="5"/>
      <c r="E313" s="6"/>
      <c r="F313" s="6">
        <v>21607.09</v>
      </c>
      <c r="G313" s="5" t="s">
        <v>155</v>
      </c>
      <c r="H313" s="5" t="s">
        <v>12</v>
      </c>
      <c r="I313" s="5" t="s">
        <v>85</v>
      </c>
      <c r="J313" s="90" t="s">
        <v>195</v>
      </c>
      <c r="K313" s="4" t="s">
        <v>170</v>
      </c>
      <c r="L313" s="4" t="s">
        <v>154</v>
      </c>
      <c r="M313" s="4" t="s">
        <v>19</v>
      </c>
      <c r="N313" s="4"/>
    </row>
    <row r="314" spans="1:14" x14ac:dyDescent="0.3">
      <c r="A314" s="7">
        <v>45809</v>
      </c>
      <c r="B314" s="5"/>
      <c r="C314" s="5" t="s">
        <v>139</v>
      </c>
      <c r="D314" s="5"/>
      <c r="E314" s="6">
        <v>20781.25</v>
      </c>
      <c r="F314" s="6"/>
      <c r="G314" s="5" t="s">
        <v>157</v>
      </c>
      <c r="H314" s="5" t="s">
        <v>12</v>
      </c>
      <c r="I314" s="5" t="s">
        <v>85</v>
      </c>
      <c r="J314" s="90" t="s">
        <v>195</v>
      </c>
      <c r="K314" s="4" t="s">
        <v>170</v>
      </c>
      <c r="L314" s="4" t="s">
        <v>154</v>
      </c>
      <c r="M314" s="4" t="s">
        <v>19</v>
      </c>
      <c r="N314" s="4"/>
    </row>
    <row r="315" spans="1:14" x14ac:dyDescent="0.3">
      <c r="A315" s="7">
        <v>45809</v>
      </c>
      <c r="B315" s="5"/>
      <c r="C315" s="5" t="s">
        <v>129</v>
      </c>
      <c r="D315" s="5"/>
      <c r="E315" s="6"/>
      <c r="F315" s="6">
        <v>20010.16</v>
      </c>
      <c r="G315" s="5" t="s">
        <v>157</v>
      </c>
      <c r="H315" s="5" t="s">
        <v>12</v>
      </c>
      <c r="I315" s="5" t="s">
        <v>85</v>
      </c>
      <c r="J315" s="90" t="s">
        <v>195</v>
      </c>
      <c r="K315" s="4" t="s">
        <v>170</v>
      </c>
      <c r="L315" s="4" t="s">
        <v>154</v>
      </c>
      <c r="M315" s="4" t="s">
        <v>19</v>
      </c>
      <c r="N315" s="4"/>
    </row>
    <row r="316" spans="1:14" x14ac:dyDescent="0.3">
      <c r="A316" s="7">
        <v>45809</v>
      </c>
      <c r="B316" s="5"/>
      <c r="C316" s="5" t="s">
        <v>124</v>
      </c>
      <c r="D316" s="5"/>
      <c r="E316" s="6"/>
      <c r="F316" s="6">
        <v>771.09</v>
      </c>
      <c r="G316" s="5" t="s">
        <v>157</v>
      </c>
      <c r="H316" s="5" t="s">
        <v>12</v>
      </c>
      <c r="I316" s="5" t="s">
        <v>85</v>
      </c>
      <c r="J316" s="90" t="s">
        <v>195</v>
      </c>
      <c r="K316" s="4" t="s">
        <v>170</v>
      </c>
      <c r="L316" s="4" t="s">
        <v>154</v>
      </c>
      <c r="M316" s="4" t="s">
        <v>19</v>
      </c>
      <c r="N316" s="4"/>
    </row>
    <row r="317" spans="1:14" x14ac:dyDescent="0.3">
      <c r="E317" s="3">
        <f>SUM(E299:E316)</f>
        <v>115859.69</v>
      </c>
      <c r="F317" s="3">
        <f>SUM(F299:F316)</f>
        <v>115859.69</v>
      </c>
      <c r="J317" s="91"/>
    </row>
    <row r="319" spans="1:14" x14ac:dyDescent="0.3">
      <c r="A319" s="7">
        <v>45817</v>
      </c>
      <c r="B319" s="5"/>
      <c r="C319" s="5" t="s">
        <v>139</v>
      </c>
      <c r="D319" s="5"/>
      <c r="E319" s="6">
        <v>4594.17</v>
      </c>
      <c r="F319" s="6"/>
      <c r="G319" s="5" t="s">
        <v>160</v>
      </c>
      <c r="H319" s="5" t="s">
        <v>12</v>
      </c>
      <c r="I319" s="5" t="s">
        <v>85</v>
      </c>
      <c r="J319" s="90" t="s">
        <v>196</v>
      </c>
      <c r="K319" s="4" t="s">
        <v>172</v>
      </c>
      <c r="L319" s="4" t="s">
        <v>154</v>
      </c>
      <c r="M319" s="4" t="s">
        <v>19</v>
      </c>
      <c r="N319" s="4"/>
    </row>
    <row r="320" spans="1:14" x14ac:dyDescent="0.3">
      <c r="A320" s="7">
        <v>45817</v>
      </c>
      <c r="B320" s="5"/>
      <c r="C320" s="5" t="s">
        <v>129</v>
      </c>
      <c r="D320" s="5"/>
      <c r="E320" s="6"/>
      <c r="F320" s="6">
        <v>4499.78</v>
      </c>
      <c r="G320" s="5" t="s">
        <v>160</v>
      </c>
      <c r="H320" s="5" t="s">
        <v>12</v>
      </c>
      <c r="I320" s="5" t="s">
        <v>85</v>
      </c>
      <c r="J320" s="90" t="s">
        <v>196</v>
      </c>
      <c r="K320" s="4" t="s">
        <v>172</v>
      </c>
      <c r="L320" s="4" t="s">
        <v>154</v>
      </c>
      <c r="M320" s="4" t="s">
        <v>19</v>
      </c>
      <c r="N320" s="4"/>
    </row>
    <row r="321" spans="1:14" x14ac:dyDescent="0.3">
      <c r="A321" s="7">
        <v>45817</v>
      </c>
      <c r="B321" s="5"/>
      <c r="C321" s="5" t="s">
        <v>124</v>
      </c>
      <c r="D321" s="5"/>
      <c r="E321" s="6"/>
      <c r="F321" s="6">
        <v>94.39</v>
      </c>
      <c r="G321" s="5" t="s">
        <v>160</v>
      </c>
      <c r="H321" s="5" t="s">
        <v>12</v>
      </c>
      <c r="I321" s="5" t="s">
        <v>85</v>
      </c>
      <c r="J321" s="90" t="s">
        <v>196</v>
      </c>
      <c r="K321" s="4" t="s">
        <v>172</v>
      </c>
      <c r="L321" s="4" t="s">
        <v>154</v>
      </c>
      <c r="M321" s="4" t="s">
        <v>19</v>
      </c>
      <c r="N321" s="4"/>
    </row>
    <row r="322" spans="1:14" x14ac:dyDescent="0.3">
      <c r="E322" s="3">
        <f>SUM(E319:E321)</f>
        <v>4594.17</v>
      </c>
      <c r="F322" s="3">
        <f>SUM(F319:F321)</f>
        <v>4594.17</v>
      </c>
      <c r="J322" s="91"/>
    </row>
    <row r="324" spans="1:14" x14ac:dyDescent="0.3">
      <c r="A324" s="7">
        <v>45838</v>
      </c>
      <c r="B324" s="5"/>
      <c r="C324" s="5" t="s">
        <v>128</v>
      </c>
      <c r="D324" s="5"/>
      <c r="E324" s="6">
        <v>52480.61</v>
      </c>
      <c r="F324" s="6"/>
      <c r="G324" s="5" t="s">
        <v>162</v>
      </c>
      <c r="H324" s="5" t="s">
        <v>12</v>
      </c>
      <c r="I324" s="5" t="s">
        <v>133</v>
      </c>
      <c r="J324" s="90" t="s">
        <v>197</v>
      </c>
      <c r="K324" s="4" t="s">
        <v>167</v>
      </c>
      <c r="L324" s="4" t="s">
        <v>154</v>
      </c>
      <c r="M324" s="4" t="s">
        <v>19</v>
      </c>
      <c r="N324" s="4"/>
    </row>
    <row r="325" spans="1:14" x14ac:dyDescent="0.3">
      <c r="A325" s="7">
        <v>45838</v>
      </c>
      <c r="B325" s="5"/>
      <c r="C325" s="5" t="s">
        <v>134</v>
      </c>
      <c r="D325" s="5"/>
      <c r="E325" s="6"/>
      <c r="F325" s="6">
        <v>52480.61</v>
      </c>
      <c r="G325" s="5" t="s">
        <v>162</v>
      </c>
      <c r="H325" s="5" t="s">
        <v>12</v>
      </c>
      <c r="I325" s="5" t="s">
        <v>133</v>
      </c>
      <c r="J325" s="90" t="s">
        <v>197</v>
      </c>
      <c r="K325" s="4" t="s">
        <v>167</v>
      </c>
      <c r="L325" s="4" t="s">
        <v>154</v>
      </c>
      <c r="M325" s="4" t="s">
        <v>19</v>
      </c>
      <c r="N325" s="4"/>
    </row>
    <row r="326" spans="1:14" x14ac:dyDescent="0.3">
      <c r="A326" s="7">
        <v>45838</v>
      </c>
      <c r="B326" s="5"/>
      <c r="C326" s="5" t="s">
        <v>128</v>
      </c>
      <c r="D326" s="5"/>
      <c r="E326" s="6">
        <v>353078.9</v>
      </c>
      <c r="F326" s="6"/>
      <c r="G326" s="5" t="s">
        <v>159</v>
      </c>
      <c r="H326" s="5" t="s">
        <v>12</v>
      </c>
      <c r="I326" s="5" t="s">
        <v>133</v>
      </c>
      <c r="J326" s="90" t="s">
        <v>197</v>
      </c>
      <c r="K326" s="4" t="s">
        <v>168</v>
      </c>
      <c r="L326" s="4" t="s">
        <v>154</v>
      </c>
      <c r="M326" s="4" t="s">
        <v>19</v>
      </c>
      <c r="N326" s="4"/>
    </row>
    <row r="327" spans="1:14" x14ac:dyDescent="0.3">
      <c r="A327" s="7">
        <v>45838</v>
      </c>
      <c r="B327" s="5"/>
      <c r="C327" s="5" t="s">
        <v>134</v>
      </c>
      <c r="D327" s="5"/>
      <c r="E327" s="6"/>
      <c r="F327" s="6">
        <v>353078.9</v>
      </c>
      <c r="G327" s="5" t="s">
        <v>159</v>
      </c>
      <c r="H327" s="5" t="s">
        <v>12</v>
      </c>
      <c r="I327" s="5" t="s">
        <v>133</v>
      </c>
      <c r="J327" s="90" t="s">
        <v>197</v>
      </c>
      <c r="K327" s="4" t="s">
        <v>168</v>
      </c>
      <c r="L327" s="4" t="s">
        <v>154</v>
      </c>
      <c r="M327" s="4" t="s">
        <v>19</v>
      </c>
      <c r="N327" s="4"/>
    </row>
    <row r="328" spans="1:14" x14ac:dyDescent="0.3">
      <c r="A328" s="7">
        <v>45838</v>
      </c>
      <c r="B328" s="5"/>
      <c r="C328" s="5" t="s">
        <v>128</v>
      </c>
      <c r="D328" s="5"/>
      <c r="E328" s="6">
        <v>44648.9</v>
      </c>
      <c r="F328" s="6"/>
      <c r="G328" s="5" t="s">
        <v>158</v>
      </c>
      <c r="H328" s="5" t="s">
        <v>12</v>
      </c>
      <c r="I328" s="5" t="s">
        <v>133</v>
      </c>
      <c r="J328" s="90" t="s">
        <v>197</v>
      </c>
      <c r="K328" s="4" t="s">
        <v>169</v>
      </c>
      <c r="L328" s="4" t="s">
        <v>154</v>
      </c>
      <c r="M328" s="4" t="s">
        <v>13</v>
      </c>
      <c r="N328" s="4"/>
    </row>
    <row r="329" spans="1:14" x14ac:dyDescent="0.3">
      <c r="A329" s="7">
        <v>45838</v>
      </c>
      <c r="B329" s="5"/>
      <c r="C329" s="5" t="s">
        <v>134</v>
      </c>
      <c r="D329" s="5"/>
      <c r="E329" s="6"/>
      <c r="F329" s="6">
        <v>44648.9</v>
      </c>
      <c r="G329" s="5" t="s">
        <v>158</v>
      </c>
      <c r="H329" s="5" t="s">
        <v>12</v>
      </c>
      <c r="I329" s="5" t="s">
        <v>133</v>
      </c>
      <c r="J329" s="90" t="s">
        <v>197</v>
      </c>
      <c r="K329" s="4" t="s">
        <v>169</v>
      </c>
      <c r="L329" s="4" t="s">
        <v>154</v>
      </c>
      <c r="M329" s="4" t="s">
        <v>13</v>
      </c>
      <c r="N329" s="4"/>
    </row>
    <row r="330" spans="1:14" x14ac:dyDescent="0.3">
      <c r="A330" s="7">
        <v>45838</v>
      </c>
      <c r="B330" s="5"/>
      <c r="C330" s="5" t="s">
        <v>128</v>
      </c>
      <c r="D330" s="5"/>
      <c r="E330" s="6">
        <v>45202.26</v>
      </c>
      <c r="F330" s="6"/>
      <c r="G330" s="5" t="s">
        <v>161</v>
      </c>
      <c r="H330" s="5" t="s">
        <v>12</v>
      </c>
      <c r="I330" s="5" t="s">
        <v>133</v>
      </c>
      <c r="J330" s="90" t="s">
        <v>197</v>
      </c>
      <c r="K330" s="4" t="s">
        <v>169</v>
      </c>
      <c r="L330" s="4" t="s">
        <v>154</v>
      </c>
      <c r="M330" s="4" t="s">
        <v>13</v>
      </c>
      <c r="N330" s="4"/>
    </row>
    <row r="331" spans="1:14" x14ac:dyDescent="0.3">
      <c r="A331" s="7">
        <v>45838</v>
      </c>
      <c r="B331" s="5"/>
      <c r="C331" s="5" t="s">
        <v>134</v>
      </c>
      <c r="D331" s="5"/>
      <c r="E331" s="6"/>
      <c r="F331" s="6">
        <v>45202.26</v>
      </c>
      <c r="G331" s="5" t="s">
        <v>161</v>
      </c>
      <c r="H331" s="5" t="s">
        <v>12</v>
      </c>
      <c r="I331" s="5" t="s">
        <v>133</v>
      </c>
      <c r="J331" s="90" t="s">
        <v>197</v>
      </c>
      <c r="K331" s="4" t="s">
        <v>169</v>
      </c>
      <c r="L331" s="4" t="s">
        <v>154</v>
      </c>
      <c r="M331" s="4" t="s">
        <v>13</v>
      </c>
      <c r="N331" s="4"/>
    </row>
    <row r="332" spans="1:14" x14ac:dyDescent="0.3">
      <c r="A332" s="7">
        <v>45838</v>
      </c>
      <c r="B332" s="5"/>
      <c r="C332" s="5" t="s">
        <v>128</v>
      </c>
      <c r="D332" s="5"/>
      <c r="E332" s="6">
        <v>230316.58</v>
      </c>
      <c r="F332" s="6"/>
      <c r="G332" s="5" t="s">
        <v>153</v>
      </c>
      <c r="H332" s="5" t="s">
        <v>12</v>
      </c>
      <c r="I332" s="5" t="s">
        <v>133</v>
      </c>
      <c r="J332" s="90" t="s">
        <v>197</v>
      </c>
      <c r="K332" s="4" t="s">
        <v>170</v>
      </c>
      <c r="L332" s="4" t="s">
        <v>154</v>
      </c>
      <c r="M332" s="4" t="s">
        <v>19</v>
      </c>
      <c r="N332" s="4"/>
    </row>
    <row r="333" spans="1:14" x14ac:dyDescent="0.3">
      <c r="A333" s="7">
        <v>45838</v>
      </c>
      <c r="B333" s="5"/>
      <c r="C333" s="5" t="s">
        <v>134</v>
      </c>
      <c r="D333" s="5"/>
      <c r="E333" s="6"/>
      <c r="F333" s="6">
        <v>230316.58</v>
      </c>
      <c r="G333" s="5" t="s">
        <v>153</v>
      </c>
      <c r="H333" s="5" t="s">
        <v>12</v>
      </c>
      <c r="I333" s="5" t="s">
        <v>133</v>
      </c>
      <c r="J333" s="90" t="s">
        <v>197</v>
      </c>
      <c r="K333" s="4" t="s">
        <v>170</v>
      </c>
      <c r="L333" s="4" t="s">
        <v>154</v>
      </c>
      <c r="M333" s="4" t="s">
        <v>19</v>
      </c>
      <c r="N333" s="4"/>
    </row>
    <row r="334" spans="1:14" x14ac:dyDescent="0.3">
      <c r="A334" s="7">
        <v>45838</v>
      </c>
      <c r="B334" s="5"/>
      <c r="C334" s="5" t="s">
        <v>128</v>
      </c>
      <c r="D334" s="5"/>
      <c r="E334" s="6">
        <v>303461.17</v>
      </c>
      <c r="F334" s="6"/>
      <c r="G334" s="5" t="s">
        <v>156</v>
      </c>
      <c r="H334" s="5" t="s">
        <v>12</v>
      </c>
      <c r="I334" s="5" t="s">
        <v>133</v>
      </c>
      <c r="J334" s="90" t="s">
        <v>197</v>
      </c>
      <c r="K334" s="4" t="s">
        <v>170</v>
      </c>
      <c r="L334" s="4" t="s">
        <v>154</v>
      </c>
      <c r="M334" s="4" t="s">
        <v>19</v>
      </c>
      <c r="N334" s="4"/>
    </row>
    <row r="335" spans="1:14" x14ac:dyDescent="0.3">
      <c r="A335" s="7">
        <v>45838</v>
      </c>
      <c r="B335" s="5"/>
      <c r="C335" s="5" t="s">
        <v>134</v>
      </c>
      <c r="D335" s="5"/>
      <c r="E335" s="6"/>
      <c r="F335" s="6">
        <v>303461.17</v>
      </c>
      <c r="G335" s="5" t="s">
        <v>156</v>
      </c>
      <c r="H335" s="5" t="s">
        <v>12</v>
      </c>
      <c r="I335" s="5" t="s">
        <v>133</v>
      </c>
      <c r="J335" s="90" t="s">
        <v>197</v>
      </c>
      <c r="K335" s="4" t="s">
        <v>170</v>
      </c>
      <c r="L335" s="4" t="s">
        <v>154</v>
      </c>
      <c r="M335" s="4" t="s">
        <v>19</v>
      </c>
      <c r="N335" s="4"/>
    </row>
    <row r="336" spans="1:14" x14ac:dyDescent="0.3">
      <c r="A336" s="7">
        <v>45838</v>
      </c>
      <c r="B336" s="5"/>
      <c r="C336" s="5" t="s">
        <v>128</v>
      </c>
      <c r="D336" s="5"/>
      <c r="E336" s="6">
        <v>279293.74</v>
      </c>
      <c r="F336" s="6"/>
      <c r="G336" s="5" t="s">
        <v>155</v>
      </c>
      <c r="H336" s="5" t="s">
        <v>12</v>
      </c>
      <c r="I336" s="5" t="s">
        <v>133</v>
      </c>
      <c r="J336" s="90" t="s">
        <v>197</v>
      </c>
      <c r="K336" s="4" t="s">
        <v>170</v>
      </c>
      <c r="L336" s="4" t="s">
        <v>154</v>
      </c>
      <c r="M336" s="4" t="s">
        <v>19</v>
      </c>
      <c r="N336" s="4"/>
    </row>
    <row r="337" spans="1:14" x14ac:dyDescent="0.3">
      <c r="A337" s="7">
        <v>45838</v>
      </c>
      <c r="B337" s="5"/>
      <c r="C337" s="5" t="s">
        <v>134</v>
      </c>
      <c r="D337" s="5"/>
      <c r="E337" s="6"/>
      <c r="F337" s="6">
        <v>279293.74</v>
      </c>
      <c r="G337" s="5" t="s">
        <v>155</v>
      </c>
      <c r="H337" s="5" t="s">
        <v>12</v>
      </c>
      <c r="I337" s="5" t="s">
        <v>133</v>
      </c>
      <c r="J337" s="90" t="s">
        <v>197</v>
      </c>
      <c r="K337" s="4" t="s">
        <v>170</v>
      </c>
      <c r="L337" s="4" t="s">
        <v>154</v>
      </c>
      <c r="M337" s="4" t="s">
        <v>19</v>
      </c>
      <c r="N337" s="4"/>
    </row>
    <row r="338" spans="1:14" x14ac:dyDescent="0.3">
      <c r="A338" s="7">
        <v>45838</v>
      </c>
      <c r="B338" s="5"/>
      <c r="C338" s="5" t="s">
        <v>128</v>
      </c>
      <c r="D338" s="5"/>
      <c r="E338" s="6">
        <v>34179.120000000003</v>
      </c>
      <c r="F338" s="6"/>
      <c r="G338" s="5" t="s">
        <v>164</v>
      </c>
      <c r="H338" s="5" t="s">
        <v>12</v>
      </c>
      <c r="I338" s="5" t="s">
        <v>133</v>
      </c>
      <c r="J338" s="90" t="s">
        <v>197</v>
      </c>
      <c r="K338" s="4" t="s">
        <v>170</v>
      </c>
      <c r="L338" s="4" t="s">
        <v>154</v>
      </c>
      <c r="M338" s="4" t="s">
        <v>19</v>
      </c>
      <c r="N338" s="4"/>
    </row>
    <row r="339" spans="1:14" x14ac:dyDescent="0.3">
      <c r="A339" s="7">
        <v>45838</v>
      </c>
      <c r="B339" s="5"/>
      <c r="C339" s="5" t="s">
        <v>134</v>
      </c>
      <c r="D339" s="5"/>
      <c r="E339" s="6"/>
      <c r="F339" s="6">
        <v>34179.120000000003</v>
      </c>
      <c r="G339" s="5" t="s">
        <v>164</v>
      </c>
      <c r="H339" s="5" t="s">
        <v>12</v>
      </c>
      <c r="I339" s="5" t="s">
        <v>133</v>
      </c>
      <c r="J339" s="90" t="s">
        <v>197</v>
      </c>
      <c r="K339" s="4" t="s">
        <v>170</v>
      </c>
      <c r="L339" s="4" t="s">
        <v>154</v>
      </c>
      <c r="M339" s="4" t="s">
        <v>19</v>
      </c>
      <c r="N339" s="4"/>
    </row>
    <row r="340" spans="1:14" x14ac:dyDescent="0.3">
      <c r="A340" s="7">
        <v>45838</v>
      </c>
      <c r="B340" s="5"/>
      <c r="C340" s="5" t="s">
        <v>128</v>
      </c>
      <c r="D340" s="5"/>
      <c r="E340" s="6">
        <v>203333.52</v>
      </c>
      <c r="F340" s="6"/>
      <c r="G340" s="5" t="s">
        <v>157</v>
      </c>
      <c r="H340" s="5" t="s">
        <v>12</v>
      </c>
      <c r="I340" s="5" t="s">
        <v>133</v>
      </c>
      <c r="J340" s="90" t="s">
        <v>197</v>
      </c>
      <c r="K340" s="4" t="s">
        <v>170</v>
      </c>
      <c r="L340" s="4" t="s">
        <v>154</v>
      </c>
      <c r="M340" s="4" t="s">
        <v>19</v>
      </c>
      <c r="N340" s="4"/>
    </row>
    <row r="341" spans="1:14" x14ac:dyDescent="0.3">
      <c r="A341" s="7">
        <v>45838</v>
      </c>
      <c r="B341" s="5"/>
      <c r="C341" s="5" t="s">
        <v>134</v>
      </c>
      <c r="D341" s="5"/>
      <c r="E341" s="6"/>
      <c r="F341" s="6">
        <v>203333.52</v>
      </c>
      <c r="G341" s="5" t="s">
        <v>157</v>
      </c>
      <c r="H341" s="5" t="s">
        <v>12</v>
      </c>
      <c r="I341" s="5" t="s">
        <v>133</v>
      </c>
      <c r="J341" s="90" t="s">
        <v>197</v>
      </c>
      <c r="K341" s="4" t="s">
        <v>170</v>
      </c>
      <c r="L341" s="4" t="s">
        <v>154</v>
      </c>
      <c r="M341" s="4" t="s">
        <v>19</v>
      </c>
      <c r="N341" s="4"/>
    </row>
    <row r="342" spans="1:14" x14ac:dyDescent="0.3">
      <c r="A342" s="7">
        <v>45838</v>
      </c>
      <c r="B342" s="5"/>
      <c r="C342" s="5" t="s">
        <v>128</v>
      </c>
      <c r="D342" s="5"/>
      <c r="E342" s="6">
        <v>51892.55</v>
      </c>
      <c r="F342" s="6"/>
      <c r="G342" s="5" t="s">
        <v>163</v>
      </c>
      <c r="H342" s="5" t="s">
        <v>12</v>
      </c>
      <c r="I342" s="5" t="s">
        <v>133</v>
      </c>
      <c r="J342" s="90" t="s">
        <v>197</v>
      </c>
      <c r="K342" s="4" t="s">
        <v>170</v>
      </c>
      <c r="L342" s="4" t="s">
        <v>154</v>
      </c>
      <c r="M342" s="4" t="s">
        <v>19</v>
      </c>
      <c r="N342" s="4"/>
    </row>
    <row r="343" spans="1:14" x14ac:dyDescent="0.3">
      <c r="A343" s="7">
        <v>45838</v>
      </c>
      <c r="B343" s="5"/>
      <c r="C343" s="5" t="s">
        <v>134</v>
      </c>
      <c r="D343" s="5"/>
      <c r="E343" s="6"/>
      <c r="F343" s="6">
        <v>51892.55</v>
      </c>
      <c r="G343" s="5" t="s">
        <v>163</v>
      </c>
      <c r="H343" s="5" t="s">
        <v>12</v>
      </c>
      <c r="I343" s="5" t="s">
        <v>133</v>
      </c>
      <c r="J343" s="90" t="s">
        <v>197</v>
      </c>
      <c r="K343" s="4" t="s">
        <v>170</v>
      </c>
      <c r="L343" s="4" t="s">
        <v>154</v>
      </c>
      <c r="M343" s="4" t="s">
        <v>19</v>
      </c>
      <c r="N343" s="4"/>
    </row>
    <row r="344" spans="1:14" x14ac:dyDescent="0.3">
      <c r="A344" s="7">
        <v>45838</v>
      </c>
      <c r="B344" s="5"/>
      <c r="C344" s="5" t="s">
        <v>128</v>
      </c>
      <c r="D344" s="5"/>
      <c r="E344" s="6">
        <v>54182.64</v>
      </c>
      <c r="F344" s="6"/>
      <c r="G344" s="5" t="s">
        <v>160</v>
      </c>
      <c r="H344" s="5" t="s">
        <v>12</v>
      </c>
      <c r="I344" s="5" t="s">
        <v>133</v>
      </c>
      <c r="J344" s="90" t="s">
        <v>197</v>
      </c>
      <c r="K344" s="4" t="s">
        <v>172</v>
      </c>
      <c r="L344" s="4" t="s">
        <v>154</v>
      </c>
      <c r="M344" s="4" t="s">
        <v>19</v>
      </c>
      <c r="N344" s="4"/>
    </row>
    <row r="345" spans="1:14" x14ac:dyDescent="0.3">
      <c r="A345" s="7">
        <v>45838</v>
      </c>
      <c r="B345" s="5"/>
      <c r="C345" s="5" t="s">
        <v>134</v>
      </c>
      <c r="D345" s="5"/>
      <c r="E345" s="6"/>
      <c r="F345" s="6">
        <v>54182.64</v>
      </c>
      <c r="G345" s="5" t="s">
        <v>160</v>
      </c>
      <c r="H345" s="5" t="s">
        <v>12</v>
      </c>
      <c r="I345" s="5" t="s">
        <v>133</v>
      </c>
      <c r="J345" s="90" t="s">
        <v>197</v>
      </c>
      <c r="K345" s="4" t="s">
        <v>172</v>
      </c>
      <c r="L345" s="4" t="s">
        <v>154</v>
      </c>
      <c r="M345" s="4" t="s">
        <v>19</v>
      </c>
      <c r="N345" s="4"/>
    </row>
    <row r="346" spans="1:14" x14ac:dyDescent="0.3">
      <c r="E346" s="3">
        <f>SUM(E324:E345)</f>
        <v>1652069.99</v>
      </c>
      <c r="F346" s="3">
        <f>SUM(F324:F345)</f>
        <v>1652069.99</v>
      </c>
      <c r="J346" s="91"/>
    </row>
    <row r="348" spans="1:14" x14ac:dyDescent="0.3">
      <c r="A348" s="7">
        <v>45838</v>
      </c>
      <c r="B348" s="5"/>
      <c r="C348" s="5" t="s">
        <v>123</v>
      </c>
      <c r="D348" s="5"/>
      <c r="E348" s="6">
        <v>45.05</v>
      </c>
      <c r="F348" s="6"/>
      <c r="G348" s="5" t="s">
        <v>159</v>
      </c>
      <c r="H348" s="5" t="s">
        <v>12</v>
      </c>
      <c r="I348" s="5" t="s">
        <v>82</v>
      </c>
      <c r="J348" s="90" t="s">
        <v>198</v>
      </c>
      <c r="K348" s="4" t="s">
        <v>168</v>
      </c>
      <c r="L348" s="4" t="s">
        <v>154</v>
      </c>
      <c r="M348" s="4" t="s">
        <v>19</v>
      </c>
      <c r="N348" s="4"/>
    </row>
    <row r="349" spans="1:14" x14ac:dyDescent="0.3">
      <c r="A349" s="7">
        <v>45838</v>
      </c>
      <c r="B349" s="5"/>
      <c r="C349" s="5" t="s">
        <v>124</v>
      </c>
      <c r="D349" s="5"/>
      <c r="E349" s="6"/>
      <c r="F349" s="6">
        <v>45.05</v>
      </c>
      <c r="G349" s="5" t="s">
        <v>159</v>
      </c>
      <c r="H349" s="5" t="s">
        <v>12</v>
      </c>
      <c r="I349" s="5" t="s">
        <v>82</v>
      </c>
      <c r="J349" s="90" t="s">
        <v>198</v>
      </c>
      <c r="K349" s="4" t="s">
        <v>168</v>
      </c>
      <c r="L349" s="4" t="s">
        <v>154</v>
      </c>
      <c r="M349" s="4" t="s">
        <v>19</v>
      </c>
      <c r="N349" s="4"/>
    </row>
    <row r="350" spans="1:14" x14ac:dyDescent="0.3">
      <c r="A350" s="7">
        <v>45838</v>
      </c>
      <c r="B350" s="5"/>
      <c r="C350" s="5" t="s">
        <v>123</v>
      </c>
      <c r="D350" s="5"/>
      <c r="E350" s="6">
        <v>841.6</v>
      </c>
      <c r="F350" s="6"/>
      <c r="G350" s="5" t="s">
        <v>158</v>
      </c>
      <c r="H350" s="5" t="s">
        <v>12</v>
      </c>
      <c r="I350" s="5" t="s">
        <v>82</v>
      </c>
      <c r="J350" s="90" t="s">
        <v>198</v>
      </c>
      <c r="K350" s="4" t="s">
        <v>169</v>
      </c>
      <c r="L350" s="4" t="s">
        <v>154</v>
      </c>
      <c r="M350" s="4" t="s">
        <v>13</v>
      </c>
      <c r="N350" s="4"/>
    </row>
    <row r="351" spans="1:14" x14ac:dyDescent="0.3">
      <c r="A351" s="7">
        <v>45838</v>
      </c>
      <c r="B351" s="5"/>
      <c r="C351" s="5" t="s">
        <v>124</v>
      </c>
      <c r="D351" s="5"/>
      <c r="E351" s="6"/>
      <c r="F351" s="6">
        <v>841.6</v>
      </c>
      <c r="G351" s="5" t="s">
        <v>158</v>
      </c>
      <c r="H351" s="5" t="s">
        <v>12</v>
      </c>
      <c r="I351" s="5" t="s">
        <v>82</v>
      </c>
      <c r="J351" s="90" t="s">
        <v>198</v>
      </c>
      <c r="K351" s="4" t="s">
        <v>169</v>
      </c>
      <c r="L351" s="4" t="s">
        <v>154</v>
      </c>
      <c r="M351" s="4" t="s">
        <v>13</v>
      </c>
      <c r="N351" s="4"/>
    </row>
    <row r="352" spans="1:14" x14ac:dyDescent="0.3">
      <c r="A352" s="7">
        <v>45838</v>
      </c>
      <c r="B352" s="5"/>
      <c r="C352" s="5" t="s">
        <v>123</v>
      </c>
      <c r="D352" s="5"/>
      <c r="E352" s="6">
        <v>486.57</v>
      </c>
      <c r="F352" s="6"/>
      <c r="G352" s="5" t="s">
        <v>161</v>
      </c>
      <c r="H352" s="5" t="s">
        <v>12</v>
      </c>
      <c r="I352" s="5" t="s">
        <v>82</v>
      </c>
      <c r="J352" s="90" t="s">
        <v>198</v>
      </c>
      <c r="K352" s="4" t="s">
        <v>169</v>
      </c>
      <c r="L352" s="4" t="s">
        <v>154</v>
      </c>
      <c r="M352" s="4" t="s">
        <v>13</v>
      </c>
      <c r="N352" s="4"/>
    </row>
    <row r="353" spans="1:14" x14ac:dyDescent="0.3">
      <c r="A353" s="7">
        <v>45838</v>
      </c>
      <c r="B353" s="5"/>
      <c r="C353" s="5" t="s">
        <v>124</v>
      </c>
      <c r="D353" s="5"/>
      <c r="E353" s="6"/>
      <c r="F353" s="6">
        <v>486.57</v>
      </c>
      <c r="G353" s="5" t="s">
        <v>161</v>
      </c>
      <c r="H353" s="5" t="s">
        <v>12</v>
      </c>
      <c r="I353" s="5" t="s">
        <v>82</v>
      </c>
      <c r="J353" s="90" t="s">
        <v>198</v>
      </c>
      <c r="K353" s="4" t="s">
        <v>169</v>
      </c>
      <c r="L353" s="4" t="s">
        <v>154</v>
      </c>
      <c r="M353" s="4" t="s">
        <v>13</v>
      </c>
      <c r="N353" s="4"/>
    </row>
    <row r="354" spans="1:14" x14ac:dyDescent="0.3">
      <c r="A354" s="7">
        <v>45838</v>
      </c>
      <c r="B354" s="5"/>
      <c r="C354" s="5" t="s">
        <v>123</v>
      </c>
      <c r="D354" s="5"/>
      <c r="E354" s="6">
        <v>2622.73</v>
      </c>
      <c r="F354" s="6"/>
      <c r="G354" s="5" t="s">
        <v>153</v>
      </c>
      <c r="H354" s="5" t="s">
        <v>12</v>
      </c>
      <c r="I354" s="5" t="s">
        <v>82</v>
      </c>
      <c r="J354" s="90" t="s">
        <v>198</v>
      </c>
      <c r="K354" s="4" t="s">
        <v>170</v>
      </c>
      <c r="L354" s="4" t="s">
        <v>154</v>
      </c>
      <c r="M354" s="4" t="s">
        <v>19</v>
      </c>
      <c r="N354" s="4"/>
    </row>
    <row r="355" spans="1:14" x14ac:dyDescent="0.3">
      <c r="A355" s="7">
        <v>45838</v>
      </c>
      <c r="B355" s="5"/>
      <c r="C355" s="5" t="s">
        <v>124</v>
      </c>
      <c r="D355" s="5"/>
      <c r="E355" s="6"/>
      <c r="F355" s="6">
        <v>2622.73</v>
      </c>
      <c r="G355" s="5" t="s">
        <v>153</v>
      </c>
      <c r="H355" s="5" t="s">
        <v>12</v>
      </c>
      <c r="I355" s="5" t="s">
        <v>82</v>
      </c>
      <c r="J355" s="90" t="s">
        <v>198</v>
      </c>
      <c r="K355" s="4" t="s">
        <v>170</v>
      </c>
      <c r="L355" s="4" t="s">
        <v>154</v>
      </c>
      <c r="M355" s="4" t="s">
        <v>19</v>
      </c>
      <c r="N355" s="4"/>
    </row>
    <row r="356" spans="1:14" x14ac:dyDescent="0.3">
      <c r="A356" s="7">
        <v>45838</v>
      </c>
      <c r="B356" s="5"/>
      <c r="C356" s="5" t="s">
        <v>123</v>
      </c>
      <c r="D356" s="5"/>
      <c r="E356" s="6">
        <v>7223.4</v>
      </c>
      <c r="F356" s="6"/>
      <c r="G356" s="5" t="s">
        <v>156</v>
      </c>
      <c r="H356" s="5" t="s">
        <v>12</v>
      </c>
      <c r="I356" s="5" t="s">
        <v>82</v>
      </c>
      <c r="J356" s="90" t="s">
        <v>198</v>
      </c>
      <c r="K356" s="4" t="s">
        <v>170</v>
      </c>
      <c r="L356" s="4" t="s">
        <v>154</v>
      </c>
      <c r="M356" s="4" t="s">
        <v>19</v>
      </c>
      <c r="N356" s="4"/>
    </row>
    <row r="357" spans="1:14" x14ac:dyDescent="0.3">
      <c r="A357" s="7">
        <v>45838</v>
      </c>
      <c r="B357" s="5"/>
      <c r="C357" s="5" t="s">
        <v>124</v>
      </c>
      <c r="D357" s="5"/>
      <c r="E357" s="6"/>
      <c r="F357" s="6">
        <v>7223.4</v>
      </c>
      <c r="G357" s="5" t="s">
        <v>156</v>
      </c>
      <c r="H357" s="5" t="s">
        <v>12</v>
      </c>
      <c r="I357" s="5" t="s">
        <v>82</v>
      </c>
      <c r="J357" s="90" t="s">
        <v>198</v>
      </c>
      <c r="K357" s="4" t="s">
        <v>170</v>
      </c>
      <c r="L357" s="4" t="s">
        <v>154</v>
      </c>
      <c r="M357" s="4" t="s">
        <v>19</v>
      </c>
      <c r="N357" s="4"/>
    </row>
    <row r="358" spans="1:14" x14ac:dyDescent="0.3">
      <c r="A358" s="7">
        <v>45838</v>
      </c>
      <c r="B358" s="5"/>
      <c r="C358" s="5" t="s">
        <v>123</v>
      </c>
      <c r="D358" s="5"/>
      <c r="E358" s="6">
        <v>21553.22</v>
      </c>
      <c r="F358" s="6"/>
      <c r="G358" s="5" t="s">
        <v>155</v>
      </c>
      <c r="H358" s="5" t="s">
        <v>12</v>
      </c>
      <c r="I358" s="5" t="s">
        <v>82</v>
      </c>
      <c r="J358" s="90" t="s">
        <v>198</v>
      </c>
      <c r="K358" s="4" t="s">
        <v>170</v>
      </c>
      <c r="L358" s="4" t="s">
        <v>154</v>
      </c>
      <c r="M358" s="4" t="s">
        <v>19</v>
      </c>
      <c r="N358" s="4"/>
    </row>
    <row r="359" spans="1:14" x14ac:dyDescent="0.3">
      <c r="A359" s="7">
        <v>45838</v>
      </c>
      <c r="B359" s="5"/>
      <c r="C359" s="5" t="s">
        <v>124</v>
      </c>
      <c r="D359" s="5"/>
      <c r="E359" s="6"/>
      <c r="F359" s="6">
        <v>21553.22</v>
      </c>
      <c r="G359" s="5" t="s">
        <v>155</v>
      </c>
      <c r="H359" s="5" t="s">
        <v>12</v>
      </c>
      <c r="I359" s="5" t="s">
        <v>82</v>
      </c>
      <c r="J359" s="90" t="s">
        <v>198</v>
      </c>
      <c r="K359" s="4" t="s">
        <v>170</v>
      </c>
      <c r="L359" s="4" t="s">
        <v>154</v>
      </c>
      <c r="M359" s="4" t="s">
        <v>19</v>
      </c>
      <c r="N359" s="4"/>
    </row>
    <row r="360" spans="1:14" x14ac:dyDescent="0.3">
      <c r="A360" s="7">
        <v>45838</v>
      </c>
      <c r="B360" s="5"/>
      <c r="C360" s="5" t="s">
        <v>123</v>
      </c>
      <c r="D360" s="5"/>
      <c r="E360" s="6">
        <v>756.25</v>
      </c>
      <c r="F360" s="6"/>
      <c r="G360" s="5" t="s">
        <v>157</v>
      </c>
      <c r="H360" s="5" t="s">
        <v>12</v>
      </c>
      <c r="I360" s="5" t="s">
        <v>82</v>
      </c>
      <c r="J360" s="90" t="s">
        <v>198</v>
      </c>
      <c r="K360" s="4" t="s">
        <v>170</v>
      </c>
      <c r="L360" s="4" t="s">
        <v>154</v>
      </c>
      <c r="M360" s="4" t="s">
        <v>19</v>
      </c>
      <c r="N360" s="4"/>
    </row>
    <row r="361" spans="1:14" x14ac:dyDescent="0.3">
      <c r="A361" s="7">
        <v>45838</v>
      </c>
      <c r="B361" s="5"/>
      <c r="C361" s="5" t="s">
        <v>124</v>
      </c>
      <c r="D361" s="5"/>
      <c r="E361" s="6"/>
      <c r="F361" s="6">
        <v>756.25</v>
      </c>
      <c r="G361" s="5" t="s">
        <v>157</v>
      </c>
      <c r="H361" s="5" t="s">
        <v>12</v>
      </c>
      <c r="I361" s="5" t="s">
        <v>82</v>
      </c>
      <c r="J361" s="90" t="s">
        <v>198</v>
      </c>
      <c r="K361" s="4" t="s">
        <v>170</v>
      </c>
      <c r="L361" s="4" t="s">
        <v>154</v>
      </c>
      <c r="M361" s="4" t="s">
        <v>19</v>
      </c>
      <c r="N361" s="4"/>
    </row>
    <row r="362" spans="1:14" x14ac:dyDescent="0.3">
      <c r="A362" s="7">
        <v>45838</v>
      </c>
      <c r="B362" s="5"/>
      <c r="C362" s="5" t="s">
        <v>123</v>
      </c>
      <c r="D362" s="5"/>
      <c r="E362" s="6">
        <v>66.77</v>
      </c>
      <c r="F362" s="6"/>
      <c r="G362" s="5" t="s">
        <v>160</v>
      </c>
      <c r="H362" s="5" t="s">
        <v>12</v>
      </c>
      <c r="I362" s="5" t="s">
        <v>82</v>
      </c>
      <c r="J362" s="90" t="s">
        <v>198</v>
      </c>
      <c r="K362" s="4" t="s">
        <v>172</v>
      </c>
      <c r="L362" s="4" t="s">
        <v>154</v>
      </c>
      <c r="M362" s="4" t="s">
        <v>19</v>
      </c>
      <c r="N362" s="4"/>
    </row>
    <row r="363" spans="1:14" x14ac:dyDescent="0.3">
      <c r="A363" s="7">
        <v>45838</v>
      </c>
      <c r="B363" s="5"/>
      <c r="C363" s="5" t="s">
        <v>124</v>
      </c>
      <c r="D363" s="5"/>
      <c r="E363" s="6"/>
      <c r="F363" s="6">
        <v>66.77</v>
      </c>
      <c r="G363" s="5" t="s">
        <v>160</v>
      </c>
      <c r="H363" s="5" t="s">
        <v>12</v>
      </c>
      <c r="I363" s="5" t="s">
        <v>82</v>
      </c>
      <c r="J363" s="90" t="s">
        <v>198</v>
      </c>
      <c r="K363" s="4" t="s">
        <v>172</v>
      </c>
      <c r="L363" s="4" t="s">
        <v>154</v>
      </c>
      <c r="M363" s="4" t="s">
        <v>19</v>
      </c>
      <c r="N363" s="4"/>
    </row>
    <row r="364" spans="1:14" x14ac:dyDescent="0.3">
      <c r="E364" s="3">
        <f>SUM(E348:E363)</f>
        <v>33595.589999999997</v>
      </c>
      <c r="F364" s="3">
        <f>SUM(F348:F363)</f>
        <v>33595.589999999997</v>
      </c>
      <c r="J364" s="91"/>
    </row>
    <row r="366" spans="1:14" x14ac:dyDescent="0.3">
      <c r="A366" s="7">
        <v>45838</v>
      </c>
      <c r="B366" s="5"/>
      <c r="C366" s="5" t="s">
        <v>129</v>
      </c>
      <c r="D366" s="5"/>
      <c r="E366" s="6">
        <v>57620.56</v>
      </c>
      <c r="F366" s="6"/>
      <c r="G366" s="5" t="s">
        <v>162</v>
      </c>
      <c r="H366" s="5" t="s">
        <v>12</v>
      </c>
      <c r="I366" s="5" t="s">
        <v>86</v>
      </c>
      <c r="J366" s="90" t="s">
        <v>199</v>
      </c>
      <c r="K366" s="4" t="s">
        <v>167</v>
      </c>
      <c r="L366" s="4" t="s">
        <v>154</v>
      </c>
      <c r="M366" s="4" t="s">
        <v>19</v>
      </c>
      <c r="N366" s="4"/>
    </row>
    <row r="367" spans="1:14" x14ac:dyDescent="0.3">
      <c r="A367" s="7">
        <v>45838</v>
      </c>
      <c r="B367" s="5"/>
      <c r="C367" s="5" t="s">
        <v>148</v>
      </c>
      <c r="D367" s="5"/>
      <c r="E367" s="6"/>
      <c r="F367" s="6">
        <v>57620.56</v>
      </c>
      <c r="G367" s="5" t="s">
        <v>162</v>
      </c>
      <c r="H367" s="5" t="s">
        <v>12</v>
      </c>
      <c r="I367" s="5" t="s">
        <v>86</v>
      </c>
      <c r="J367" s="90" t="s">
        <v>199</v>
      </c>
      <c r="K367" s="4" t="s">
        <v>167</v>
      </c>
      <c r="L367" s="4" t="s">
        <v>154</v>
      </c>
      <c r="M367" s="4" t="s">
        <v>19</v>
      </c>
      <c r="N367" s="4"/>
    </row>
    <row r="368" spans="1:14" x14ac:dyDescent="0.3">
      <c r="A368" s="7">
        <v>45838</v>
      </c>
      <c r="B368" s="5"/>
      <c r="C368" s="5" t="s">
        <v>129</v>
      </c>
      <c r="D368" s="5"/>
      <c r="E368" s="6">
        <v>300609.2</v>
      </c>
      <c r="F368" s="6"/>
      <c r="G368" s="5" t="s">
        <v>159</v>
      </c>
      <c r="H368" s="5" t="s">
        <v>12</v>
      </c>
      <c r="I368" s="5" t="s">
        <v>86</v>
      </c>
      <c r="J368" s="90" t="s">
        <v>199</v>
      </c>
      <c r="K368" s="4" t="s">
        <v>168</v>
      </c>
      <c r="L368" s="4" t="s">
        <v>154</v>
      </c>
      <c r="M368" s="4" t="s">
        <v>19</v>
      </c>
      <c r="N368" s="4"/>
    </row>
    <row r="369" spans="1:14" x14ac:dyDescent="0.3">
      <c r="A369" s="7">
        <v>45838</v>
      </c>
      <c r="B369" s="5"/>
      <c r="C369" s="5" t="s">
        <v>148</v>
      </c>
      <c r="D369" s="5"/>
      <c r="E369" s="6"/>
      <c r="F369" s="6">
        <v>300609.2</v>
      </c>
      <c r="G369" s="5" t="s">
        <v>159</v>
      </c>
      <c r="H369" s="5" t="s">
        <v>12</v>
      </c>
      <c r="I369" s="5" t="s">
        <v>86</v>
      </c>
      <c r="J369" s="90" t="s">
        <v>199</v>
      </c>
      <c r="K369" s="4" t="s">
        <v>168</v>
      </c>
      <c r="L369" s="4" t="s">
        <v>154</v>
      </c>
      <c r="M369" s="4" t="s">
        <v>19</v>
      </c>
      <c r="N369" s="4"/>
    </row>
    <row r="370" spans="1:14" x14ac:dyDescent="0.3">
      <c r="A370" s="7">
        <v>45838</v>
      </c>
      <c r="B370" s="5"/>
      <c r="C370" s="5" t="s">
        <v>129</v>
      </c>
      <c r="D370" s="5"/>
      <c r="E370" s="6"/>
      <c r="F370" s="6">
        <v>1276.92</v>
      </c>
      <c r="G370" s="5" t="s">
        <v>158</v>
      </c>
      <c r="H370" s="5" t="s">
        <v>12</v>
      </c>
      <c r="I370" s="5" t="s">
        <v>86</v>
      </c>
      <c r="J370" s="90" t="s">
        <v>199</v>
      </c>
      <c r="K370" s="4" t="s">
        <v>169</v>
      </c>
      <c r="L370" s="4" t="s">
        <v>154</v>
      </c>
      <c r="M370" s="4" t="s">
        <v>13</v>
      </c>
      <c r="N370" s="4"/>
    </row>
    <row r="371" spans="1:14" x14ac:dyDescent="0.3">
      <c r="A371" s="7">
        <v>45838</v>
      </c>
      <c r="B371" s="5"/>
      <c r="C371" s="5" t="s">
        <v>148</v>
      </c>
      <c r="D371" s="5"/>
      <c r="E371" s="6">
        <v>1276.92</v>
      </c>
      <c r="F371" s="6"/>
      <c r="G371" s="5" t="s">
        <v>158</v>
      </c>
      <c r="H371" s="5" t="s">
        <v>12</v>
      </c>
      <c r="I371" s="5" t="s">
        <v>86</v>
      </c>
      <c r="J371" s="90" t="s">
        <v>199</v>
      </c>
      <c r="K371" s="4" t="s">
        <v>169</v>
      </c>
      <c r="L371" s="4" t="s">
        <v>154</v>
      </c>
      <c r="M371" s="4" t="s">
        <v>13</v>
      </c>
      <c r="N371" s="4"/>
    </row>
    <row r="372" spans="1:14" x14ac:dyDescent="0.3">
      <c r="A372" s="7">
        <v>45838</v>
      </c>
      <c r="B372" s="5"/>
      <c r="C372" s="5" t="s">
        <v>129</v>
      </c>
      <c r="D372" s="5"/>
      <c r="E372" s="6"/>
      <c r="F372" s="6">
        <v>1531.17</v>
      </c>
      <c r="G372" s="5" t="s">
        <v>161</v>
      </c>
      <c r="H372" s="5" t="s">
        <v>12</v>
      </c>
      <c r="I372" s="5" t="s">
        <v>86</v>
      </c>
      <c r="J372" s="90" t="s">
        <v>199</v>
      </c>
      <c r="K372" s="4" t="s">
        <v>169</v>
      </c>
      <c r="L372" s="4" t="s">
        <v>154</v>
      </c>
      <c r="M372" s="4" t="s">
        <v>13</v>
      </c>
      <c r="N372" s="4"/>
    </row>
    <row r="373" spans="1:14" x14ac:dyDescent="0.3">
      <c r="A373" s="7">
        <v>45838</v>
      </c>
      <c r="B373" s="5"/>
      <c r="C373" s="5" t="s">
        <v>148</v>
      </c>
      <c r="D373" s="5"/>
      <c r="E373" s="6">
        <v>1531.17</v>
      </c>
      <c r="F373" s="6"/>
      <c r="G373" s="5" t="s">
        <v>161</v>
      </c>
      <c r="H373" s="5" t="s">
        <v>12</v>
      </c>
      <c r="I373" s="5" t="s">
        <v>86</v>
      </c>
      <c r="J373" s="90" t="s">
        <v>199</v>
      </c>
      <c r="K373" s="4" t="s">
        <v>169</v>
      </c>
      <c r="L373" s="4" t="s">
        <v>154</v>
      </c>
      <c r="M373" s="4" t="s">
        <v>13</v>
      </c>
      <c r="N373" s="4"/>
    </row>
    <row r="374" spans="1:14" x14ac:dyDescent="0.3">
      <c r="A374" s="7">
        <v>45838</v>
      </c>
      <c r="B374" s="5"/>
      <c r="C374" s="5" t="s">
        <v>129</v>
      </c>
      <c r="D374" s="5"/>
      <c r="E374" s="6"/>
      <c r="F374" s="6">
        <v>4772.07</v>
      </c>
      <c r="G374" s="5" t="s">
        <v>153</v>
      </c>
      <c r="H374" s="5" t="s">
        <v>12</v>
      </c>
      <c r="I374" s="5" t="s">
        <v>86</v>
      </c>
      <c r="J374" s="90" t="s">
        <v>199</v>
      </c>
      <c r="K374" s="4" t="s">
        <v>170</v>
      </c>
      <c r="L374" s="4" t="s">
        <v>154</v>
      </c>
      <c r="M374" s="4" t="s">
        <v>19</v>
      </c>
      <c r="N374" s="4"/>
    </row>
    <row r="375" spans="1:14" x14ac:dyDescent="0.3">
      <c r="A375" s="7">
        <v>45838</v>
      </c>
      <c r="B375" s="5"/>
      <c r="C375" s="5" t="s">
        <v>148</v>
      </c>
      <c r="D375" s="5"/>
      <c r="E375" s="6">
        <v>4772.07</v>
      </c>
      <c r="F375" s="6"/>
      <c r="G375" s="5" t="s">
        <v>153</v>
      </c>
      <c r="H375" s="5" t="s">
        <v>12</v>
      </c>
      <c r="I375" s="5" t="s">
        <v>86</v>
      </c>
      <c r="J375" s="90" t="s">
        <v>199</v>
      </c>
      <c r="K375" s="4" t="s">
        <v>170</v>
      </c>
      <c r="L375" s="4" t="s">
        <v>154</v>
      </c>
      <c r="M375" s="4" t="s">
        <v>19</v>
      </c>
      <c r="N375" s="4"/>
    </row>
    <row r="376" spans="1:14" x14ac:dyDescent="0.3">
      <c r="A376" s="7">
        <v>45838</v>
      </c>
      <c r="B376" s="5"/>
      <c r="C376" s="5" t="s">
        <v>129</v>
      </c>
      <c r="D376" s="5"/>
      <c r="E376" s="6"/>
      <c r="F376" s="6">
        <v>6998.22</v>
      </c>
      <c r="G376" s="5" t="s">
        <v>156</v>
      </c>
      <c r="H376" s="5" t="s">
        <v>12</v>
      </c>
      <c r="I376" s="5" t="s">
        <v>86</v>
      </c>
      <c r="J376" s="90" t="s">
        <v>199</v>
      </c>
      <c r="K376" s="4" t="s">
        <v>170</v>
      </c>
      <c r="L376" s="4" t="s">
        <v>154</v>
      </c>
      <c r="M376" s="4" t="s">
        <v>19</v>
      </c>
      <c r="N376" s="4"/>
    </row>
    <row r="377" spans="1:14" x14ac:dyDescent="0.3">
      <c r="A377" s="7">
        <v>45838</v>
      </c>
      <c r="B377" s="5"/>
      <c r="C377" s="5" t="s">
        <v>148</v>
      </c>
      <c r="D377" s="5"/>
      <c r="E377" s="6">
        <v>6998.22</v>
      </c>
      <c r="F377" s="6"/>
      <c r="G377" s="5" t="s">
        <v>156</v>
      </c>
      <c r="H377" s="5" t="s">
        <v>12</v>
      </c>
      <c r="I377" s="5" t="s">
        <v>86</v>
      </c>
      <c r="J377" s="90" t="s">
        <v>199</v>
      </c>
      <c r="K377" s="4" t="s">
        <v>170</v>
      </c>
      <c r="L377" s="4" t="s">
        <v>154</v>
      </c>
      <c r="M377" s="4" t="s">
        <v>19</v>
      </c>
      <c r="N377" s="4"/>
    </row>
    <row r="378" spans="1:14" x14ac:dyDescent="0.3">
      <c r="A378" s="7">
        <v>45838</v>
      </c>
      <c r="B378" s="5"/>
      <c r="C378" s="5" t="s">
        <v>129</v>
      </c>
      <c r="D378" s="5"/>
      <c r="E378" s="6"/>
      <c r="F378" s="6">
        <v>7758.68</v>
      </c>
      <c r="G378" s="5" t="s">
        <v>155</v>
      </c>
      <c r="H378" s="5" t="s">
        <v>12</v>
      </c>
      <c r="I378" s="5" t="s">
        <v>86</v>
      </c>
      <c r="J378" s="90" t="s">
        <v>199</v>
      </c>
      <c r="K378" s="4" t="s">
        <v>170</v>
      </c>
      <c r="L378" s="4" t="s">
        <v>154</v>
      </c>
      <c r="M378" s="4" t="s">
        <v>19</v>
      </c>
      <c r="N378" s="4"/>
    </row>
    <row r="379" spans="1:14" x14ac:dyDescent="0.3">
      <c r="A379" s="7">
        <v>45838</v>
      </c>
      <c r="B379" s="5"/>
      <c r="C379" s="5" t="s">
        <v>148</v>
      </c>
      <c r="D379" s="5"/>
      <c r="E379" s="6">
        <v>7758.68</v>
      </c>
      <c r="F379" s="6"/>
      <c r="G379" s="5" t="s">
        <v>155</v>
      </c>
      <c r="H379" s="5" t="s">
        <v>12</v>
      </c>
      <c r="I379" s="5" t="s">
        <v>86</v>
      </c>
      <c r="J379" s="90" t="s">
        <v>199</v>
      </c>
      <c r="K379" s="4" t="s">
        <v>170</v>
      </c>
      <c r="L379" s="4" t="s">
        <v>154</v>
      </c>
      <c r="M379" s="4" t="s">
        <v>19</v>
      </c>
      <c r="N379" s="4"/>
    </row>
    <row r="380" spans="1:14" x14ac:dyDescent="0.3">
      <c r="A380" s="7">
        <v>45838</v>
      </c>
      <c r="B380" s="5"/>
      <c r="C380" s="5" t="s">
        <v>129</v>
      </c>
      <c r="D380" s="5"/>
      <c r="E380" s="6">
        <v>34611.49</v>
      </c>
      <c r="F380" s="6"/>
      <c r="G380" s="5" t="s">
        <v>164</v>
      </c>
      <c r="H380" s="5" t="s">
        <v>12</v>
      </c>
      <c r="I380" s="5" t="s">
        <v>86</v>
      </c>
      <c r="J380" s="90" t="s">
        <v>199</v>
      </c>
      <c r="K380" s="4" t="s">
        <v>170</v>
      </c>
      <c r="L380" s="4" t="s">
        <v>154</v>
      </c>
      <c r="M380" s="4" t="s">
        <v>19</v>
      </c>
      <c r="N380" s="4"/>
    </row>
    <row r="381" spans="1:14" x14ac:dyDescent="0.3">
      <c r="A381" s="7">
        <v>45838</v>
      </c>
      <c r="B381" s="5"/>
      <c r="C381" s="5" t="s">
        <v>148</v>
      </c>
      <c r="D381" s="5"/>
      <c r="E381" s="6"/>
      <c r="F381" s="6">
        <v>34611.49</v>
      </c>
      <c r="G381" s="5" t="s">
        <v>164</v>
      </c>
      <c r="H381" s="5" t="s">
        <v>12</v>
      </c>
      <c r="I381" s="5" t="s">
        <v>86</v>
      </c>
      <c r="J381" s="90" t="s">
        <v>199</v>
      </c>
      <c r="K381" s="4" t="s">
        <v>170</v>
      </c>
      <c r="L381" s="4" t="s">
        <v>154</v>
      </c>
      <c r="M381" s="4" t="s">
        <v>19</v>
      </c>
      <c r="N381" s="4"/>
    </row>
    <row r="382" spans="1:14" x14ac:dyDescent="0.3">
      <c r="A382" s="7">
        <v>45838</v>
      </c>
      <c r="B382" s="5"/>
      <c r="C382" s="5" t="s">
        <v>129</v>
      </c>
      <c r="D382" s="5"/>
      <c r="E382" s="6"/>
      <c r="F382" s="6">
        <v>241282.66</v>
      </c>
      <c r="G382" s="5" t="s">
        <v>157</v>
      </c>
      <c r="H382" s="5" t="s">
        <v>12</v>
      </c>
      <c r="I382" s="5" t="s">
        <v>86</v>
      </c>
      <c r="J382" s="90" t="s">
        <v>199</v>
      </c>
      <c r="K382" s="4" t="s">
        <v>170</v>
      </c>
      <c r="L382" s="4" t="s">
        <v>154</v>
      </c>
      <c r="M382" s="4" t="s">
        <v>19</v>
      </c>
      <c r="N382" s="4"/>
    </row>
    <row r="383" spans="1:14" x14ac:dyDescent="0.3">
      <c r="A383" s="7">
        <v>45838</v>
      </c>
      <c r="B383" s="5"/>
      <c r="C383" s="5" t="s">
        <v>148</v>
      </c>
      <c r="D383" s="5"/>
      <c r="E383" s="6">
        <v>241282.66</v>
      </c>
      <c r="F383" s="6"/>
      <c r="G383" s="5" t="s">
        <v>157</v>
      </c>
      <c r="H383" s="5" t="s">
        <v>12</v>
      </c>
      <c r="I383" s="5" t="s">
        <v>86</v>
      </c>
      <c r="J383" s="90" t="s">
        <v>199</v>
      </c>
      <c r="K383" s="4" t="s">
        <v>170</v>
      </c>
      <c r="L383" s="4" t="s">
        <v>154</v>
      </c>
      <c r="M383" s="4" t="s">
        <v>19</v>
      </c>
      <c r="N383" s="4"/>
    </row>
    <row r="384" spans="1:14" x14ac:dyDescent="0.3">
      <c r="A384" s="7">
        <v>45838</v>
      </c>
      <c r="B384" s="5"/>
      <c r="C384" s="5" t="s">
        <v>129</v>
      </c>
      <c r="D384" s="5"/>
      <c r="E384" s="6"/>
      <c r="F384" s="6">
        <v>480.58</v>
      </c>
      <c r="G384" s="5" t="s">
        <v>160</v>
      </c>
      <c r="H384" s="5" t="s">
        <v>12</v>
      </c>
      <c r="I384" s="5" t="s">
        <v>86</v>
      </c>
      <c r="J384" s="90" t="s">
        <v>199</v>
      </c>
      <c r="K384" s="4" t="s">
        <v>172</v>
      </c>
      <c r="L384" s="4" t="s">
        <v>154</v>
      </c>
      <c r="M384" s="4" t="s">
        <v>19</v>
      </c>
      <c r="N384" s="4"/>
    </row>
    <row r="385" spans="1:14" x14ac:dyDescent="0.3">
      <c r="A385" s="7">
        <v>45838</v>
      </c>
      <c r="B385" s="5"/>
      <c r="C385" s="5" t="s">
        <v>148</v>
      </c>
      <c r="D385" s="5"/>
      <c r="E385" s="6">
        <v>480.58</v>
      </c>
      <c r="F385" s="6"/>
      <c r="G385" s="5" t="s">
        <v>160</v>
      </c>
      <c r="H385" s="5" t="s">
        <v>12</v>
      </c>
      <c r="I385" s="5" t="s">
        <v>86</v>
      </c>
      <c r="J385" s="90" t="s">
        <v>199</v>
      </c>
      <c r="K385" s="4" t="s">
        <v>172</v>
      </c>
      <c r="L385" s="4" t="s">
        <v>154</v>
      </c>
      <c r="M385" s="4" t="s">
        <v>19</v>
      </c>
      <c r="N385" s="4"/>
    </row>
    <row r="386" spans="1:14" x14ac:dyDescent="0.3">
      <c r="E386" s="3">
        <f>SUM(E366:E385)</f>
        <v>656941.54999999993</v>
      </c>
      <c r="F386" s="3">
        <f>SUM(F366:F385)</f>
        <v>656941.54999999993</v>
      </c>
      <c r="J386" s="91"/>
    </row>
  </sheetData>
  <mergeCells count="29">
    <mergeCell ref="J299:J317"/>
    <mergeCell ref="J319:J322"/>
    <mergeCell ref="J324:J346"/>
    <mergeCell ref="J348:J364"/>
    <mergeCell ref="J366:J386"/>
    <mergeCell ref="J294:J297"/>
    <mergeCell ref="J146:J164"/>
    <mergeCell ref="J166:J169"/>
    <mergeCell ref="J171:J192"/>
    <mergeCell ref="J194:J197"/>
    <mergeCell ref="J199:J217"/>
    <mergeCell ref="J219:J222"/>
    <mergeCell ref="J224:J242"/>
    <mergeCell ref="J244:J247"/>
    <mergeCell ref="J249:J267"/>
    <mergeCell ref="J269:J272"/>
    <mergeCell ref="J274:J292"/>
    <mergeCell ref="J141:J144"/>
    <mergeCell ref="J2:J23"/>
    <mergeCell ref="J25:J28"/>
    <mergeCell ref="J30:J51"/>
    <mergeCell ref="J53:J56"/>
    <mergeCell ref="J58:J60"/>
    <mergeCell ref="J62:J82"/>
    <mergeCell ref="J84:J87"/>
    <mergeCell ref="J89:J110"/>
    <mergeCell ref="J112:J115"/>
    <mergeCell ref="J117:J119"/>
    <mergeCell ref="J121:J1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Lessor Entries</vt:lpstr>
      <vt:lpstr>Example-PIVOT+Crosswalk</vt:lpstr>
      <vt:lpstr>Example-DebtBook 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Diaz, Kelly (OFM)</dc:creator>
  <cp:lastModifiedBy>Diaz, Kelly (OFM)</cp:lastModifiedBy>
  <dcterms:created xsi:type="dcterms:W3CDTF">2024-01-19T00:54:35Z</dcterms:created>
  <dcterms:modified xsi:type="dcterms:W3CDTF">2025-05-27T18:00:31Z</dcterms:modified>
</cp:coreProperties>
</file>