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mc:AlternateContent xmlns:mc="http://schemas.openxmlformats.org/markup-compatibility/2006">
    <mc:Choice Requires="x15">
      <x15ac:absPath xmlns:x15ac="http://schemas.microsoft.com/office/spreadsheetml/2010/11/ac" url="\\ofm.wa.lcl\OFM\SWA\Systems\DebtBook\Resources\"/>
    </mc:Choice>
  </mc:AlternateContent>
  <xr:revisionPtr revIDLastSave="0" documentId="13_ncr:1_{3D45C425-FD4F-474C-BE0B-1186BC1D5C67}" xr6:coauthVersionLast="47" xr6:coauthVersionMax="47" xr10:uidLastSave="{00000000-0000-0000-0000-000000000000}"/>
  <bookViews>
    <workbookView xWindow="-120" yWindow="-120" windowWidth="29040" windowHeight="15720" tabRatio="730" xr2:uid="{00000000-000D-0000-FFFF-FFFF00000000}"/>
  </bookViews>
  <sheets>
    <sheet name="Lease Entries-Govt Funds" sheetId="2" r:id="rId1"/>
    <sheet name="Lease Entries-Prop Funds" sheetId="6" r:id="rId2"/>
    <sheet name="Lease Amortization Schedule" sheetId="11" r:id="rId3"/>
  </sheets>
  <definedNames>
    <definedName name="__Details__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 i="6" l="1"/>
  <c r="E66" i="6"/>
  <c r="E65" i="6"/>
  <c r="E54" i="6"/>
  <c r="F14" i="6"/>
  <c r="E12" i="6"/>
  <c r="F99" i="6"/>
  <c r="E92" i="6"/>
  <c r="E88" i="2"/>
  <c r="E83" i="2"/>
  <c r="F85" i="2"/>
  <c r="E71" i="2"/>
  <c r="E132" i="2"/>
  <c r="F122" i="2"/>
  <c r="F108" i="2"/>
  <c r="F112" i="2"/>
  <c r="F103" i="2"/>
  <c r="F99" i="2"/>
  <c r="F89" i="2"/>
  <c r="F15" i="2"/>
  <c r="E14" i="2" s="1"/>
  <c r="F13" i="6" l="1"/>
  <c r="F67" i="6"/>
  <c r="E81" i="6"/>
  <c r="E84" i="2"/>
  <c r="F56" i="6" l="1"/>
  <c r="E55" i="6" s="1"/>
  <c r="E43" i="6"/>
  <c r="E37" i="6"/>
  <c r="E31" i="6"/>
  <c r="F32" i="6" s="1"/>
  <c r="E26" i="6"/>
  <c r="E25" i="6"/>
  <c r="F73" i="2"/>
  <c r="E58" i="2"/>
  <c r="E51" i="2"/>
  <c r="E44" i="2"/>
  <c r="E38" i="2"/>
  <c r="E34" i="2"/>
  <c r="E33" i="2"/>
  <c r="F24" i="2"/>
  <c r="E22" i="2"/>
  <c r="E18" i="2"/>
  <c r="F19" i="2" s="1"/>
  <c r="C70" i="11"/>
  <c r="D70" i="11"/>
  <c r="E70" i="11"/>
  <c r="F70" i="11"/>
  <c r="G70" i="11"/>
  <c r="H70" i="11"/>
  <c r="I70" i="11"/>
  <c r="J70" i="11"/>
  <c r="K70" i="11"/>
  <c r="L70" i="11"/>
  <c r="Q70" i="11"/>
  <c r="R70" i="11"/>
  <c r="S70" i="11"/>
  <c r="W70" i="11"/>
  <c r="X70" i="11"/>
  <c r="Y70" i="11"/>
  <c r="AA70" i="11"/>
  <c r="F59" i="2" l="1"/>
  <c r="F64" i="2" s="1"/>
  <c r="F35" i="2"/>
  <c r="E63" i="2" l="1"/>
  <c r="F52" i="2" l="1"/>
  <c r="F38" i="6"/>
  <c r="F44" i="6"/>
  <c r="F45" i="2"/>
  <c r="F27" i="6" l="1"/>
  <c r="F39" i="2"/>
  <c r="E72" i="2" l="1"/>
  <c r="F48" i="6" l="1"/>
  <c r="E47" i="6"/>
  <c r="F23" i="2" l="1"/>
</calcChain>
</file>

<file path=xl/sharedStrings.xml><?xml version="1.0" encoding="utf-8"?>
<sst xmlns="http://schemas.openxmlformats.org/spreadsheetml/2006/main" count="412" uniqueCount="177">
  <si>
    <t>Amortization Expense</t>
  </si>
  <si>
    <t>Governmental Fund Type Accounts</t>
  </si>
  <si>
    <t>Operating Account:</t>
  </si>
  <si>
    <t>Dr.</t>
  </si>
  <si>
    <t>Cr.</t>
  </si>
  <si>
    <t>Other Financing Sources (3221) Revenue Source Code (0810) Right-to-Use Lease Acquisition</t>
  </si>
  <si>
    <t>General Capital Assets Subsidiary Account (Account 997):</t>
  </si>
  <si>
    <t>Investment in General Capital Assets (9850)</t>
  </si>
  <si>
    <t>General Long-Term Obligations Subsidiary Account (Account 999):</t>
  </si>
  <si>
    <t>Amount to be Provided for Retirement of Long-Term Obligations (1820)</t>
  </si>
  <si>
    <t>Right-to-Use Lease Liability (5174)</t>
  </si>
  <si>
    <t>Right-to-Use Lease Liability (5274)</t>
  </si>
  <si>
    <t>Depreciation/Amortization Expense (6591) (Subobject WA)</t>
  </si>
  <si>
    <t>Capital Asset Adjustment (General Capital Assets Subsidiary Account Only) (6597) Subobject WF</t>
  </si>
  <si>
    <t>Proprietary and Trust Fund Type Accounts</t>
  </si>
  <si>
    <t>Depreciation/Amortization Expense (6511) (Subobject WA)</t>
  </si>
  <si>
    <t>Gains and Losses on Sales of Capital Assets (3213) Revenue Source Code (0418) Gain or Loss on Sale of Capital Assets</t>
  </si>
  <si>
    <t>Trans Code</t>
  </si>
  <si>
    <t>6514/9920</t>
  </si>
  <si>
    <t>9920/3221</t>
  </si>
  <si>
    <t>26XXv/9850</t>
  </si>
  <si>
    <t xml:space="preserve">c. </t>
  </si>
  <si>
    <t>a.</t>
  </si>
  <si>
    <t>b.</t>
  </si>
  <si>
    <t xml:space="preserve">2. </t>
  </si>
  <si>
    <t xml:space="preserve">1. </t>
  </si>
  <si>
    <t xml:space="preserve">3. </t>
  </si>
  <si>
    <t>5174v/1820</t>
  </si>
  <si>
    <t>6591/26XXv</t>
  </si>
  <si>
    <t xml:space="preserve">a. </t>
  </si>
  <si>
    <t>To reclassify as short term that portion of the liability due within the next fiscal year. At fiscal year-end, the amount in GL Code 5174, should agree with the next year’s principal payment on the agency’s lease agreement amortization schedule. Reference: 85.85.37.a.(5).</t>
  </si>
  <si>
    <t xml:space="preserve">DR/CR GL </t>
  </si>
  <si>
    <t xml:space="preserve">4. </t>
  </si>
  <si>
    <t>Capital Asset Acquisitions by Lease Agreements or COPs (6514) Subobject JS – Intangible Right-to-Use Lease Asset Capital Outlay</t>
  </si>
  <si>
    <t xml:space="preserve">5. </t>
  </si>
  <si>
    <t>At Lease Commencement (on start date of lease)</t>
  </si>
  <si>
    <t xml:space="preserve">SAAM 85.85.37.a </t>
  </si>
  <si>
    <t>At the End of the Lease (when the lease contract has ended)</t>
  </si>
  <si>
    <t>Lease End Date</t>
  </si>
  <si>
    <t>Interest Payable (5112)</t>
  </si>
  <si>
    <t xml:space="preserve">b. </t>
  </si>
  <si>
    <t>26XXv/6597</t>
  </si>
  <si>
    <t>6597/26XXv</t>
  </si>
  <si>
    <t>SAAM 85.85.37.b</t>
  </si>
  <si>
    <t>To record the acquisition of an intangible right-to-use lease asset and the lease liability. The current lease liability represents that portion of the lease obligation due within one year and the long-term portion represents lease obligations maturing thereafter. Reference: 85.85.37.b.(1)</t>
  </si>
  <si>
    <t>26XXv/5274</t>
  </si>
  <si>
    <t>6511/26XXv</t>
  </si>
  <si>
    <t>To reclassify as short term that portion of the liability due within the next fiscal year. At fiscal year-end, the amount in GL Code 5174, should agree with the next year’s principal payment on the agency’s lease agreement amortization schedule. Reference: 85.85.37.b.(5).</t>
  </si>
  <si>
    <t>In Closing Fiscal Year:</t>
  </si>
  <si>
    <t>In Next Fiscal Year - Reverse Interest Accrual in next fiscal year when interest is paid</t>
  </si>
  <si>
    <t>6.</t>
  </si>
  <si>
    <t>26XXv/3213</t>
  </si>
  <si>
    <t>3213/26XXv</t>
  </si>
  <si>
    <t>5274/5174v</t>
  </si>
  <si>
    <t>Use the lease asset general ledger for the type of asset leased in SAAM 75.40. This example is for an equipment lease.</t>
  </si>
  <si>
    <t>Use the allowance for amortization on general ledger for the type of asset leased in SAAM 75.40. This example is for an equipment lease.</t>
  </si>
  <si>
    <t>To record interest accrued in June, but paid in July</t>
  </si>
  <si>
    <t>Lease Asset - Building (2630)</t>
  </si>
  <si>
    <t>Use the lease asset general ledger for the type of asset leased in SAAM 75.40. This example is for a building lease.</t>
  </si>
  <si>
    <t>Use EH/H200 for equipment leases. This example is for a building (facility) lease.</t>
  </si>
  <si>
    <t>Use EH/H201 for equipment leases. This example is for a building (facility) lease.</t>
  </si>
  <si>
    <t>Allowance for Amortization – Building Lease Asset (2640)</t>
  </si>
  <si>
    <t>Expense Adjustments/Eliminations (GAAP) (6525) Sub-subobject ED/D200 – Rentals and Leases – Land and Buildings/Lease Principal</t>
  </si>
  <si>
    <t>1820/5274v</t>
  </si>
  <si>
    <t>To record (a) the acquisition of an intangible right-to-use lease asset in the Operating Account equal to the value of the lease liability, (b) the lease asset in the capital asset subsidiary account, and (c) the lease liability in the general long-term obligations subsidiary account. Reference 85.85.37.a.(1).</t>
  </si>
  <si>
    <t>To reclassify expenditures to principal and interest on leases from the subobject and sub-subobject used when payments were made (a). A portion of each payment is allocated to principal and interest based on the lease liability amortization schedule. Then, reduce the lease liability by the amount of principal paid (b). Reference: 85.85.37.a.(2) and (3)</t>
  </si>
  <si>
    <t>Total Payment</t>
  </si>
  <si>
    <t>No</t>
  </si>
  <si>
    <t>6525/9920</t>
  </si>
  <si>
    <t>9920/6525</t>
  </si>
  <si>
    <t xml:space="preserve">6. </t>
  </si>
  <si>
    <t>To record the amortization of the asset. Amortization expense must be recorded annually, at a minimum. Reference: 85.85.37.a.(4).</t>
  </si>
  <si>
    <t>To record the amortization of the asset. Amortization expense must be recorded annually, at a minimum. Reference: 85.85.37.b.(4).</t>
  </si>
  <si>
    <t>Use the SSO that the payments were coded to during the fiscal year.</t>
  </si>
  <si>
    <t>508 R</t>
  </si>
  <si>
    <t>6525/5112v</t>
  </si>
  <si>
    <t>(6525)/(5112v)</t>
  </si>
  <si>
    <t>Interest Expense (6592) Sub-subobject PB - Interest</t>
  </si>
  <si>
    <t>174 R</t>
  </si>
  <si>
    <t>6592/5112v</t>
  </si>
  <si>
    <t>(6592/5112v)</t>
  </si>
  <si>
    <t>5174v/9920</t>
  </si>
  <si>
    <t>Expense Adjustments/Eliminations (GAAP) (6525) Sub-subobject ED/D201 – Rentals and Leases – Land and Buildings/Lease Interest</t>
  </si>
  <si>
    <t>Expense Adjustments/Eliminations (GAAP) (6525) Sub-subobject ED/XXXX – Rentals and Leases – Land and Buildings</t>
  </si>
  <si>
    <t>To reclassify expenditures to principal and interest on leases from the subobject and sub-subobject used when payments were made. A portion of each payment is allocated to principal and interest based on the lease liability amortization schedule.   Reference: 85.85.37.b.(2) and (3)</t>
  </si>
  <si>
    <t>Expense Adjustments/ Eliminations (GAAP) (6525) Sub-subobject ED/D201 – Rentals and Leases – Land and Buildings/Lease Interest</t>
  </si>
  <si>
    <t>-</t>
  </si>
  <si>
    <t>Notes</t>
  </si>
  <si>
    <t>Refundable Deposit</t>
  </si>
  <si>
    <t>Unguaranteed Residual Value</t>
  </si>
  <si>
    <t>Guaranteed Residual Value</t>
  </si>
  <si>
    <t>Buildings</t>
  </si>
  <si>
    <t>Underlying Asset Type</t>
  </si>
  <si>
    <t>N/A</t>
  </si>
  <si>
    <t>Termination Date</t>
  </si>
  <si>
    <t xml:space="preserve">Purchase Option </t>
  </si>
  <si>
    <t>Ohio Street Properties LLC</t>
  </si>
  <si>
    <t>Vendor</t>
  </si>
  <si>
    <t>Link</t>
  </si>
  <si>
    <t>Source</t>
  </si>
  <si>
    <t>Total</t>
  </si>
  <si>
    <t>Ending Balance</t>
  </si>
  <si>
    <t>Beginning Balance</t>
  </si>
  <si>
    <t>Other Payments</t>
  </si>
  <si>
    <t>Variable Payments</t>
  </si>
  <si>
    <t>Short-Term Balance</t>
  </si>
  <si>
    <t>Short-Term Activity</t>
  </si>
  <si>
    <t>Interest Expense</t>
  </si>
  <si>
    <t>Principal Payments</t>
  </si>
  <si>
    <t>Lease Payment</t>
  </si>
  <si>
    <t>Interest Expense Balance</t>
  </si>
  <si>
    <t>Interest Expense Clearing Balance</t>
  </si>
  <si>
    <t>Accrued Interest Balance</t>
  </si>
  <si>
    <t>Accrued Interest Activity</t>
  </si>
  <si>
    <t>Non-Lease Component</t>
  </si>
  <si>
    <t>Other Reasonably Certain Payments</t>
  </si>
  <si>
    <t>Lease Incentives</t>
  </si>
  <si>
    <t>Termination Penalty</t>
  </si>
  <si>
    <t>Purchase Option</t>
  </si>
  <si>
    <t>Residual Guarantee</t>
  </si>
  <si>
    <t>Variable Payments Based On An Index</t>
  </si>
  <si>
    <t>Variable Payments Based on Rate</t>
  </si>
  <si>
    <t>Variable Payments Fixed in Substance</t>
  </si>
  <si>
    <t>Fixed Payments</t>
  </si>
  <si>
    <t>Date</t>
  </si>
  <si>
    <t>Lease Asset</t>
  </si>
  <si>
    <t>Lease Liability</t>
  </si>
  <si>
    <t>Lease</t>
  </si>
  <si>
    <t>Ohio St - Theater Scene Shop</t>
  </si>
  <si>
    <t>End Date</t>
  </si>
  <si>
    <t>Monthly</t>
  </si>
  <si>
    <t>Frequency</t>
  </si>
  <si>
    <t>Profile as Of</t>
  </si>
  <si>
    <t>380 - Western Washington University</t>
  </si>
  <si>
    <t>Purpose: This guide is for agencies recording lease accounting entries in AFRS.</t>
  </si>
  <si>
    <t>Illustrative Entries for Recording Right-to-Use Lease Agreements in AFRS</t>
  </si>
  <si>
    <t>At Year-End (before June Close)</t>
  </si>
  <si>
    <t>Note: If there are initial direct costs, entry "c" will be for a smaller amount. Initial direct costs increase the asset value, but do not increase the total liability.</t>
  </si>
  <si>
    <t>To remove a capital asset when the asset is returned to the lessor.  Reference: 85.85.37.a.(7).</t>
  </si>
  <si>
    <t xml:space="preserve">7. </t>
  </si>
  <si>
    <t>To remove a capital asset when the asset is returned to the lessor. If the lease is cancelled early and the asset was not fully amortized (i.e. the cost is greater than the accumulated amortization), debit GL Code 6597 "Capital Asset Adjustment (General Capital Assets Subsidiary Account Only)" for the difference between the initial cost of the asset and the accumulated amortization (a). The remaining lease liability will also need to be liquidated (b). Reference: 85.85.37.a.(7).</t>
  </si>
  <si>
    <t>Note: The amortization expense on the lease asset as well as the principal and interest must be recognized up to the point that the lease was cancelled.</t>
  </si>
  <si>
    <t>5274v/1820</t>
  </si>
  <si>
    <t>For lease modifications (resulting in an increase or decrease to the lease)</t>
  </si>
  <si>
    <t xml:space="preserve">8. </t>
  </si>
  <si>
    <t>To record (a) a lease modification resulting in an increase or (b) a lease modification resulting in a decrease.</t>
  </si>
  <si>
    <t>Source: Compare the previous amortization schedule to the updated amortization schedule for the transaction amounts</t>
  </si>
  <si>
    <t>Lease Increase:</t>
  </si>
  <si>
    <t>Lease Decrease:</t>
  </si>
  <si>
    <t>For lease allocation changes</t>
  </si>
  <si>
    <t xml:space="preserve">To record (a) an allocation change resulting in an INCREASE to the Governmental account or (b) an allocation change resulting in a DECREASE to the Governmental account </t>
  </si>
  <si>
    <t>Source: Compare the previous amortization schedule to the updated amortization schedule (by fund) for the transaction amounts</t>
  </si>
  <si>
    <t>9850/26XXv</t>
  </si>
  <si>
    <t xml:space="preserve">9. </t>
  </si>
  <si>
    <t>Example: Ended Early</t>
  </si>
  <si>
    <t>Use the SSO that the initial direct payment was coded to.</t>
  </si>
  <si>
    <t>Expense Adjustments/Eliminations (GAAP) (6525) Sub-subobject XX/XXXX</t>
  </si>
  <si>
    <t>5274v/6525</t>
  </si>
  <si>
    <t>Note: If there are initial direct costs, an additional entry is needed to decrease the liability amount above and expense eliminate the expense. Initial direct costs increase the asset value, but do not increase the total liability.</t>
  </si>
  <si>
    <t>To remove capital asset when the asset is returned to the lessor. Reference: 85.85.37.b.(7).</t>
  </si>
  <si>
    <t>7.</t>
  </si>
  <si>
    <t>To remove capital asset when the asset is returned to the lessor. If the lease is cancelled early and the asset was not fully amortized (i.e. the cost is greater than the accumulated amortization), debit GL Code 3213 "Gains and Losses on Sales of Capital Assets" for the difference between the initial cost of the asset and the accumulated amortization. The remaining lease liability will also need to be liquidated. Reference: 85.85.37.b.(7).</t>
  </si>
  <si>
    <t>5274v/3213</t>
  </si>
  <si>
    <t>8.</t>
  </si>
  <si>
    <t>9.</t>
  </si>
  <si>
    <t xml:space="preserve">To record (a) an allocation change resulting in an INCREASE to the Proprietary/Fiduciary account or (b) an allocation change resulting in a DECREASE to the Proprietary/Fiduciary account </t>
  </si>
  <si>
    <t>Noncash Revenues (3220) Revenue Source Code (0820)</t>
  </si>
  <si>
    <t>26XXv/3220</t>
  </si>
  <si>
    <t>3220/26xxv</t>
  </si>
  <si>
    <t>3220/5274v</t>
  </si>
  <si>
    <t>26xxv/3213</t>
  </si>
  <si>
    <r>
      <t xml:space="preserve">Right-to-Use Lease Liability (5174) </t>
    </r>
    <r>
      <rPr>
        <i/>
        <sz val="11"/>
        <color theme="1"/>
        <rFont val="Arial"/>
        <family val="2"/>
      </rPr>
      <t>- portion due within current fiscal year</t>
    </r>
  </si>
  <si>
    <r>
      <t xml:space="preserve">At the End of the Lease (when the lease is terminated </t>
    </r>
    <r>
      <rPr>
        <b/>
        <u/>
        <sz val="12"/>
        <color theme="1"/>
        <rFont val="Arial"/>
        <family val="2"/>
      </rPr>
      <t>early</t>
    </r>
    <r>
      <rPr>
        <b/>
        <sz val="12"/>
        <color theme="1"/>
        <rFont val="Arial"/>
        <family val="2"/>
      </rPr>
      <t>)</t>
    </r>
  </si>
  <si>
    <r>
      <t xml:space="preserve">Proprietary/Fudiciary Fund Increase </t>
    </r>
    <r>
      <rPr>
        <sz val="11"/>
        <color theme="1"/>
        <rFont val="Arial"/>
        <family val="2"/>
      </rPr>
      <t>(NOTE: The net difference the asset, accumulated amortization and liability is a DEBIT):</t>
    </r>
  </si>
  <si>
    <r>
      <t>Proprietary/Fudiciary Fund Decrease</t>
    </r>
    <r>
      <rPr>
        <sz val="11"/>
        <color theme="1"/>
        <rFont val="Arial"/>
        <family val="2"/>
      </rPr>
      <t xml:space="preserve"> (NOTE: The net difference the asset, accumulated amortization and liability is a CREDIT):</t>
    </r>
  </si>
  <si>
    <r>
      <t>Governmental Fund Increase</t>
    </r>
    <r>
      <rPr>
        <sz val="11"/>
        <color theme="1"/>
        <rFont val="Arial"/>
        <family val="2"/>
      </rPr>
      <t xml:space="preserve"> (NOTE: The net difference between GL 1820 and GL 9850 is a DEBIT):</t>
    </r>
  </si>
  <si>
    <r>
      <t>Governmental Fund Decrease</t>
    </r>
    <r>
      <rPr>
        <sz val="11"/>
        <color theme="1"/>
        <rFont val="Arial"/>
        <family val="2"/>
      </rPr>
      <t xml:space="preserve"> (NOTE: The net difference between GL 1820 and GL 9850 is a CREDIT):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</si>
</sst>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 #\ ##0;"/>
    <numFmt numFmtId="165" formatCode="mm\/dd\/yyyy"/>
  </numFmts>
  <fonts count="20" x14ac:knownFonts="1">
    <font>
      <sz val="11"/>
      <color theme="1"/>
      <name val="Calibri"/>
      <family val="2"/>
      <scheme val="minor"/>
    </font>
    <font>
      <sz val="11"/>
      <color theme="1"/>
      <name val="Calibri"/>
      <family val="2"/>
      <scheme val="minor"/>
    </font>
    <font>
      <u/>
      <sz val="11"/>
      <color theme="10"/>
      <name val="Calibri"/>
      <family val="2"/>
      <scheme val="minor"/>
    </font>
    <font>
      <sz val="11"/>
      <name val="Arial"/>
      <family val="1"/>
    </font>
    <font>
      <b/>
      <sz val="11"/>
      <name val="Arial"/>
      <family val="1"/>
    </font>
    <font>
      <u/>
      <sz val="11"/>
      <name val="Arial"/>
      <family val="1"/>
    </font>
    <font>
      <b/>
      <sz val="14"/>
      <name val="Arial"/>
      <family val="1"/>
    </font>
    <font>
      <b/>
      <sz val="18"/>
      <name val="Arial"/>
      <family val="1"/>
    </font>
    <font>
      <sz val="11"/>
      <name val="Arial"/>
      <family val="2"/>
    </font>
    <font>
      <b/>
      <sz val="18"/>
      <color theme="1"/>
      <name val="Arial"/>
      <family val="2"/>
    </font>
    <font>
      <sz val="11"/>
      <color theme="1"/>
      <name val="Arial"/>
      <family val="2"/>
    </font>
    <font>
      <i/>
      <sz val="12"/>
      <color theme="1"/>
      <name val="Arial"/>
      <family val="2"/>
    </font>
    <font>
      <sz val="18"/>
      <color theme="1"/>
      <name val="Arial"/>
      <family val="2"/>
    </font>
    <font>
      <b/>
      <sz val="12"/>
      <color theme="1"/>
      <name val="Arial"/>
      <family val="2"/>
    </font>
    <font>
      <b/>
      <sz val="11"/>
      <color theme="1"/>
      <name val="Arial"/>
      <family val="2"/>
    </font>
    <font>
      <i/>
      <u/>
      <sz val="11"/>
      <color theme="10"/>
      <name val="Arial"/>
      <family val="2"/>
    </font>
    <font>
      <i/>
      <sz val="11"/>
      <color theme="1"/>
      <name val="Arial"/>
      <family val="2"/>
    </font>
    <font>
      <b/>
      <u/>
      <sz val="12"/>
      <color theme="1"/>
      <name val="Arial"/>
      <family val="2"/>
    </font>
    <font>
      <sz val="12"/>
      <color theme="1"/>
      <name val="Arial"/>
      <family val="2"/>
    </font>
    <font>
      <b/>
      <i/>
      <sz val="12"/>
      <color theme="1"/>
      <name val="Arial"/>
      <family val="2"/>
    </font>
  </fonts>
  <fills count="16">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2F2F2"/>
      </patternFill>
    </fill>
    <fill>
      <patternFill patternType="solid">
        <fgColor rgb="FFD4DBE7"/>
      </patternFill>
    </fill>
    <fill>
      <patternFill patternType="solid">
        <fgColor rgb="FFA6AEBC"/>
      </patternFill>
    </fill>
    <fill>
      <patternFill patternType="solid">
        <fgColor rgb="FFC2E1ED"/>
      </patternFill>
    </fill>
    <fill>
      <patternFill patternType="solid">
        <fgColor theme="7"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39997558519241921"/>
        <bgColor indexed="64"/>
      </patternFill>
    </fill>
  </fills>
  <borders count="5">
    <border>
      <left/>
      <right/>
      <top/>
      <bottom/>
      <diagonal/>
    </border>
    <border>
      <left/>
      <right/>
      <top/>
      <bottom style="thin">
        <color indexed="64"/>
      </bottom>
      <diagonal/>
    </border>
    <border>
      <left/>
      <right/>
      <top style="thin">
        <color auto="1"/>
      </top>
      <bottom style="thin">
        <color auto="1"/>
      </bottom>
      <diagonal/>
    </border>
    <border>
      <left style="thin">
        <color rgb="FFBFBFBF"/>
      </left>
      <right/>
      <top/>
      <bottom/>
      <diagonal/>
    </border>
    <border>
      <left style="thin">
        <color rgb="FFBFBFBF"/>
      </left>
      <right style="thin">
        <color rgb="FFBFBFBF"/>
      </right>
      <top style="thin">
        <color rgb="FFBFBFBF"/>
      </top>
      <bottom style="thin">
        <color rgb="FFBFBFBF"/>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cellStyleXfs>
  <cellXfs count="102">
    <xf numFmtId="0" fontId="0" fillId="0" borderId="0" xfId="0"/>
    <xf numFmtId="0" fontId="3" fillId="0" borderId="0" xfId="3"/>
    <xf numFmtId="0" fontId="3" fillId="0" borderId="0" xfId="3" applyAlignment="1">
      <alignment horizontal="right"/>
    </xf>
    <xf numFmtId="0" fontId="4" fillId="0" borderId="0" xfId="3" applyFont="1"/>
    <xf numFmtId="165" fontId="3" fillId="0" borderId="0" xfId="3" applyNumberFormat="1" applyAlignment="1">
      <alignment horizontal="right"/>
    </xf>
    <xf numFmtId="0" fontId="3" fillId="9" borderId="0" xfId="3" applyFill="1"/>
    <xf numFmtId="39" fontId="3" fillId="9" borderId="0" xfId="3" applyNumberFormat="1" applyFill="1" applyAlignment="1">
      <alignment horizontal="right"/>
    </xf>
    <xf numFmtId="0" fontId="4" fillId="9" borderId="0" xfId="3" applyFont="1" applyFill="1" applyAlignment="1">
      <alignment horizontal="center"/>
    </xf>
    <xf numFmtId="39" fontId="3" fillId="0" borderId="0" xfId="3" applyNumberFormat="1" applyAlignment="1">
      <alignment horizontal="right"/>
    </xf>
    <xf numFmtId="0" fontId="4" fillId="10" borderId="0" xfId="3" applyFont="1" applyFill="1" applyAlignment="1">
      <alignment horizontal="center" wrapText="1"/>
    </xf>
    <xf numFmtId="0" fontId="4" fillId="10" borderId="3" xfId="3" applyFont="1" applyFill="1" applyBorder="1" applyAlignment="1">
      <alignment horizontal="center" wrapText="1"/>
    </xf>
    <xf numFmtId="0" fontId="3" fillId="11" borderId="0" xfId="3" applyFill="1"/>
    <xf numFmtId="0" fontId="3" fillId="11" borderId="3" xfId="3" applyFill="1" applyBorder="1"/>
    <xf numFmtId="165" fontId="3" fillId="11" borderId="0" xfId="3" applyNumberFormat="1" applyFill="1" applyAlignment="1">
      <alignment horizontal="left"/>
    </xf>
    <xf numFmtId="165" fontId="3" fillId="8" borderId="4" xfId="3" applyNumberFormat="1" applyFill="1" applyBorder="1" applyAlignment="1">
      <alignment horizontal="right"/>
    </xf>
    <xf numFmtId="0" fontId="3" fillId="8" borderId="4" xfId="3" applyFill="1" applyBorder="1"/>
    <xf numFmtId="0" fontId="3" fillId="8" borderId="4" xfId="3" applyFill="1" applyBorder="1" applyAlignment="1">
      <alignment horizontal="right"/>
    </xf>
    <xf numFmtId="0" fontId="6" fillId="0" borderId="0" xfId="3" applyFont="1"/>
    <xf numFmtId="0" fontId="7" fillId="0" borderId="0" xfId="3" applyFont="1"/>
    <xf numFmtId="43" fontId="8" fillId="5" borderId="0" xfId="1" applyFont="1" applyFill="1" applyBorder="1" applyAlignment="1">
      <alignment vertical="top"/>
    </xf>
    <xf numFmtId="39" fontId="3" fillId="7" borderId="0" xfId="3" applyNumberFormat="1" applyFill="1" applyAlignment="1">
      <alignment horizontal="right"/>
    </xf>
    <xf numFmtId="39" fontId="3" fillId="2" borderId="0" xfId="3" applyNumberFormat="1" applyFill="1" applyAlignment="1">
      <alignment horizontal="right"/>
    </xf>
    <xf numFmtId="43" fontId="8" fillId="3" borderId="0" xfId="1" applyFont="1" applyFill="1" applyBorder="1" applyAlignment="1">
      <alignment vertical="top"/>
    </xf>
    <xf numFmtId="39" fontId="3" fillId="12" borderId="0" xfId="3" applyNumberFormat="1" applyFill="1" applyAlignment="1">
      <alignment horizontal="right"/>
    </xf>
    <xf numFmtId="39" fontId="3" fillId="13" borderId="0" xfId="3" applyNumberFormat="1" applyFill="1" applyAlignment="1">
      <alignment horizontal="right"/>
    </xf>
    <xf numFmtId="39" fontId="3" fillId="14" borderId="0" xfId="3" applyNumberFormat="1" applyFill="1" applyAlignment="1">
      <alignment horizontal="right"/>
    </xf>
    <xf numFmtId="39" fontId="3" fillId="15" borderId="0" xfId="3" applyNumberFormat="1" applyFill="1" applyAlignment="1">
      <alignment horizontal="right"/>
    </xf>
    <xf numFmtId="165" fontId="3" fillId="4" borderId="0" xfId="3" applyNumberFormat="1" applyFill="1" applyAlignment="1">
      <alignment horizontal="right"/>
    </xf>
    <xf numFmtId="39" fontId="3" fillId="4" borderId="0" xfId="3" applyNumberFormat="1" applyFill="1" applyAlignment="1">
      <alignment horizontal="right"/>
    </xf>
    <xf numFmtId="0" fontId="3" fillId="4" borderId="0" xfId="3" applyFill="1"/>
    <xf numFmtId="0" fontId="9" fillId="2" borderId="1" xfId="0" applyFont="1" applyFill="1" applyBorder="1" applyAlignment="1">
      <alignment vertical="top"/>
    </xf>
    <xf numFmtId="0" fontId="10" fillId="0" borderId="0" xfId="0" applyFont="1"/>
    <xf numFmtId="49" fontId="11" fillId="0" borderId="0" xfId="0" applyNumberFormat="1" applyFont="1" applyAlignment="1">
      <alignment vertical="top"/>
    </xf>
    <xf numFmtId="0" fontId="10" fillId="0" borderId="0" xfId="0" applyFont="1" applyAlignment="1">
      <alignment horizontal="center"/>
    </xf>
    <xf numFmtId="0" fontId="12" fillId="2" borderId="2" xfId="0" applyFont="1" applyFill="1" applyBorder="1" applyAlignment="1">
      <alignment vertical="top"/>
    </xf>
    <xf numFmtId="0" fontId="10" fillId="0" borderId="0" xfId="0" applyFont="1" applyAlignment="1">
      <alignment vertical="top"/>
    </xf>
    <xf numFmtId="49" fontId="13" fillId="6" borderId="1" xfId="0" applyNumberFormat="1" applyFont="1" applyFill="1" applyBorder="1" applyAlignment="1">
      <alignment vertical="top"/>
    </xf>
    <xf numFmtId="49" fontId="13" fillId="0" borderId="0" xfId="0" applyNumberFormat="1" applyFont="1" applyAlignment="1">
      <alignment vertical="top"/>
    </xf>
    <xf numFmtId="49" fontId="13" fillId="7" borderId="0" xfId="0" applyNumberFormat="1" applyFont="1" applyFill="1" applyAlignment="1">
      <alignment vertical="top"/>
    </xf>
    <xf numFmtId="0" fontId="14" fillId="0" borderId="0" xfId="0" applyFont="1" applyAlignment="1">
      <alignment horizontal="left"/>
    </xf>
    <xf numFmtId="0" fontId="14" fillId="0" borderId="0" xfId="0" applyFont="1" applyAlignment="1">
      <alignment horizontal="center"/>
    </xf>
    <xf numFmtId="0" fontId="14" fillId="0" borderId="0" xfId="0" applyFont="1"/>
    <xf numFmtId="43" fontId="10" fillId="5" borderId="0" xfId="1" applyFont="1" applyFill="1"/>
    <xf numFmtId="43" fontId="10" fillId="0" borderId="0" xfId="1" applyFont="1"/>
    <xf numFmtId="0" fontId="15" fillId="0" borderId="0" xfId="2" applyFont="1"/>
    <xf numFmtId="43" fontId="10" fillId="7" borderId="0" xfId="1" applyFont="1" applyFill="1"/>
    <xf numFmtId="4" fontId="10" fillId="0" borderId="0" xfId="0" applyNumberFormat="1" applyFont="1"/>
    <xf numFmtId="49" fontId="13" fillId="0" borderId="0" xfId="0" applyNumberFormat="1" applyFont="1" applyAlignment="1">
      <alignment horizontal="left" vertical="top" indent="1"/>
    </xf>
    <xf numFmtId="0" fontId="16" fillId="0" borderId="0" xfId="0" applyFont="1"/>
    <xf numFmtId="3" fontId="10" fillId="0" borderId="0" xfId="0" applyNumberFormat="1" applyFont="1"/>
    <xf numFmtId="43" fontId="10" fillId="12" borderId="0" xfId="1" applyFont="1" applyFill="1"/>
    <xf numFmtId="0" fontId="13" fillId="7" borderId="0" xfId="0" applyFont="1" applyFill="1"/>
    <xf numFmtId="43" fontId="10" fillId="13" borderId="0" xfId="1" applyFont="1" applyFill="1"/>
    <xf numFmtId="43" fontId="10" fillId="14" borderId="0" xfId="1" applyFont="1" applyFill="1"/>
    <xf numFmtId="43" fontId="10" fillId="2" borderId="0" xfId="1" applyFont="1" applyFill="1"/>
    <xf numFmtId="43" fontId="10" fillId="15" borderId="0" xfId="1" applyFont="1" applyFill="1"/>
    <xf numFmtId="43" fontId="10" fillId="4" borderId="0" xfId="1" applyFont="1" applyFill="1"/>
    <xf numFmtId="43" fontId="14" fillId="0" borderId="0" xfId="1" applyFont="1"/>
    <xf numFmtId="43" fontId="10" fillId="0" borderId="0" xfId="0" applyNumberFormat="1" applyFont="1"/>
    <xf numFmtId="0" fontId="12" fillId="2" borderId="1" xfId="0" applyFont="1" applyFill="1" applyBorder="1"/>
    <xf numFmtId="0" fontId="12" fillId="2" borderId="1" xfId="0" applyFont="1" applyFill="1" applyBorder="1" applyAlignment="1">
      <alignment horizontal="center"/>
    </xf>
    <xf numFmtId="0" fontId="12" fillId="0" borderId="0" xfId="0" applyFont="1"/>
    <xf numFmtId="0" fontId="12" fillId="2" borderId="2" xfId="0" applyFont="1" applyFill="1" applyBorder="1"/>
    <xf numFmtId="0" fontId="12" fillId="2" borderId="2" xfId="0" applyFont="1" applyFill="1" applyBorder="1" applyAlignment="1">
      <alignment horizontal="center"/>
    </xf>
    <xf numFmtId="0" fontId="18" fillId="0" borderId="0" xfId="0" applyFont="1"/>
    <xf numFmtId="0" fontId="18" fillId="6" borderId="1" xfId="0" applyFont="1" applyFill="1" applyBorder="1"/>
    <xf numFmtId="0" fontId="18" fillId="6" borderId="1" xfId="0" applyFont="1" applyFill="1" applyBorder="1" applyAlignment="1">
      <alignment horizontal="center"/>
    </xf>
    <xf numFmtId="0" fontId="18" fillId="7" borderId="0" xfId="0" applyFont="1" applyFill="1"/>
    <xf numFmtId="0" fontId="18" fillId="7" borderId="0" xfId="0" applyFont="1" applyFill="1" applyAlignment="1">
      <alignment horizontal="center"/>
    </xf>
    <xf numFmtId="3" fontId="18" fillId="7" borderId="0" xfId="0" applyNumberFormat="1" applyFont="1" applyFill="1"/>
    <xf numFmtId="0" fontId="13" fillId="0" borderId="0" xfId="0" applyFont="1"/>
    <xf numFmtId="0" fontId="13" fillId="0" borderId="0" xfId="0" applyFont="1" applyAlignment="1">
      <alignment horizontal="center"/>
    </xf>
    <xf numFmtId="43" fontId="18" fillId="0" borderId="0" xfId="1" applyFont="1"/>
    <xf numFmtId="0" fontId="18" fillId="0" borderId="0" xfId="0" applyFont="1" applyAlignment="1">
      <alignment horizontal="center"/>
    </xf>
    <xf numFmtId="43" fontId="13" fillId="0" borderId="0" xfId="1" applyFont="1"/>
    <xf numFmtId="49" fontId="14" fillId="0" borderId="0" xfId="0" applyNumberFormat="1" applyFont="1" applyAlignment="1">
      <alignment vertical="top"/>
    </xf>
    <xf numFmtId="49" fontId="14" fillId="0" borderId="0" xfId="0" applyNumberFormat="1" applyFont="1" applyAlignment="1">
      <alignment horizontal="left" vertical="top" indent="1"/>
    </xf>
    <xf numFmtId="49" fontId="14" fillId="0" borderId="0" xfId="0" applyNumberFormat="1" applyFont="1" applyAlignment="1">
      <alignment horizontal="left" vertical="top"/>
    </xf>
    <xf numFmtId="0" fontId="10" fillId="0" borderId="0" xfId="0" applyFont="1" applyAlignment="1">
      <alignment wrapText="1"/>
    </xf>
    <xf numFmtId="49" fontId="13" fillId="4" borderId="1" xfId="0" applyNumberFormat="1" applyFont="1" applyFill="1" applyBorder="1" applyAlignment="1">
      <alignment vertical="top"/>
    </xf>
    <xf numFmtId="49" fontId="18" fillId="0" borderId="0" xfId="0" applyNumberFormat="1" applyFont="1" applyAlignment="1">
      <alignment vertical="top"/>
    </xf>
    <xf numFmtId="49" fontId="19" fillId="3" borderId="0" xfId="0" applyNumberFormat="1" applyFont="1" applyFill="1" applyAlignment="1">
      <alignment horizontal="left" vertical="top"/>
    </xf>
    <xf numFmtId="0" fontId="11" fillId="0" borderId="0" xfId="0" applyFont="1"/>
    <xf numFmtId="43" fontId="10" fillId="3" borderId="0" xfId="1" applyFont="1" applyFill="1"/>
    <xf numFmtId="49" fontId="19" fillId="3" borderId="0" xfId="0" applyNumberFormat="1" applyFont="1" applyFill="1" applyAlignment="1">
      <alignment vertical="top"/>
    </xf>
    <xf numFmtId="49" fontId="13" fillId="3" borderId="0" xfId="0" applyNumberFormat="1" applyFont="1" applyFill="1" applyAlignment="1">
      <alignment vertical="top"/>
    </xf>
    <xf numFmtId="0" fontId="13" fillId="3" borderId="0" xfId="0" applyFont="1" applyFill="1"/>
    <xf numFmtId="43" fontId="10" fillId="0" borderId="0" xfId="1" applyFont="1" applyFill="1"/>
    <xf numFmtId="0" fontId="18" fillId="4" borderId="1" xfId="0" applyFont="1" applyFill="1" applyBorder="1"/>
    <xf numFmtId="0" fontId="18" fillId="4" borderId="1" xfId="0" applyFont="1" applyFill="1" applyBorder="1" applyAlignment="1">
      <alignment horizontal="center"/>
    </xf>
    <xf numFmtId="0" fontId="18" fillId="3" borderId="0" xfId="0" applyFont="1" applyFill="1"/>
    <xf numFmtId="0" fontId="18" fillId="3" borderId="0" xfId="0" applyFont="1" applyFill="1" applyAlignment="1">
      <alignment horizontal="center"/>
    </xf>
    <xf numFmtId="0" fontId="13" fillId="3" borderId="0" xfId="0" applyFont="1" applyFill="1" applyAlignment="1">
      <alignment horizontal="left" wrapText="1"/>
    </xf>
    <xf numFmtId="49" fontId="11" fillId="0" borderId="0" xfId="0" applyNumberFormat="1" applyFont="1" applyAlignment="1">
      <alignment horizontal="left" vertical="top" wrapText="1"/>
    </xf>
    <xf numFmtId="0" fontId="13" fillId="7" borderId="0" xfId="0" applyFont="1" applyFill="1" applyAlignment="1">
      <alignment horizontal="left" wrapText="1"/>
    </xf>
    <xf numFmtId="0" fontId="16" fillId="0" borderId="0" xfId="0" applyFont="1" applyAlignment="1">
      <alignment horizontal="left" wrapText="1"/>
    </xf>
    <xf numFmtId="0" fontId="13" fillId="7" borderId="0" xfId="0" applyFont="1" applyFill="1" applyAlignment="1">
      <alignment horizontal="left" vertical="top" wrapText="1"/>
    </xf>
    <xf numFmtId="0" fontId="4" fillId="0" borderId="0" xfId="3" applyFont="1"/>
    <xf numFmtId="0" fontId="3" fillId="0" borderId="0" xfId="3"/>
    <xf numFmtId="164" fontId="3" fillId="0" borderId="0" xfId="3" applyNumberFormat="1" applyAlignment="1">
      <alignment horizontal="right"/>
    </xf>
    <xf numFmtId="0" fontId="3" fillId="0" borderId="0" xfId="3" applyAlignment="1">
      <alignment horizontal="right"/>
    </xf>
    <xf numFmtId="0" fontId="5" fillId="0" borderId="0" xfId="3" applyFont="1" applyAlignment="1">
      <alignment horizontal="right"/>
    </xf>
  </cellXfs>
  <cellStyles count="4">
    <cellStyle name="Comma" xfId="1" builtinId="3"/>
    <cellStyle name="Hyperlink" xfId="2" builtinId="8"/>
    <cellStyle name="Normal" xfId="0" builtinId="0"/>
    <cellStyle name="Normal 2" xfId="3" xr:uid="{A106ED55-FD42-4EC6-9A67-2E4532D684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a:ln>
        <a:ln w="12700" cap="flat" cmpd="sng" algn="ctr">
          <a:solidFill>
            <a:schemeClr val="phClr"/>
          </a:solidFill>
          <a:prstDash val="solid"/>
          <a:miter/>
        </a:ln>
        <a:ln w="19050" cap="flat" cmpd="sng" algn="ctr">
          <a:solidFill>
            <a:schemeClr val="phClr"/>
          </a:solidFill>
          <a:prstDash val="solid"/>
          <a:miter/>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fm.wa.gov/sites/default/files/public/legacy/policy/75.40.htm" TargetMode="External"/><Relationship Id="rId13" Type="http://schemas.openxmlformats.org/officeDocument/2006/relationships/printerSettings" Target="../printerSettings/printerSettings1.bin"/><Relationship Id="rId3" Type="http://schemas.openxmlformats.org/officeDocument/2006/relationships/hyperlink" Target="https://ofm.wa.gov/sites/default/files/public/legacy/policy/75.40.htm" TargetMode="External"/><Relationship Id="rId7" Type="http://schemas.openxmlformats.org/officeDocument/2006/relationships/hyperlink" Target="https://ofm.wa.gov/sites/default/files/public/legacy/policy/75.40.htm" TargetMode="External"/><Relationship Id="rId12" Type="http://schemas.openxmlformats.org/officeDocument/2006/relationships/hyperlink" Target="https://ofm.wa.gov/sites/default/files/public/legacy/policy/75.40.htm" TargetMode="External"/><Relationship Id="rId2" Type="http://schemas.openxmlformats.org/officeDocument/2006/relationships/hyperlink" Target="https://ofm.wa.gov/sites/default/files/public/legacy/policy/75.40.htm" TargetMode="External"/><Relationship Id="rId1" Type="http://schemas.openxmlformats.org/officeDocument/2006/relationships/hyperlink" Target="https://ofm.wa.gov/sites/default/files/public/legacy/policy/75.40.htm" TargetMode="External"/><Relationship Id="rId6" Type="http://schemas.openxmlformats.org/officeDocument/2006/relationships/hyperlink" Target="https://ofm.wa.gov/sites/default/files/public/legacy/policy/75.40.htm" TargetMode="External"/><Relationship Id="rId11" Type="http://schemas.openxmlformats.org/officeDocument/2006/relationships/hyperlink" Target="https://ofm.wa.gov/sites/default/files/public/legacy/policy/75.40.htm" TargetMode="External"/><Relationship Id="rId5" Type="http://schemas.openxmlformats.org/officeDocument/2006/relationships/hyperlink" Target="https://ofm.wa.gov/sites/default/files/public/legacy/policy/75.40.htm" TargetMode="External"/><Relationship Id="rId10" Type="http://schemas.openxmlformats.org/officeDocument/2006/relationships/hyperlink" Target="https://ofm.wa.gov/sites/default/files/public/legacy/policy/75.40.htm" TargetMode="External"/><Relationship Id="rId4" Type="http://schemas.openxmlformats.org/officeDocument/2006/relationships/hyperlink" Target="https://ofm.wa.gov/sites/default/files/public/legacy/policy/75.40.htm" TargetMode="External"/><Relationship Id="rId9" Type="http://schemas.openxmlformats.org/officeDocument/2006/relationships/hyperlink" Target="https://ofm.wa.gov/sites/default/files/public/legacy/policy/75.40.ht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ofm.wa.gov/sites/default/files/public/legacy/policy/75.40.htm" TargetMode="External"/><Relationship Id="rId13" Type="http://schemas.openxmlformats.org/officeDocument/2006/relationships/printerSettings" Target="../printerSettings/printerSettings2.bin"/><Relationship Id="rId3" Type="http://schemas.openxmlformats.org/officeDocument/2006/relationships/hyperlink" Target="https://ofm.wa.gov/sites/default/files/public/legacy/policy/75.40.htm" TargetMode="External"/><Relationship Id="rId7" Type="http://schemas.openxmlformats.org/officeDocument/2006/relationships/hyperlink" Target="https://ofm.wa.gov/sites/default/files/public/legacy/policy/75.40.htm" TargetMode="External"/><Relationship Id="rId12" Type="http://schemas.openxmlformats.org/officeDocument/2006/relationships/hyperlink" Target="https://ofm.wa.gov/sites/default/files/public/legacy/policy/75.40.htm" TargetMode="External"/><Relationship Id="rId2" Type="http://schemas.openxmlformats.org/officeDocument/2006/relationships/hyperlink" Target="https://ofm.wa.gov/sites/default/files/public/legacy/policy/75.40.htm" TargetMode="External"/><Relationship Id="rId1" Type="http://schemas.openxmlformats.org/officeDocument/2006/relationships/hyperlink" Target="https://ofm.wa.gov/sites/default/files/public/legacy/policy/75.40.htm" TargetMode="External"/><Relationship Id="rId6" Type="http://schemas.openxmlformats.org/officeDocument/2006/relationships/hyperlink" Target="https://ofm.wa.gov/sites/default/files/public/legacy/policy/75.40.htm" TargetMode="External"/><Relationship Id="rId11" Type="http://schemas.openxmlformats.org/officeDocument/2006/relationships/hyperlink" Target="https://ofm.wa.gov/sites/default/files/public/legacy/policy/75.40.htm" TargetMode="External"/><Relationship Id="rId5" Type="http://schemas.openxmlformats.org/officeDocument/2006/relationships/hyperlink" Target="https://ofm.wa.gov/sites/default/files/public/legacy/policy/75.40.htm" TargetMode="External"/><Relationship Id="rId10" Type="http://schemas.openxmlformats.org/officeDocument/2006/relationships/hyperlink" Target="https://ofm.wa.gov/sites/default/files/public/legacy/policy/75.40.htm" TargetMode="External"/><Relationship Id="rId4" Type="http://schemas.openxmlformats.org/officeDocument/2006/relationships/hyperlink" Target="https://ofm.wa.gov/sites/default/files/public/legacy/policy/75.40.htm" TargetMode="External"/><Relationship Id="rId9" Type="http://schemas.openxmlformats.org/officeDocument/2006/relationships/hyperlink" Target="https://ofm.wa.gov/sites/default/files/public/legacy/policy/75.40.ht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sources.debtbook.com/0vi0f1wozomchafv6vizouxjs3jv?response-content-disposition=inline%3B+filename%3D%22RPLE-6263+Ohio+Street+Properties+Original+2007.pdf%22%3B+filename%2A%3DUTF-8%27%27RPLE-6263%2520Ohio%2520Street%2520Properties%2520Original%25202007.pdf&amp;response-content-type=application%2Fpdf&amp;Expires=1723748664&amp;Signature=PthZjyR7khcsIROsiUzLQL~eJRGwnx-D53LTMTQ3JYQfRrAwvc4BJpNzzj6sQURul~~kTpyEVe1LNAocTBEoxYIpQsXEgvgaX1PuxGnTXXA3LXAfBH1PNWVF56N9AfL0066lW4HlXHxFUzz5HUgi1O5HooUWC7PexvKjQpCToFhNbKclI4guFGFJ85~qkIhy5C5~74lOR9oHxqCshPOS2aSiHNrSIK0tar44v5tTSYmLeFd~SGg-xM6A3kbt6MomvrENFt54cyOczinis-MOvwGpmB6NRbr6WPINpIHPi2Z0V6kx0JY~eWDJDMdauRw~q0r-GGHwO2FlXhR1jjyhLA__&amp;Key-Pair-Id=KRGORD6Y3UZA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90202-9810-49D3-9E4C-18F2059C2FA6}">
  <sheetPr>
    <tabColor theme="4" tint="0.59999389629810485"/>
  </sheetPr>
  <dimension ref="A1:K142"/>
  <sheetViews>
    <sheetView tabSelected="1" zoomScaleNormal="100" workbookViewId="0"/>
  </sheetViews>
  <sheetFormatPr defaultRowHeight="15.75" x14ac:dyDescent="0.2"/>
  <cols>
    <col min="1" max="1" width="5.140625" style="37" customWidth="1"/>
    <col min="2" max="2" width="5.28515625" style="31" customWidth="1"/>
    <col min="3" max="3" width="9.140625" style="31"/>
    <col min="4" max="4" width="119.42578125" style="31" customWidth="1"/>
    <col min="5" max="5" width="14.28515625" style="31" bestFit="1" customWidth="1"/>
    <col min="6" max="6" width="13.5703125" style="31" bestFit="1" customWidth="1"/>
    <col min="7" max="7" width="2.42578125" style="31" customWidth="1"/>
    <col min="8" max="9" width="12.5703125" style="33" customWidth="1"/>
    <col min="10" max="10" width="1.5703125" style="31" customWidth="1"/>
    <col min="11" max="11" width="123.28515625" style="31" bestFit="1" customWidth="1"/>
    <col min="12" max="16384" width="9.140625" style="31"/>
  </cols>
  <sheetData>
    <row r="1" spans="1:11" s="61" customFormat="1" ht="23.25" x14ac:dyDescent="0.35">
      <c r="A1" s="30" t="s">
        <v>135</v>
      </c>
      <c r="B1" s="59"/>
      <c r="C1" s="59"/>
      <c r="D1" s="59"/>
      <c r="E1" s="59"/>
      <c r="F1" s="59"/>
      <c r="G1" s="59"/>
      <c r="H1" s="60"/>
      <c r="I1" s="60"/>
    </row>
    <row r="2" spans="1:11" s="64" customFormat="1" ht="15" x14ac:dyDescent="0.2">
      <c r="A2" s="93" t="s">
        <v>134</v>
      </c>
      <c r="B2" s="93"/>
      <c r="C2" s="93"/>
      <c r="D2" s="93"/>
      <c r="E2" s="93"/>
      <c r="F2" s="93"/>
      <c r="G2" s="93"/>
      <c r="H2" s="93"/>
      <c r="I2" s="93"/>
    </row>
    <row r="3" spans="1:11" ht="15" x14ac:dyDescent="0.2">
      <c r="A3" s="32"/>
    </row>
    <row r="4" spans="1:11" s="61" customFormat="1" ht="23.25" x14ac:dyDescent="0.35">
      <c r="A4" s="34" t="s">
        <v>1</v>
      </c>
      <c r="B4" s="62"/>
      <c r="C4" s="62"/>
      <c r="D4" s="62"/>
      <c r="E4" s="62"/>
      <c r="F4" s="62"/>
      <c r="G4" s="62"/>
      <c r="H4" s="63"/>
      <c r="I4" s="63"/>
    </row>
    <row r="5" spans="1:11" ht="14.25" x14ac:dyDescent="0.2">
      <c r="A5" s="35" t="s">
        <v>36</v>
      </c>
    </row>
    <row r="7" spans="1:11" s="64" customFormat="1" x14ac:dyDescent="0.2">
      <c r="A7" s="79" t="s">
        <v>35</v>
      </c>
      <c r="B7" s="88"/>
      <c r="C7" s="88"/>
      <c r="D7" s="88"/>
      <c r="E7" s="88"/>
      <c r="F7" s="88"/>
      <c r="G7" s="88"/>
      <c r="H7" s="89"/>
      <c r="I7" s="89"/>
    </row>
    <row r="8" spans="1:11" ht="15" x14ac:dyDescent="0.2">
      <c r="A8" s="80"/>
    </row>
    <row r="9" spans="1:11" s="82" customFormat="1" ht="15.75" customHeight="1" x14ac:dyDescent="0.2">
      <c r="A9" s="81" t="s">
        <v>25</v>
      </c>
      <c r="B9" s="92" t="s">
        <v>64</v>
      </c>
      <c r="C9" s="92"/>
      <c r="D9" s="92"/>
      <c r="E9" s="92"/>
      <c r="F9" s="92"/>
      <c r="G9" s="92"/>
      <c r="H9" s="92"/>
      <c r="I9" s="92"/>
    </row>
    <row r="10" spans="1:11" s="82" customFormat="1" ht="15" x14ac:dyDescent="0.2">
      <c r="A10" s="81"/>
      <c r="B10" s="92"/>
      <c r="C10" s="92"/>
      <c r="D10" s="92"/>
      <c r="E10" s="92"/>
      <c r="F10" s="92"/>
      <c r="G10" s="92"/>
      <c r="H10" s="92"/>
      <c r="I10" s="92"/>
    </row>
    <row r="11" spans="1:11" ht="15" x14ac:dyDescent="0.2">
      <c r="A11" s="76"/>
      <c r="B11" s="48" t="s">
        <v>137</v>
      </c>
      <c r="E11" s="43"/>
      <c r="F11" s="43"/>
    </row>
    <row r="12" spans="1:11" ht="15" x14ac:dyDescent="0.2">
      <c r="A12" s="75"/>
    </row>
    <row r="13" spans="1:11" ht="15" x14ac:dyDescent="0.25">
      <c r="A13" s="76" t="s">
        <v>22</v>
      </c>
      <c r="B13" s="41" t="s">
        <v>2</v>
      </c>
      <c r="E13" s="39" t="s">
        <v>3</v>
      </c>
      <c r="F13" s="39" t="s">
        <v>4</v>
      </c>
      <c r="H13" s="40" t="s">
        <v>17</v>
      </c>
      <c r="I13" s="40" t="s">
        <v>31</v>
      </c>
      <c r="K13" s="41"/>
    </row>
    <row r="14" spans="1:11" ht="15" x14ac:dyDescent="0.2">
      <c r="A14" s="76"/>
      <c r="C14" s="31" t="s">
        <v>33</v>
      </c>
      <c r="E14" s="42">
        <f>F15</f>
        <v>484026.92</v>
      </c>
      <c r="F14" s="43"/>
      <c r="H14" s="33">
        <v>528</v>
      </c>
      <c r="I14" s="33" t="s">
        <v>18</v>
      </c>
    </row>
    <row r="15" spans="1:11" ht="15" x14ac:dyDescent="0.2">
      <c r="A15" s="76"/>
      <c r="D15" s="31" t="s">
        <v>5</v>
      </c>
      <c r="E15" s="43"/>
      <c r="F15" s="43">
        <f>'Lease Amortization Schedule'!Z14</f>
        <v>484026.92</v>
      </c>
      <c r="H15" s="33">
        <v>529</v>
      </c>
      <c r="I15" s="33" t="s">
        <v>19</v>
      </c>
    </row>
    <row r="16" spans="1:11" ht="15" x14ac:dyDescent="0.2">
      <c r="A16" s="76"/>
      <c r="E16" s="43"/>
      <c r="F16" s="43"/>
    </row>
    <row r="17" spans="1:11" ht="15" x14ac:dyDescent="0.25">
      <c r="A17" s="76" t="s">
        <v>23</v>
      </c>
      <c r="B17" s="41" t="s">
        <v>6</v>
      </c>
      <c r="E17" s="43"/>
      <c r="F17" s="43"/>
    </row>
    <row r="18" spans="1:11" ht="15" x14ac:dyDescent="0.2">
      <c r="A18" s="76"/>
      <c r="C18" s="31" t="s">
        <v>57</v>
      </c>
      <c r="E18" s="42">
        <f>'Lease Amortization Schedule'!Z14</f>
        <v>484026.92</v>
      </c>
      <c r="F18" s="43"/>
      <c r="H18" s="33">
        <v>421</v>
      </c>
      <c r="I18" s="33" t="s">
        <v>20</v>
      </c>
      <c r="K18" s="44" t="s">
        <v>58</v>
      </c>
    </row>
    <row r="19" spans="1:11" ht="15" x14ac:dyDescent="0.2">
      <c r="A19" s="76"/>
      <c r="D19" s="31" t="s">
        <v>7</v>
      </c>
      <c r="E19" s="43"/>
      <c r="F19" s="43">
        <f>E18</f>
        <v>484026.92</v>
      </c>
    </row>
    <row r="20" spans="1:11" ht="15" x14ac:dyDescent="0.2">
      <c r="A20" s="76"/>
      <c r="E20" s="43"/>
      <c r="F20" s="43"/>
    </row>
    <row r="21" spans="1:11" ht="15" x14ac:dyDescent="0.25">
      <c r="A21" s="76" t="s">
        <v>21</v>
      </c>
      <c r="B21" s="41" t="s">
        <v>8</v>
      </c>
      <c r="E21" s="43"/>
      <c r="F21" s="43"/>
    </row>
    <row r="22" spans="1:11" ht="15" x14ac:dyDescent="0.2">
      <c r="A22" s="75"/>
      <c r="C22" s="31" t="s">
        <v>9</v>
      </c>
      <c r="E22" s="83">
        <f>'Lease Amortization Schedule'!B14</f>
        <v>484026.92</v>
      </c>
      <c r="F22" s="43"/>
      <c r="H22" s="33">
        <v>480</v>
      </c>
      <c r="I22" s="33" t="s">
        <v>63</v>
      </c>
    </row>
    <row r="23" spans="1:11" ht="15" x14ac:dyDescent="0.2">
      <c r="A23" s="75"/>
      <c r="D23" s="31" t="s">
        <v>11</v>
      </c>
      <c r="E23" s="43"/>
      <c r="F23" s="43">
        <f>E22-F24</f>
        <v>387275.22</v>
      </c>
    </row>
    <row r="24" spans="1:11" ht="15" x14ac:dyDescent="0.2">
      <c r="A24" s="75"/>
      <c r="D24" s="31" t="s">
        <v>171</v>
      </c>
      <c r="E24" s="43"/>
      <c r="F24" s="45">
        <f>SUM('Lease Amortization Schedule'!R14:R25)</f>
        <v>96751.7</v>
      </c>
      <c r="H24" s="33">
        <v>518</v>
      </c>
      <c r="I24" s="33" t="s">
        <v>53</v>
      </c>
    </row>
    <row r="25" spans="1:11" ht="15" x14ac:dyDescent="0.2">
      <c r="A25" s="75"/>
    </row>
    <row r="26" spans="1:11" s="64" customFormat="1" x14ac:dyDescent="0.2">
      <c r="A26" s="79" t="s">
        <v>136</v>
      </c>
      <c r="B26" s="88"/>
      <c r="C26" s="88"/>
      <c r="D26" s="88"/>
      <c r="E26" s="88"/>
      <c r="F26" s="88"/>
      <c r="G26" s="88"/>
      <c r="H26" s="89"/>
      <c r="I26" s="89"/>
    </row>
    <row r="27" spans="1:11" x14ac:dyDescent="0.2">
      <c r="F27" s="49"/>
    </row>
    <row r="28" spans="1:11" s="82" customFormat="1" ht="15.75" customHeight="1" x14ac:dyDescent="0.2">
      <c r="A28" s="84" t="s">
        <v>24</v>
      </c>
      <c r="B28" s="92" t="s">
        <v>65</v>
      </c>
      <c r="C28" s="92"/>
      <c r="D28" s="92"/>
      <c r="E28" s="92"/>
      <c r="F28" s="92"/>
      <c r="G28" s="92"/>
      <c r="H28" s="92"/>
      <c r="I28" s="92"/>
    </row>
    <row r="29" spans="1:11" s="82" customFormat="1" ht="15" customHeight="1" x14ac:dyDescent="0.2">
      <c r="A29" s="84"/>
      <c r="B29" s="92"/>
      <c r="C29" s="92"/>
      <c r="D29" s="92"/>
      <c r="E29" s="92"/>
      <c r="F29" s="92"/>
      <c r="G29" s="92"/>
      <c r="H29" s="92"/>
      <c r="I29" s="92"/>
    </row>
    <row r="30" spans="1:11" s="82" customFormat="1" ht="15.75" customHeight="1" x14ac:dyDescent="0.2">
      <c r="A30" s="84"/>
      <c r="B30" s="92"/>
      <c r="C30" s="92"/>
      <c r="D30" s="92"/>
      <c r="E30" s="92"/>
      <c r="F30" s="92"/>
      <c r="G30" s="92"/>
      <c r="H30" s="92"/>
      <c r="I30" s="92"/>
    </row>
    <row r="31" spans="1:11" ht="15" x14ac:dyDescent="0.2">
      <c r="A31" s="75"/>
    </row>
    <row r="32" spans="1:11" ht="15" x14ac:dyDescent="0.25">
      <c r="A32" s="76" t="s">
        <v>22</v>
      </c>
      <c r="B32" s="41" t="s">
        <v>2</v>
      </c>
      <c r="E32" s="39" t="s">
        <v>3</v>
      </c>
      <c r="F32" s="39" t="s">
        <v>4</v>
      </c>
      <c r="H32" s="40" t="s">
        <v>17</v>
      </c>
      <c r="I32" s="40" t="s">
        <v>31</v>
      </c>
      <c r="K32" s="41"/>
    </row>
    <row r="33" spans="1:11" ht="15" x14ac:dyDescent="0.2">
      <c r="A33" s="76"/>
      <c r="C33" s="31" t="s">
        <v>62</v>
      </c>
      <c r="E33" s="45">
        <f>SUM('Lease Amortization Schedule'!R14:R25)</f>
        <v>96751.7</v>
      </c>
      <c r="F33" s="43"/>
      <c r="H33" s="33">
        <v>337</v>
      </c>
      <c r="I33" s="33" t="s">
        <v>68</v>
      </c>
      <c r="K33" s="48" t="s">
        <v>59</v>
      </c>
    </row>
    <row r="34" spans="1:11" ht="15" x14ac:dyDescent="0.2">
      <c r="A34" s="76"/>
      <c r="C34" s="31" t="s">
        <v>82</v>
      </c>
      <c r="E34" s="50">
        <f>SUM('Lease Amortization Schedule'!S14:S25)</f>
        <v>3556.2999999999997</v>
      </c>
      <c r="F34" s="43"/>
      <c r="H34" s="33">
        <v>337</v>
      </c>
      <c r="I34" s="33" t="s">
        <v>68</v>
      </c>
      <c r="K34" s="48" t="s">
        <v>60</v>
      </c>
    </row>
    <row r="35" spans="1:11" ht="15" x14ac:dyDescent="0.2">
      <c r="A35" s="76"/>
      <c r="D35" s="31" t="s">
        <v>83</v>
      </c>
      <c r="E35" s="43"/>
      <c r="F35" s="43">
        <f>E34+E33</f>
        <v>100308</v>
      </c>
      <c r="H35" s="33">
        <v>336</v>
      </c>
      <c r="I35" s="33" t="s">
        <v>69</v>
      </c>
      <c r="K35" s="48" t="s">
        <v>73</v>
      </c>
    </row>
    <row r="36" spans="1:11" ht="15" x14ac:dyDescent="0.2">
      <c r="A36" s="76"/>
      <c r="E36" s="43"/>
      <c r="F36" s="43"/>
    </row>
    <row r="37" spans="1:11" ht="15" x14ac:dyDescent="0.25">
      <c r="A37" s="76" t="s">
        <v>23</v>
      </c>
      <c r="B37" s="41" t="s">
        <v>8</v>
      </c>
      <c r="E37" s="43"/>
      <c r="F37" s="43"/>
    </row>
    <row r="38" spans="1:11" ht="15" x14ac:dyDescent="0.2">
      <c r="A38" s="75"/>
      <c r="C38" s="31" t="s">
        <v>10</v>
      </c>
      <c r="E38" s="45">
        <f>SUM('Lease Amortization Schedule'!R14:R25)</f>
        <v>96751.7</v>
      </c>
      <c r="F38" s="43"/>
      <c r="H38" s="33">
        <v>483</v>
      </c>
      <c r="I38" s="33" t="s">
        <v>27</v>
      </c>
    </row>
    <row r="39" spans="1:11" ht="15" x14ac:dyDescent="0.2">
      <c r="A39" s="75"/>
      <c r="D39" s="31" t="s">
        <v>9</v>
      </c>
      <c r="E39" s="43"/>
      <c r="F39" s="43">
        <f>E38</f>
        <v>96751.7</v>
      </c>
    </row>
    <row r="40" spans="1:11" ht="15" x14ac:dyDescent="0.2">
      <c r="A40" s="75"/>
      <c r="E40" s="43"/>
      <c r="F40" s="43"/>
    </row>
    <row r="41" spans="1:11" s="64" customFormat="1" x14ac:dyDescent="0.25">
      <c r="A41" s="85" t="s">
        <v>26</v>
      </c>
      <c r="B41" s="86" t="s">
        <v>71</v>
      </c>
      <c r="C41" s="90"/>
      <c r="D41" s="90"/>
      <c r="E41" s="90"/>
      <c r="F41" s="90"/>
      <c r="G41" s="90"/>
      <c r="H41" s="91"/>
      <c r="I41" s="91"/>
    </row>
    <row r="42" spans="1:11" ht="15" x14ac:dyDescent="0.2">
      <c r="A42" s="75"/>
    </row>
    <row r="43" spans="1:11" ht="15" x14ac:dyDescent="0.25">
      <c r="A43" s="76"/>
      <c r="B43" s="41" t="s">
        <v>6</v>
      </c>
      <c r="E43" s="39" t="s">
        <v>3</v>
      </c>
      <c r="F43" s="39" t="s">
        <v>4</v>
      </c>
      <c r="H43" s="40" t="s">
        <v>17</v>
      </c>
      <c r="I43" s="40" t="s">
        <v>31</v>
      </c>
      <c r="K43" s="41"/>
    </row>
    <row r="44" spans="1:11" ht="15" x14ac:dyDescent="0.2">
      <c r="A44" s="75"/>
      <c r="C44" s="31" t="s">
        <v>12</v>
      </c>
      <c r="E44" s="43">
        <f>SUM('Lease Amortization Schedule'!AA14:AA25)</f>
        <v>103720.07999999997</v>
      </c>
      <c r="F44" s="43"/>
      <c r="H44" s="33">
        <v>445</v>
      </c>
      <c r="I44" s="33" t="s">
        <v>28</v>
      </c>
      <c r="K44" s="44" t="s">
        <v>55</v>
      </c>
    </row>
    <row r="45" spans="1:11" ht="15" x14ac:dyDescent="0.2">
      <c r="A45" s="75"/>
      <c r="D45" s="31" t="s">
        <v>61</v>
      </c>
      <c r="E45" s="43"/>
      <c r="F45" s="52">
        <f>E44</f>
        <v>103720.07999999997</v>
      </c>
    </row>
    <row r="46" spans="1:11" ht="15" x14ac:dyDescent="0.2">
      <c r="A46" s="75"/>
      <c r="F46" s="49"/>
    </row>
    <row r="47" spans="1:11" s="64" customFormat="1" ht="15.75" customHeight="1" x14ac:dyDescent="0.2">
      <c r="A47" s="85" t="s">
        <v>32</v>
      </c>
      <c r="B47" s="92" t="s">
        <v>30</v>
      </c>
      <c r="C47" s="92"/>
      <c r="D47" s="92"/>
      <c r="E47" s="92"/>
      <c r="F47" s="92"/>
      <c r="G47" s="92"/>
      <c r="H47" s="92"/>
      <c r="I47" s="92"/>
    </row>
    <row r="48" spans="1:11" s="64" customFormat="1" x14ac:dyDescent="0.2">
      <c r="A48" s="85"/>
      <c r="B48" s="92"/>
      <c r="C48" s="92"/>
      <c r="D48" s="92"/>
      <c r="E48" s="92"/>
      <c r="F48" s="92"/>
      <c r="G48" s="92"/>
      <c r="H48" s="92"/>
      <c r="I48" s="92"/>
    </row>
    <row r="49" spans="1:11" ht="15" x14ac:dyDescent="0.2">
      <c r="A49" s="75"/>
      <c r="B49" s="48"/>
    </row>
    <row r="50" spans="1:11" ht="15" x14ac:dyDescent="0.25">
      <c r="A50" s="76"/>
      <c r="B50" s="41" t="s">
        <v>8</v>
      </c>
      <c r="E50" s="41" t="s">
        <v>3</v>
      </c>
      <c r="F50" s="41" t="s">
        <v>4</v>
      </c>
      <c r="H50" s="40" t="s">
        <v>17</v>
      </c>
      <c r="I50" s="40" t="s">
        <v>31</v>
      </c>
      <c r="K50" s="41"/>
    </row>
    <row r="51" spans="1:11" ht="15" x14ac:dyDescent="0.2">
      <c r="A51" s="75"/>
      <c r="C51" s="31" t="s">
        <v>11</v>
      </c>
      <c r="E51" s="53">
        <f>SUM('Lease Amortization Schedule'!R26:R37)</f>
        <v>100281.62</v>
      </c>
      <c r="F51" s="43"/>
      <c r="H51" s="33">
        <v>518</v>
      </c>
      <c r="I51" s="33" t="s">
        <v>53</v>
      </c>
    </row>
    <row r="52" spans="1:11" ht="15" x14ac:dyDescent="0.2">
      <c r="A52" s="75"/>
      <c r="D52" s="31" t="s">
        <v>10</v>
      </c>
      <c r="E52" s="43"/>
      <c r="F52" s="43">
        <f>E51</f>
        <v>100281.62</v>
      </c>
    </row>
    <row r="53" spans="1:11" ht="15" x14ac:dyDescent="0.2">
      <c r="A53" s="75"/>
      <c r="F53" s="49"/>
    </row>
    <row r="54" spans="1:11" s="64" customFormat="1" x14ac:dyDescent="0.25">
      <c r="A54" s="85" t="s">
        <v>34</v>
      </c>
      <c r="B54" s="92" t="s">
        <v>56</v>
      </c>
      <c r="C54" s="92"/>
      <c r="D54" s="92"/>
      <c r="E54" s="92"/>
      <c r="F54" s="92"/>
      <c r="G54" s="92"/>
      <c r="H54" s="92"/>
      <c r="I54" s="92"/>
    </row>
    <row r="55" spans="1:11" ht="15" x14ac:dyDescent="0.2">
      <c r="A55" s="75"/>
      <c r="F55" s="49"/>
    </row>
    <row r="56" spans="1:11" x14ac:dyDescent="0.25">
      <c r="A56" s="47" t="s">
        <v>29</v>
      </c>
      <c r="B56" s="41" t="s">
        <v>48</v>
      </c>
      <c r="E56" s="41" t="s">
        <v>3</v>
      </c>
      <c r="F56" s="41" t="s">
        <v>4</v>
      </c>
      <c r="H56" s="40" t="s">
        <v>17</v>
      </c>
      <c r="I56" s="40" t="s">
        <v>31</v>
      </c>
    </row>
    <row r="57" spans="1:11" ht="15" x14ac:dyDescent="0.25">
      <c r="A57" s="76"/>
      <c r="B57" s="41" t="s">
        <v>8</v>
      </c>
      <c r="E57" s="41"/>
      <c r="F57" s="41"/>
      <c r="H57" s="40"/>
      <c r="I57" s="40"/>
    </row>
    <row r="58" spans="1:11" ht="15" x14ac:dyDescent="0.25">
      <c r="A58" s="76"/>
      <c r="B58" s="41"/>
      <c r="C58" s="31" t="s">
        <v>77</v>
      </c>
      <c r="E58" s="87">
        <f>'Lease Amortization Schedule'!S26</f>
        <v>287.23</v>
      </c>
      <c r="F58" s="87"/>
      <c r="H58" s="33">
        <v>174</v>
      </c>
      <c r="I58" s="33" t="s">
        <v>79</v>
      </c>
      <c r="K58" s="48"/>
    </row>
    <row r="59" spans="1:11" ht="15" x14ac:dyDescent="0.25">
      <c r="A59" s="76"/>
      <c r="B59" s="41"/>
      <c r="D59" s="31" t="s">
        <v>39</v>
      </c>
      <c r="E59" s="87"/>
      <c r="F59" s="54">
        <f>E58</f>
        <v>287.23</v>
      </c>
    </row>
    <row r="60" spans="1:11" ht="15" x14ac:dyDescent="0.25">
      <c r="A60" s="76"/>
      <c r="B60" s="41"/>
      <c r="E60" s="87"/>
      <c r="F60" s="87"/>
    </row>
    <row r="61" spans="1:11" x14ac:dyDescent="0.25">
      <c r="A61" s="47" t="s">
        <v>40</v>
      </c>
      <c r="B61" s="41" t="s">
        <v>49</v>
      </c>
      <c r="E61" s="87"/>
      <c r="F61" s="87"/>
    </row>
    <row r="62" spans="1:11" ht="15" x14ac:dyDescent="0.25">
      <c r="A62" s="76"/>
      <c r="B62" s="41" t="s">
        <v>8</v>
      </c>
      <c r="E62" s="87"/>
      <c r="F62" s="87"/>
    </row>
    <row r="63" spans="1:11" ht="15" x14ac:dyDescent="0.2">
      <c r="A63" s="75"/>
      <c r="C63" s="31" t="s">
        <v>39</v>
      </c>
      <c r="E63" s="54">
        <f>E58</f>
        <v>287.23</v>
      </c>
      <c r="F63" s="87"/>
      <c r="H63" s="33" t="s">
        <v>78</v>
      </c>
      <c r="I63" s="33" t="s">
        <v>80</v>
      </c>
      <c r="K63" s="48"/>
    </row>
    <row r="64" spans="1:11" ht="15" x14ac:dyDescent="0.2">
      <c r="A64" s="75"/>
      <c r="D64" s="31" t="s">
        <v>77</v>
      </c>
      <c r="E64" s="87"/>
      <c r="F64" s="87">
        <f>F59</f>
        <v>287.23</v>
      </c>
      <c r="K64" s="48"/>
    </row>
    <row r="65" spans="1:11" ht="15" x14ac:dyDescent="0.2">
      <c r="A65" s="75"/>
      <c r="F65" s="49"/>
    </row>
    <row r="66" spans="1:11" s="64" customFormat="1" x14ac:dyDescent="0.2">
      <c r="A66" s="79" t="s">
        <v>37</v>
      </c>
      <c r="B66" s="88"/>
      <c r="C66" s="88"/>
      <c r="D66" s="88"/>
      <c r="E66" s="88"/>
      <c r="F66" s="88"/>
      <c r="G66" s="88"/>
      <c r="H66" s="89"/>
      <c r="I66" s="89"/>
    </row>
    <row r="67" spans="1:11" x14ac:dyDescent="0.2">
      <c r="F67" s="49"/>
    </row>
    <row r="68" spans="1:11" s="64" customFormat="1" ht="15.75" customHeight="1" x14ac:dyDescent="0.25">
      <c r="A68" s="85" t="s">
        <v>70</v>
      </c>
      <c r="B68" s="92" t="s">
        <v>138</v>
      </c>
      <c r="C68" s="92"/>
      <c r="D68" s="92"/>
      <c r="E68" s="92"/>
      <c r="F68" s="92"/>
      <c r="G68" s="92"/>
      <c r="H68" s="92"/>
      <c r="I68" s="92"/>
    </row>
    <row r="69" spans="1:11" ht="15" x14ac:dyDescent="0.2">
      <c r="A69" s="75"/>
    </row>
    <row r="70" spans="1:11" ht="15" x14ac:dyDescent="0.25">
      <c r="A70" s="75"/>
      <c r="B70" s="41" t="s">
        <v>6</v>
      </c>
      <c r="E70" s="41" t="s">
        <v>3</v>
      </c>
      <c r="F70" s="41" t="s">
        <v>4</v>
      </c>
      <c r="H70" s="40" t="s">
        <v>17</v>
      </c>
      <c r="I70" s="40" t="s">
        <v>31</v>
      </c>
      <c r="K70" s="41"/>
    </row>
    <row r="71" spans="1:11" ht="15" x14ac:dyDescent="0.2">
      <c r="A71" s="75"/>
      <c r="C71" s="31" t="s">
        <v>61</v>
      </c>
      <c r="E71" s="55">
        <f>'Lease Amortization Schedule'!AA70-0.12</f>
        <v>484026.92000000057</v>
      </c>
      <c r="F71" s="43"/>
      <c r="H71" s="33">
        <v>179</v>
      </c>
      <c r="I71" s="33" t="s">
        <v>41</v>
      </c>
      <c r="K71" s="44" t="s">
        <v>55</v>
      </c>
    </row>
    <row r="72" spans="1:11" ht="15" x14ac:dyDescent="0.2">
      <c r="A72" s="75"/>
      <c r="C72" s="31" t="s">
        <v>13</v>
      </c>
      <c r="E72" s="43">
        <f>F73-E71</f>
        <v>-5.8207660913467407E-10</v>
      </c>
      <c r="F72" s="43"/>
    </row>
    <row r="73" spans="1:11" ht="15" x14ac:dyDescent="0.2">
      <c r="A73" s="75"/>
      <c r="D73" s="31" t="s">
        <v>57</v>
      </c>
      <c r="E73" s="43"/>
      <c r="F73" s="42">
        <f>'Lease Amortization Schedule'!Z14</f>
        <v>484026.92</v>
      </c>
      <c r="H73" s="33">
        <v>178</v>
      </c>
      <c r="I73" s="33" t="s">
        <v>42</v>
      </c>
      <c r="K73" s="44" t="s">
        <v>54</v>
      </c>
    </row>
    <row r="74" spans="1:11" ht="15" x14ac:dyDescent="0.2">
      <c r="A74" s="75"/>
      <c r="F74" s="49"/>
      <c r="K74" s="44"/>
    </row>
    <row r="75" spans="1:11" s="64" customFormat="1" x14ac:dyDescent="0.2">
      <c r="A75" s="79" t="s">
        <v>172</v>
      </c>
      <c r="B75" s="88"/>
      <c r="C75" s="88"/>
      <c r="D75" s="88"/>
      <c r="E75" s="88"/>
      <c r="F75" s="88"/>
      <c r="G75" s="88"/>
      <c r="H75" s="89"/>
      <c r="I75" s="89"/>
    </row>
    <row r="76" spans="1:11" x14ac:dyDescent="0.2">
      <c r="F76" s="49"/>
    </row>
    <row r="77" spans="1:11" s="64" customFormat="1" ht="15.75" customHeight="1" x14ac:dyDescent="0.2">
      <c r="A77" s="85" t="s">
        <v>139</v>
      </c>
      <c r="B77" s="92" t="s">
        <v>140</v>
      </c>
      <c r="C77" s="92"/>
      <c r="D77" s="92"/>
      <c r="E77" s="92"/>
      <c r="F77" s="92"/>
      <c r="G77" s="92"/>
      <c r="H77" s="92"/>
      <c r="I77" s="92"/>
    </row>
    <row r="78" spans="1:11" s="64" customFormat="1" x14ac:dyDescent="0.2">
      <c r="A78" s="85"/>
      <c r="B78" s="92"/>
      <c r="C78" s="92"/>
      <c r="D78" s="92"/>
      <c r="E78" s="92"/>
      <c r="F78" s="92"/>
      <c r="G78" s="92"/>
      <c r="H78" s="92"/>
      <c r="I78" s="92"/>
    </row>
    <row r="79" spans="1:11" s="64" customFormat="1" x14ac:dyDescent="0.2">
      <c r="A79" s="85"/>
      <c r="B79" s="92"/>
      <c r="C79" s="92"/>
      <c r="D79" s="92"/>
      <c r="E79" s="92"/>
      <c r="F79" s="92"/>
      <c r="G79" s="92"/>
      <c r="H79" s="92"/>
      <c r="I79" s="92"/>
    </row>
    <row r="80" spans="1:11" ht="15" x14ac:dyDescent="0.2">
      <c r="A80" s="76"/>
      <c r="B80" s="48" t="s">
        <v>141</v>
      </c>
      <c r="E80" s="43"/>
      <c r="F80" s="43"/>
    </row>
    <row r="81" spans="1:11" ht="15" x14ac:dyDescent="0.2">
      <c r="A81" s="75"/>
    </row>
    <row r="82" spans="1:11" ht="15" x14ac:dyDescent="0.25">
      <c r="A82" s="76" t="s">
        <v>29</v>
      </c>
      <c r="B82" s="41" t="s">
        <v>6</v>
      </c>
      <c r="E82" s="41" t="s">
        <v>3</v>
      </c>
      <c r="F82" s="41" t="s">
        <v>4</v>
      </c>
      <c r="H82" s="40" t="s">
        <v>17</v>
      </c>
      <c r="I82" s="40" t="s">
        <v>31</v>
      </c>
      <c r="K82" s="41"/>
    </row>
    <row r="83" spans="1:11" ht="15" x14ac:dyDescent="0.2">
      <c r="A83" s="75"/>
      <c r="C83" s="31" t="s">
        <v>61</v>
      </c>
      <c r="E83" s="56">
        <f>SUM('Lease Amortization Schedule'!AA14:AA53)</f>
        <v>345733.60000000015</v>
      </c>
      <c r="F83" s="43"/>
      <c r="H83" s="33">
        <v>179</v>
      </c>
      <c r="I83" s="33" t="s">
        <v>41</v>
      </c>
      <c r="K83" s="44" t="s">
        <v>55</v>
      </c>
    </row>
    <row r="84" spans="1:11" ht="15" x14ac:dyDescent="0.2">
      <c r="A84" s="75"/>
      <c r="C84" s="31" t="s">
        <v>13</v>
      </c>
      <c r="E84" s="43">
        <f>F85-E83</f>
        <v>138293.31999999983</v>
      </c>
      <c r="F84" s="43"/>
    </row>
    <row r="85" spans="1:11" ht="15" x14ac:dyDescent="0.2">
      <c r="A85" s="75"/>
      <c r="D85" s="31" t="s">
        <v>57</v>
      </c>
      <c r="E85" s="43"/>
      <c r="F85" s="42">
        <f>'Lease Amortization Schedule'!Z14</f>
        <v>484026.92</v>
      </c>
      <c r="H85" s="33">
        <v>178</v>
      </c>
      <c r="I85" s="33" t="s">
        <v>42</v>
      </c>
      <c r="K85" s="44" t="s">
        <v>54</v>
      </c>
    </row>
    <row r="86" spans="1:11" ht="15" x14ac:dyDescent="0.2">
      <c r="A86" s="75"/>
      <c r="E86" s="43"/>
      <c r="F86" s="43"/>
      <c r="K86" s="44"/>
    </row>
    <row r="87" spans="1:11" ht="15" x14ac:dyDescent="0.25">
      <c r="A87" s="76" t="s">
        <v>23</v>
      </c>
      <c r="B87" s="41" t="s">
        <v>8</v>
      </c>
      <c r="E87" s="43"/>
      <c r="F87" s="43"/>
    </row>
    <row r="88" spans="1:11" ht="15" x14ac:dyDescent="0.2">
      <c r="A88" s="75"/>
      <c r="C88" s="31" t="s">
        <v>11</v>
      </c>
      <c r="E88" s="56">
        <f>'Lease Amortization Schedule'!T53</f>
        <v>147029.23000000001</v>
      </c>
      <c r="F88" s="43"/>
      <c r="H88" s="33">
        <v>483</v>
      </c>
      <c r="I88" s="33" t="s">
        <v>142</v>
      </c>
    </row>
    <row r="89" spans="1:11" ht="15" x14ac:dyDescent="0.2">
      <c r="A89" s="75"/>
      <c r="D89" s="31" t="s">
        <v>9</v>
      </c>
      <c r="E89" s="43"/>
      <c r="F89" s="43">
        <f>E88</f>
        <v>147029.23000000001</v>
      </c>
    </row>
    <row r="90" spans="1:11" ht="15" x14ac:dyDescent="0.2">
      <c r="A90" s="75"/>
      <c r="F90" s="49"/>
      <c r="K90" s="44"/>
    </row>
    <row r="91" spans="1:11" s="64" customFormat="1" x14ac:dyDescent="0.2">
      <c r="A91" s="79" t="s">
        <v>143</v>
      </c>
      <c r="B91" s="88"/>
      <c r="C91" s="88"/>
      <c r="D91" s="88"/>
      <c r="E91" s="88"/>
      <c r="F91" s="88"/>
      <c r="G91" s="88"/>
      <c r="H91" s="89"/>
      <c r="I91" s="89"/>
    </row>
    <row r="92" spans="1:11" x14ac:dyDescent="0.2">
      <c r="F92" s="49"/>
    </row>
    <row r="93" spans="1:11" s="64" customFormat="1" ht="15.75" customHeight="1" x14ac:dyDescent="0.25">
      <c r="A93" s="85" t="s">
        <v>144</v>
      </c>
      <c r="B93" s="92" t="s">
        <v>145</v>
      </c>
      <c r="C93" s="92"/>
      <c r="D93" s="92"/>
      <c r="E93" s="92"/>
      <c r="F93" s="92"/>
      <c r="G93" s="92"/>
      <c r="H93" s="92"/>
      <c r="I93" s="92"/>
    </row>
    <row r="94" spans="1:11" ht="15" x14ac:dyDescent="0.2">
      <c r="A94" s="75"/>
      <c r="B94" s="48" t="s">
        <v>146</v>
      </c>
    </row>
    <row r="95" spans="1:11" ht="15" x14ac:dyDescent="0.2">
      <c r="A95" s="75"/>
    </row>
    <row r="96" spans="1:11" s="64" customFormat="1" x14ac:dyDescent="0.25">
      <c r="A96" s="47" t="s">
        <v>29</v>
      </c>
      <c r="B96" s="70" t="s">
        <v>147</v>
      </c>
      <c r="E96" s="41" t="s">
        <v>3</v>
      </c>
      <c r="F96" s="41" t="s">
        <v>4</v>
      </c>
      <c r="G96" s="31"/>
      <c r="H96" s="40" t="s">
        <v>17</v>
      </c>
      <c r="I96" s="40" t="s">
        <v>31</v>
      </c>
      <c r="K96" s="70"/>
    </row>
    <row r="97" spans="1:11" ht="15" x14ac:dyDescent="0.25">
      <c r="A97" s="76"/>
      <c r="B97" s="41" t="s">
        <v>6</v>
      </c>
      <c r="E97" s="43"/>
      <c r="F97" s="43"/>
    </row>
    <row r="98" spans="1:11" ht="15" x14ac:dyDescent="0.2">
      <c r="A98" s="76"/>
      <c r="C98" s="31" t="s">
        <v>57</v>
      </c>
      <c r="E98" s="43">
        <v>50000</v>
      </c>
      <c r="F98" s="43"/>
      <c r="H98" s="33">
        <v>421</v>
      </c>
      <c r="I98" s="33" t="s">
        <v>20</v>
      </c>
      <c r="K98" s="44" t="s">
        <v>58</v>
      </c>
    </row>
    <row r="99" spans="1:11" ht="15" x14ac:dyDescent="0.2">
      <c r="A99" s="76"/>
      <c r="D99" s="31" t="s">
        <v>7</v>
      </c>
      <c r="E99" s="43"/>
      <c r="F99" s="43">
        <f>E98</f>
        <v>50000</v>
      </c>
    </row>
    <row r="100" spans="1:11" ht="15" x14ac:dyDescent="0.2">
      <c r="A100" s="75"/>
      <c r="E100" s="43"/>
      <c r="F100" s="43"/>
      <c r="K100" s="44"/>
    </row>
    <row r="101" spans="1:11" ht="15" x14ac:dyDescent="0.25">
      <c r="A101" s="76"/>
      <c r="B101" s="41" t="s">
        <v>8</v>
      </c>
      <c r="E101" s="43"/>
      <c r="F101" s="43"/>
    </row>
    <row r="102" spans="1:11" ht="15" x14ac:dyDescent="0.2">
      <c r="A102" s="75"/>
      <c r="C102" s="31" t="s">
        <v>9</v>
      </c>
      <c r="E102" s="43">
        <v>50000</v>
      </c>
      <c r="F102" s="43"/>
      <c r="H102" s="33">
        <v>480</v>
      </c>
      <c r="I102" s="33" t="s">
        <v>63</v>
      </c>
    </row>
    <row r="103" spans="1:11" ht="15" x14ac:dyDescent="0.2">
      <c r="A103" s="75"/>
      <c r="D103" s="31" t="s">
        <v>11</v>
      </c>
      <c r="E103" s="43"/>
      <c r="F103" s="43">
        <f>E102-F104</f>
        <v>50000</v>
      </c>
    </row>
    <row r="104" spans="1:11" ht="15" x14ac:dyDescent="0.2">
      <c r="A104" s="75"/>
      <c r="E104" s="43"/>
      <c r="F104" s="43"/>
      <c r="K104" s="44"/>
    </row>
    <row r="105" spans="1:11" s="64" customFormat="1" x14ac:dyDescent="0.25">
      <c r="A105" s="47" t="s">
        <v>23</v>
      </c>
      <c r="B105" s="70" t="s">
        <v>148</v>
      </c>
      <c r="E105" s="74"/>
      <c r="F105" s="74"/>
      <c r="H105" s="71"/>
      <c r="I105" s="71"/>
      <c r="K105" s="70"/>
    </row>
    <row r="106" spans="1:11" ht="15" x14ac:dyDescent="0.25">
      <c r="A106" s="76"/>
      <c r="B106" s="41" t="s">
        <v>6</v>
      </c>
      <c r="E106" s="57"/>
      <c r="F106" s="57"/>
      <c r="H106" s="40"/>
      <c r="I106" s="40"/>
      <c r="K106" s="41"/>
    </row>
    <row r="107" spans="1:11" ht="15" x14ac:dyDescent="0.2">
      <c r="A107" s="75"/>
      <c r="C107" s="31" t="s">
        <v>13</v>
      </c>
      <c r="E107" s="43">
        <v>50000</v>
      </c>
      <c r="F107" s="43"/>
    </row>
    <row r="108" spans="1:11" ht="15" x14ac:dyDescent="0.2">
      <c r="A108" s="75"/>
      <c r="D108" s="31" t="s">
        <v>57</v>
      </c>
      <c r="E108" s="43"/>
      <c r="F108" s="43">
        <f>E107</f>
        <v>50000</v>
      </c>
      <c r="H108" s="33">
        <v>178</v>
      </c>
      <c r="I108" s="33" t="s">
        <v>42</v>
      </c>
      <c r="K108" s="44" t="s">
        <v>54</v>
      </c>
    </row>
    <row r="109" spans="1:11" ht="15" x14ac:dyDescent="0.2">
      <c r="A109" s="75"/>
      <c r="E109" s="43"/>
      <c r="F109" s="43"/>
      <c r="K109" s="44"/>
    </row>
    <row r="110" spans="1:11" ht="15" x14ac:dyDescent="0.25">
      <c r="A110" s="76"/>
      <c r="B110" s="41" t="s">
        <v>8</v>
      </c>
      <c r="E110" s="43"/>
      <c r="F110" s="43"/>
    </row>
    <row r="111" spans="1:11" ht="15" x14ac:dyDescent="0.2">
      <c r="A111" s="75"/>
      <c r="C111" s="31" t="s">
        <v>11</v>
      </c>
      <c r="E111" s="43">
        <v>50000</v>
      </c>
      <c r="F111" s="43"/>
      <c r="H111" s="33">
        <v>483</v>
      </c>
      <c r="I111" s="33" t="s">
        <v>142</v>
      </c>
    </row>
    <row r="112" spans="1:11" ht="15" x14ac:dyDescent="0.2">
      <c r="A112" s="75"/>
      <c r="D112" s="31" t="s">
        <v>9</v>
      </c>
      <c r="E112" s="43"/>
      <c r="F112" s="43">
        <f>E111</f>
        <v>50000</v>
      </c>
    </row>
    <row r="113" spans="1:11" ht="15" x14ac:dyDescent="0.2">
      <c r="A113" s="75"/>
      <c r="E113" s="43"/>
      <c r="F113" s="43"/>
      <c r="K113" s="44"/>
    </row>
    <row r="114" spans="1:11" s="64" customFormat="1" x14ac:dyDescent="0.2">
      <c r="A114" s="79" t="s">
        <v>149</v>
      </c>
      <c r="B114" s="88"/>
      <c r="C114" s="88"/>
      <c r="D114" s="88"/>
      <c r="E114" s="88"/>
      <c r="F114" s="88"/>
      <c r="G114" s="88"/>
      <c r="H114" s="89"/>
      <c r="I114" s="89"/>
    </row>
    <row r="115" spans="1:11" x14ac:dyDescent="0.2">
      <c r="F115" s="49"/>
    </row>
    <row r="116" spans="1:11" s="64" customFormat="1" ht="15.75" customHeight="1" x14ac:dyDescent="0.25">
      <c r="A116" s="85" t="s">
        <v>153</v>
      </c>
      <c r="B116" s="92" t="s">
        <v>150</v>
      </c>
      <c r="C116" s="92"/>
      <c r="D116" s="92"/>
      <c r="E116" s="92"/>
      <c r="F116" s="92"/>
      <c r="G116" s="92"/>
      <c r="H116" s="92"/>
      <c r="I116" s="92"/>
    </row>
    <row r="117" spans="1:11" ht="15" x14ac:dyDescent="0.2">
      <c r="A117" s="75"/>
      <c r="B117" s="48" t="s">
        <v>151</v>
      </c>
    </row>
    <row r="118" spans="1:11" ht="15" x14ac:dyDescent="0.2">
      <c r="A118" s="75"/>
    </row>
    <row r="119" spans="1:11" ht="15" x14ac:dyDescent="0.25">
      <c r="A119" s="76" t="s">
        <v>29</v>
      </c>
      <c r="B119" s="41" t="s">
        <v>175</v>
      </c>
      <c r="E119" s="41" t="s">
        <v>3</v>
      </c>
      <c r="F119" s="41" t="s">
        <v>4</v>
      </c>
      <c r="H119" s="40" t="s">
        <v>17</v>
      </c>
      <c r="I119" s="40" t="s">
        <v>31</v>
      </c>
      <c r="K119" s="41"/>
    </row>
    <row r="120" spans="1:11" ht="15" x14ac:dyDescent="0.25">
      <c r="A120" s="76"/>
      <c r="B120" s="41" t="s">
        <v>6</v>
      </c>
      <c r="E120" s="43"/>
      <c r="F120" s="43"/>
    </row>
    <row r="121" spans="1:11" ht="15" x14ac:dyDescent="0.2">
      <c r="A121" s="76"/>
      <c r="C121" s="31" t="s">
        <v>57</v>
      </c>
      <c r="E121" s="43">
        <v>90000</v>
      </c>
      <c r="F121" s="43"/>
      <c r="H121" s="33">
        <v>421</v>
      </c>
      <c r="I121" s="33" t="s">
        <v>20</v>
      </c>
      <c r="K121" s="44" t="s">
        <v>58</v>
      </c>
    </row>
    <row r="122" spans="1:11" ht="15" x14ac:dyDescent="0.2">
      <c r="A122" s="76"/>
      <c r="D122" s="31" t="s">
        <v>7</v>
      </c>
      <c r="E122" s="43"/>
      <c r="F122" s="43">
        <f>E121-F123</f>
        <v>15000</v>
      </c>
    </row>
    <row r="123" spans="1:11" ht="15" x14ac:dyDescent="0.2">
      <c r="A123" s="75"/>
      <c r="D123" s="31" t="s">
        <v>61</v>
      </c>
      <c r="E123" s="43"/>
      <c r="F123" s="43">
        <v>75000</v>
      </c>
      <c r="H123" s="33">
        <v>422</v>
      </c>
      <c r="I123" s="33" t="s">
        <v>152</v>
      </c>
      <c r="K123" s="44" t="s">
        <v>55</v>
      </c>
    </row>
    <row r="124" spans="1:11" ht="15" x14ac:dyDescent="0.2">
      <c r="A124" s="75"/>
      <c r="E124" s="43"/>
      <c r="F124" s="43"/>
      <c r="K124" s="44"/>
    </row>
    <row r="125" spans="1:11" ht="15" x14ac:dyDescent="0.25">
      <c r="A125" s="76"/>
      <c r="B125" s="41" t="s">
        <v>8</v>
      </c>
      <c r="E125" s="43"/>
      <c r="F125" s="43"/>
    </row>
    <row r="126" spans="1:11" ht="15" x14ac:dyDescent="0.2">
      <c r="A126" s="75"/>
      <c r="C126" s="31" t="s">
        <v>9</v>
      </c>
      <c r="E126" s="43">
        <v>16000</v>
      </c>
      <c r="F126" s="43"/>
      <c r="H126" s="33">
        <v>480</v>
      </c>
      <c r="I126" s="33" t="s">
        <v>63</v>
      </c>
    </row>
    <row r="127" spans="1:11" ht="15" x14ac:dyDescent="0.2">
      <c r="A127" s="75"/>
      <c r="D127" s="31" t="s">
        <v>11</v>
      </c>
      <c r="E127" s="43"/>
      <c r="F127" s="43">
        <v>16000</v>
      </c>
    </row>
    <row r="128" spans="1:11" ht="15" x14ac:dyDescent="0.2">
      <c r="A128" s="75"/>
      <c r="E128" s="43"/>
      <c r="F128" s="43"/>
      <c r="K128" s="44"/>
    </row>
    <row r="129" spans="1:11" ht="15" x14ac:dyDescent="0.25">
      <c r="A129" s="76" t="s">
        <v>23</v>
      </c>
      <c r="B129" s="41" t="s">
        <v>176</v>
      </c>
      <c r="E129" s="57"/>
      <c r="F129" s="57"/>
      <c r="H129" s="40"/>
      <c r="I129" s="40"/>
      <c r="K129" s="41"/>
    </row>
    <row r="130" spans="1:11" ht="15" x14ac:dyDescent="0.25">
      <c r="A130" s="76"/>
      <c r="B130" s="41" t="s">
        <v>6</v>
      </c>
      <c r="E130" s="57"/>
      <c r="F130" s="57"/>
      <c r="H130" s="40"/>
      <c r="I130" s="40"/>
      <c r="K130" s="41"/>
    </row>
    <row r="131" spans="1:11" ht="15" x14ac:dyDescent="0.2">
      <c r="A131" s="75"/>
      <c r="C131" s="31" t="s">
        <v>61</v>
      </c>
      <c r="E131" s="43">
        <v>75000</v>
      </c>
      <c r="F131" s="43"/>
      <c r="H131" s="33">
        <v>179</v>
      </c>
      <c r="I131" s="33" t="s">
        <v>41</v>
      </c>
      <c r="K131" s="44" t="s">
        <v>55</v>
      </c>
    </row>
    <row r="132" spans="1:11" ht="15" x14ac:dyDescent="0.2">
      <c r="A132" s="75"/>
      <c r="C132" s="31" t="s">
        <v>13</v>
      </c>
      <c r="E132" s="43">
        <f>F133-E131</f>
        <v>15000</v>
      </c>
      <c r="F132" s="43"/>
    </row>
    <row r="133" spans="1:11" ht="15" x14ac:dyDescent="0.2">
      <c r="A133" s="75"/>
      <c r="D133" s="31" t="s">
        <v>57</v>
      </c>
      <c r="E133" s="43"/>
      <c r="F133" s="43">
        <v>90000</v>
      </c>
      <c r="H133" s="33">
        <v>178</v>
      </c>
      <c r="I133" s="33" t="s">
        <v>42</v>
      </c>
      <c r="K133" s="44" t="s">
        <v>54</v>
      </c>
    </row>
    <row r="134" spans="1:11" ht="15" x14ac:dyDescent="0.2">
      <c r="A134" s="75"/>
      <c r="E134" s="43"/>
      <c r="F134" s="43"/>
      <c r="K134" s="44"/>
    </row>
    <row r="135" spans="1:11" ht="15" x14ac:dyDescent="0.25">
      <c r="A135" s="76"/>
      <c r="B135" s="41" t="s">
        <v>8</v>
      </c>
      <c r="E135" s="43"/>
      <c r="F135" s="43"/>
    </row>
    <row r="136" spans="1:11" ht="15" x14ac:dyDescent="0.2">
      <c r="A136" s="75"/>
      <c r="C136" s="31" t="s">
        <v>11</v>
      </c>
      <c r="E136" s="43">
        <v>16000</v>
      </c>
      <c r="F136" s="43"/>
      <c r="H136" s="33">
        <v>483</v>
      </c>
      <c r="I136" s="33" t="s">
        <v>142</v>
      </c>
    </row>
    <row r="137" spans="1:11" ht="15" x14ac:dyDescent="0.2">
      <c r="A137" s="75"/>
      <c r="D137" s="31" t="s">
        <v>9</v>
      </c>
      <c r="E137" s="43"/>
      <c r="F137" s="43">
        <v>16000</v>
      </c>
    </row>
    <row r="138" spans="1:11" x14ac:dyDescent="0.2">
      <c r="E138" s="43"/>
      <c r="F138" s="43"/>
      <c r="K138" s="44"/>
    </row>
    <row r="142" spans="1:11" x14ac:dyDescent="0.2">
      <c r="E142" s="58"/>
      <c r="F142" s="58"/>
    </row>
  </sheetData>
  <mergeCells count="9">
    <mergeCell ref="B116:I116"/>
    <mergeCell ref="B77:I79"/>
    <mergeCell ref="B93:I93"/>
    <mergeCell ref="A2:I2"/>
    <mergeCell ref="B68:I68"/>
    <mergeCell ref="B54:I54"/>
    <mergeCell ref="B9:I10"/>
    <mergeCell ref="B47:I48"/>
    <mergeCell ref="B28:I30"/>
  </mergeCells>
  <hyperlinks>
    <hyperlink ref="K73" r:id="rId1" xr:uid="{FCDF3F78-A813-4D7D-BA0E-ACD8B33C5C09}"/>
    <hyperlink ref="K44" r:id="rId2" display="Use the lease asset general ledger for the type of asset leased in SAAM 75.40. This example is for an equipment lease." xr:uid="{29C61AE0-E477-419A-89A1-886D3214D5CA}"/>
    <hyperlink ref="K71" r:id="rId3" display="Use the lease asset general ledger for the type of asset leased in SAAM 75.40. This example is for an equipment lease." xr:uid="{E1B47413-CA1C-4C2E-A53B-2A6704EA7A4E}"/>
    <hyperlink ref="K18" r:id="rId4" display="Use the lease asset general ledger for the type of asset leased in SAAM 75.40. This example is for an equipment lease." xr:uid="{7AFBDB03-CB4A-4ED0-BD2B-701EE1ECE474}"/>
    <hyperlink ref="K85" r:id="rId5" xr:uid="{246D2AE9-F32E-4B37-8A15-972670FCB58B}"/>
    <hyperlink ref="K83" r:id="rId6" display="Use the lease asset general ledger for the type of asset leased in SAAM 75.40. This example is for an equipment lease." xr:uid="{B0E724BF-BCCE-4A92-9F17-282C48D05BE1}"/>
    <hyperlink ref="K98" r:id="rId7" display="Use the lease asset general ledger for the type of asset leased in SAAM 75.40. This example is for an equipment lease." xr:uid="{6C708657-88B0-4836-BD34-EFFE6265A958}"/>
    <hyperlink ref="K108" r:id="rId8" xr:uid="{66FC3140-41DB-4A2B-9F06-BBBCD3D728E8}"/>
    <hyperlink ref="K133" r:id="rId9" xr:uid="{8D23DFED-F9B9-4646-980E-8EB1EDBD953B}"/>
    <hyperlink ref="K121" r:id="rId10" display="Use the lease asset general ledger for the type of asset leased in SAAM 75.40. This example is for an equipment lease." xr:uid="{6284B521-16DE-4CB1-ADB7-093B275AEDB4}"/>
    <hyperlink ref="K123" r:id="rId11" display="Use the lease asset general ledger for the type of asset leased in SAAM 75.40. This example is for an equipment lease." xr:uid="{7DEB6A06-2AB1-4499-9627-34B82D1D2188}"/>
    <hyperlink ref="K131" r:id="rId12" display="Use the lease asset general ledger for the type of asset leased in SAAM 75.40. This example is for an equipment lease." xr:uid="{AB8809C8-CA5F-4CB2-9A6B-274D38326D4C}"/>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198F-8A9D-4A9B-A50F-F6BBDC08D35D}">
  <sheetPr>
    <tabColor theme="5" tint="0.59999389629810485"/>
  </sheetPr>
  <dimension ref="A1:K103"/>
  <sheetViews>
    <sheetView workbookViewId="0"/>
  </sheetViews>
  <sheetFormatPr defaultColWidth="9.140625" defaultRowHeight="15.75" x14ac:dyDescent="0.2"/>
  <cols>
    <col min="1" max="1" width="5.140625" style="37" customWidth="1"/>
    <col min="2" max="2" width="5.28515625" style="31" customWidth="1"/>
    <col min="3" max="3" width="9.140625" style="31"/>
    <col min="4" max="4" width="120" style="31" customWidth="1"/>
    <col min="5" max="6" width="12.7109375" style="31" bestFit="1" customWidth="1"/>
    <col min="7" max="7" width="1.7109375" style="31" customWidth="1"/>
    <col min="8" max="8" width="12.85546875" style="33" bestFit="1" customWidth="1"/>
    <col min="9" max="9" width="14.7109375" style="33" bestFit="1" customWidth="1"/>
    <col min="10" max="10" width="1.42578125" style="31" customWidth="1"/>
    <col min="11" max="11" width="93.42578125" style="31" customWidth="1"/>
    <col min="12" max="16384" width="9.140625" style="31"/>
  </cols>
  <sheetData>
    <row r="1" spans="1:11" s="61" customFormat="1" ht="23.25" x14ac:dyDescent="0.35">
      <c r="A1" s="30" t="s">
        <v>135</v>
      </c>
      <c r="B1" s="59"/>
      <c r="C1" s="59"/>
      <c r="D1" s="59"/>
      <c r="E1" s="59"/>
      <c r="F1" s="59"/>
      <c r="G1" s="59"/>
      <c r="H1" s="60"/>
      <c r="I1" s="60"/>
    </row>
    <row r="2" spans="1:11" s="64" customFormat="1" ht="15.75" customHeight="1" x14ac:dyDescent="0.2">
      <c r="A2" s="93" t="s">
        <v>134</v>
      </c>
      <c r="B2" s="93"/>
      <c r="C2" s="93"/>
      <c r="D2" s="93"/>
      <c r="E2" s="93"/>
      <c r="F2" s="93"/>
      <c r="G2" s="93"/>
      <c r="H2" s="93"/>
      <c r="I2" s="93"/>
    </row>
    <row r="3" spans="1:11" ht="15" x14ac:dyDescent="0.2">
      <c r="A3" s="32"/>
    </row>
    <row r="4" spans="1:11" s="61" customFormat="1" ht="23.25" x14ac:dyDescent="0.35">
      <c r="A4" s="34" t="s">
        <v>14</v>
      </c>
      <c r="B4" s="62"/>
      <c r="C4" s="62"/>
      <c r="D4" s="62"/>
      <c r="E4" s="62"/>
      <c r="F4" s="62"/>
      <c r="G4" s="62"/>
      <c r="H4" s="63"/>
      <c r="I4" s="63"/>
    </row>
    <row r="5" spans="1:11" ht="14.25" x14ac:dyDescent="0.2">
      <c r="A5" s="35" t="s">
        <v>43</v>
      </c>
    </row>
    <row r="7" spans="1:11" s="64" customFormat="1" x14ac:dyDescent="0.2">
      <c r="A7" s="36" t="s">
        <v>35</v>
      </c>
      <c r="B7" s="65"/>
      <c r="C7" s="65"/>
      <c r="D7" s="65"/>
      <c r="E7" s="65"/>
      <c r="F7" s="65"/>
      <c r="G7" s="65"/>
      <c r="H7" s="66"/>
      <c r="I7" s="66"/>
    </row>
    <row r="8" spans="1:11" ht="10.5" customHeight="1" x14ac:dyDescent="0.2"/>
    <row r="9" spans="1:11" s="64" customFormat="1" x14ac:dyDescent="0.2">
      <c r="A9" s="38" t="s">
        <v>25</v>
      </c>
      <c r="B9" s="94" t="s">
        <v>44</v>
      </c>
      <c r="C9" s="94"/>
      <c r="D9" s="94"/>
      <c r="E9" s="94"/>
      <c r="F9" s="94"/>
      <c r="G9" s="94"/>
      <c r="H9" s="94"/>
      <c r="I9" s="94"/>
    </row>
    <row r="10" spans="1:11" s="64" customFormat="1" x14ac:dyDescent="0.2">
      <c r="A10" s="38"/>
      <c r="B10" s="94"/>
      <c r="C10" s="94"/>
      <c r="D10" s="94"/>
      <c r="E10" s="94"/>
      <c r="F10" s="94"/>
      <c r="G10" s="94"/>
      <c r="H10" s="94"/>
      <c r="I10" s="94"/>
    </row>
    <row r="11" spans="1:11" ht="15" x14ac:dyDescent="0.25">
      <c r="A11" s="75"/>
      <c r="E11" s="39" t="s">
        <v>3</v>
      </c>
      <c r="F11" s="39" t="s">
        <v>4</v>
      </c>
      <c r="H11" s="40" t="s">
        <v>17</v>
      </c>
      <c r="I11" s="40" t="s">
        <v>31</v>
      </c>
      <c r="K11" s="41"/>
    </row>
    <row r="12" spans="1:11" ht="15" x14ac:dyDescent="0.2">
      <c r="A12" s="75"/>
      <c r="C12" s="31" t="s">
        <v>57</v>
      </c>
      <c r="E12" s="42">
        <f>'Lease Amortization Schedule'!Z14</f>
        <v>484026.92</v>
      </c>
      <c r="F12" s="43"/>
      <c r="H12" s="33">
        <v>517</v>
      </c>
      <c r="I12" s="33" t="s">
        <v>45</v>
      </c>
      <c r="K12" s="44" t="s">
        <v>58</v>
      </c>
    </row>
    <row r="13" spans="1:11" ht="15" x14ac:dyDescent="0.2">
      <c r="A13" s="75"/>
      <c r="D13" s="31" t="s">
        <v>11</v>
      </c>
      <c r="E13" s="43"/>
      <c r="F13" s="43">
        <f>E12-F14</f>
        <v>387275.22</v>
      </c>
    </row>
    <row r="14" spans="1:11" ht="15" x14ac:dyDescent="0.2">
      <c r="A14" s="75"/>
      <c r="D14" s="31" t="s">
        <v>171</v>
      </c>
      <c r="E14" s="43"/>
      <c r="F14" s="45">
        <f>SUM('Lease Amortization Schedule'!R14:R25)</f>
        <v>96751.7</v>
      </c>
      <c r="H14" s="33">
        <v>518</v>
      </c>
      <c r="I14" s="33" t="s">
        <v>53</v>
      </c>
    </row>
    <row r="15" spans="1:11" ht="15" x14ac:dyDescent="0.2">
      <c r="A15" s="75"/>
      <c r="E15" s="46"/>
      <c r="F15" s="46"/>
    </row>
    <row r="16" spans="1:11" ht="28.5" customHeight="1" x14ac:dyDescent="0.2">
      <c r="A16" s="76"/>
      <c r="B16" s="95" t="s">
        <v>158</v>
      </c>
      <c r="C16" s="95"/>
      <c r="D16" s="95"/>
      <c r="E16" s="43"/>
      <c r="F16" s="43"/>
    </row>
    <row r="17" spans="1:11" ht="15" x14ac:dyDescent="0.2">
      <c r="A17" s="75"/>
      <c r="C17" s="31" t="s">
        <v>11</v>
      </c>
      <c r="E17" s="43">
        <v>60000</v>
      </c>
      <c r="F17" s="43"/>
      <c r="H17" s="33">
        <v>335</v>
      </c>
      <c r="I17" s="33" t="s">
        <v>157</v>
      </c>
      <c r="K17" s="44"/>
    </row>
    <row r="18" spans="1:11" ht="15" x14ac:dyDescent="0.2">
      <c r="A18" s="75"/>
      <c r="D18" s="31" t="s">
        <v>156</v>
      </c>
      <c r="E18" s="43"/>
      <c r="F18" s="43">
        <v>60000</v>
      </c>
      <c r="K18" s="48" t="s">
        <v>155</v>
      </c>
    </row>
    <row r="19" spans="1:11" ht="15" x14ac:dyDescent="0.2">
      <c r="A19" s="75"/>
      <c r="F19" s="49"/>
    </row>
    <row r="20" spans="1:11" s="64" customFormat="1" x14ac:dyDescent="0.2">
      <c r="A20" s="36" t="s">
        <v>136</v>
      </c>
      <c r="B20" s="65"/>
      <c r="C20" s="65"/>
      <c r="D20" s="65"/>
      <c r="E20" s="65"/>
      <c r="F20" s="65"/>
      <c r="G20" s="65"/>
      <c r="H20" s="66"/>
      <c r="I20" s="66"/>
    </row>
    <row r="21" spans="1:11" ht="10.5" customHeight="1" x14ac:dyDescent="0.2"/>
    <row r="22" spans="1:11" s="64" customFormat="1" x14ac:dyDescent="0.2">
      <c r="A22" s="38" t="s">
        <v>24</v>
      </c>
      <c r="B22" s="96" t="s">
        <v>84</v>
      </c>
      <c r="C22" s="96"/>
      <c r="D22" s="96"/>
      <c r="E22" s="96"/>
      <c r="F22" s="96"/>
      <c r="G22" s="96"/>
      <c r="H22" s="96"/>
      <c r="I22" s="96"/>
    </row>
    <row r="23" spans="1:11" s="64" customFormat="1" x14ac:dyDescent="0.2">
      <c r="A23" s="38"/>
      <c r="B23" s="96"/>
      <c r="C23" s="96"/>
      <c r="D23" s="96"/>
      <c r="E23" s="96"/>
      <c r="F23" s="96"/>
      <c r="G23" s="96"/>
      <c r="H23" s="96"/>
      <c r="I23" s="96"/>
    </row>
    <row r="24" spans="1:11" ht="15" x14ac:dyDescent="0.25">
      <c r="A24" s="75"/>
      <c r="E24" s="41" t="s">
        <v>3</v>
      </c>
      <c r="F24" s="41" t="s">
        <v>4</v>
      </c>
      <c r="H24" s="40" t="s">
        <v>17</v>
      </c>
      <c r="I24" s="40" t="s">
        <v>31</v>
      </c>
      <c r="K24" s="41"/>
    </row>
    <row r="25" spans="1:11" ht="15" x14ac:dyDescent="0.2">
      <c r="A25" s="75"/>
      <c r="C25" s="31" t="s">
        <v>10</v>
      </c>
      <c r="E25" s="45">
        <f>SUM('Lease Amortization Schedule'!R14:R25)</f>
        <v>96751.7</v>
      </c>
      <c r="F25" s="43"/>
      <c r="H25" s="33">
        <v>348</v>
      </c>
      <c r="I25" s="33" t="s">
        <v>81</v>
      </c>
      <c r="K25" s="48"/>
    </row>
    <row r="26" spans="1:11" ht="15" x14ac:dyDescent="0.2">
      <c r="A26" s="77"/>
      <c r="C26" s="31" t="s">
        <v>82</v>
      </c>
      <c r="E26" s="50">
        <f>SUM('Lease Amortization Schedule'!S14:S25)</f>
        <v>3556.2999999999997</v>
      </c>
      <c r="F26" s="43"/>
      <c r="H26" s="33">
        <v>337</v>
      </c>
      <c r="I26" s="33" t="s">
        <v>68</v>
      </c>
      <c r="K26" s="48" t="s">
        <v>60</v>
      </c>
    </row>
    <row r="27" spans="1:11" ht="15" x14ac:dyDescent="0.2">
      <c r="A27" s="77"/>
      <c r="D27" s="31" t="s">
        <v>83</v>
      </c>
      <c r="E27" s="43"/>
      <c r="F27" s="43">
        <f>E25+E26</f>
        <v>100308</v>
      </c>
      <c r="H27" s="33">
        <v>336</v>
      </c>
      <c r="I27" s="33" t="s">
        <v>69</v>
      </c>
      <c r="K27" s="48" t="s">
        <v>73</v>
      </c>
    </row>
    <row r="28" spans="1:11" ht="15" x14ac:dyDescent="0.2">
      <c r="A28" s="77"/>
      <c r="E28" s="43"/>
      <c r="F28" s="43"/>
    </row>
    <row r="29" spans="1:11" s="64" customFormat="1" x14ac:dyDescent="0.25">
      <c r="A29" s="38" t="s">
        <v>26</v>
      </c>
      <c r="B29" s="51" t="s">
        <v>72</v>
      </c>
      <c r="C29" s="67"/>
      <c r="D29" s="67"/>
      <c r="E29" s="67"/>
      <c r="F29" s="67"/>
      <c r="G29" s="67"/>
      <c r="H29" s="68"/>
      <c r="I29" s="68"/>
    </row>
    <row r="30" spans="1:11" ht="15" x14ac:dyDescent="0.25">
      <c r="A30" s="75"/>
      <c r="E30" s="41" t="s">
        <v>3</v>
      </c>
      <c r="F30" s="41" t="s">
        <v>4</v>
      </c>
      <c r="H30" s="40" t="s">
        <v>17</v>
      </c>
      <c r="I30" s="40" t="s">
        <v>31</v>
      </c>
      <c r="K30" s="41"/>
    </row>
    <row r="31" spans="1:11" ht="15" x14ac:dyDescent="0.2">
      <c r="A31" s="75"/>
      <c r="C31" s="31" t="s">
        <v>15</v>
      </c>
      <c r="E31" s="43">
        <f>SUM('Lease Amortization Schedule'!AA14:AA25)</f>
        <v>103720.07999999997</v>
      </c>
      <c r="F31" s="43"/>
      <c r="H31" s="33">
        <v>532</v>
      </c>
      <c r="I31" s="33" t="s">
        <v>46</v>
      </c>
      <c r="K31" s="44" t="s">
        <v>55</v>
      </c>
    </row>
    <row r="32" spans="1:11" ht="15" x14ac:dyDescent="0.2">
      <c r="A32" s="75"/>
      <c r="D32" s="31" t="s">
        <v>61</v>
      </c>
      <c r="E32" s="43"/>
      <c r="F32" s="52">
        <f>E31</f>
        <v>103720.07999999997</v>
      </c>
    </row>
    <row r="33" spans="1:11" ht="15" x14ac:dyDescent="0.2">
      <c r="A33" s="75"/>
      <c r="F33" s="49"/>
    </row>
    <row r="34" spans="1:11" s="64" customFormat="1" x14ac:dyDescent="0.2">
      <c r="A34" s="38" t="s">
        <v>32</v>
      </c>
      <c r="B34" s="94" t="s">
        <v>47</v>
      </c>
      <c r="C34" s="94"/>
      <c r="D34" s="94"/>
      <c r="E34" s="94"/>
      <c r="F34" s="94"/>
      <c r="G34" s="94"/>
      <c r="H34" s="94"/>
      <c r="I34" s="94"/>
    </row>
    <row r="35" spans="1:11" s="64" customFormat="1" x14ac:dyDescent="0.2">
      <c r="A35" s="38"/>
      <c r="B35" s="94"/>
      <c r="C35" s="94"/>
      <c r="D35" s="94"/>
      <c r="E35" s="94"/>
      <c r="F35" s="94"/>
      <c r="G35" s="94"/>
      <c r="H35" s="94"/>
      <c r="I35" s="94"/>
    </row>
    <row r="36" spans="1:11" ht="15" x14ac:dyDescent="0.25">
      <c r="A36" s="75"/>
      <c r="E36" s="41" t="s">
        <v>3</v>
      </c>
      <c r="F36" s="41" t="s">
        <v>4</v>
      </c>
      <c r="H36" s="40" t="s">
        <v>17</v>
      </c>
      <c r="I36" s="40" t="s">
        <v>31</v>
      </c>
      <c r="K36" s="41"/>
    </row>
    <row r="37" spans="1:11" ht="15" x14ac:dyDescent="0.2">
      <c r="A37" s="75"/>
      <c r="C37" s="31" t="s">
        <v>11</v>
      </c>
      <c r="E37" s="53">
        <f>SUM('Lease Amortization Schedule'!R26:R37)</f>
        <v>100281.62</v>
      </c>
      <c r="F37" s="43"/>
      <c r="H37" s="33">
        <v>518</v>
      </c>
      <c r="I37" s="33" t="s">
        <v>53</v>
      </c>
    </row>
    <row r="38" spans="1:11" ht="15" x14ac:dyDescent="0.2">
      <c r="A38" s="75"/>
      <c r="D38" s="31" t="s">
        <v>10</v>
      </c>
      <c r="E38" s="43"/>
      <c r="F38" s="43">
        <f>E37</f>
        <v>100281.62</v>
      </c>
    </row>
    <row r="39" spans="1:11" ht="15" x14ac:dyDescent="0.2">
      <c r="A39" s="75"/>
      <c r="E39" s="43"/>
      <c r="F39" s="43"/>
    </row>
    <row r="40" spans="1:11" s="64" customFormat="1" x14ac:dyDescent="0.25">
      <c r="A40" s="38" t="s">
        <v>34</v>
      </c>
      <c r="B40" s="51" t="s">
        <v>56</v>
      </c>
      <c r="C40" s="67"/>
      <c r="D40" s="67"/>
      <c r="E40" s="67"/>
      <c r="F40" s="69"/>
      <c r="G40" s="67"/>
      <c r="H40" s="68"/>
      <c r="I40" s="68"/>
    </row>
    <row r="41" spans="1:11" ht="15" x14ac:dyDescent="0.2">
      <c r="A41" s="75"/>
      <c r="F41" s="49"/>
    </row>
    <row r="42" spans="1:11" s="64" customFormat="1" x14ac:dyDescent="0.25">
      <c r="A42" s="47" t="s">
        <v>29</v>
      </c>
      <c r="B42" s="70" t="s">
        <v>48</v>
      </c>
      <c r="E42" s="41" t="s">
        <v>3</v>
      </c>
      <c r="F42" s="41" t="s">
        <v>4</v>
      </c>
      <c r="G42" s="31"/>
      <c r="H42" s="40" t="s">
        <v>17</v>
      </c>
      <c r="I42" s="40" t="s">
        <v>31</v>
      </c>
    </row>
    <row r="43" spans="1:11" ht="15" x14ac:dyDescent="0.25">
      <c r="A43" s="76"/>
      <c r="B43" s="41"/>
      <c r="C43" s="31" t="s">
        <v>85</v>
      </c>
      <c r="E43" s="43">
        <f>'Lease Amortization Schedule'!S26</f>
        <v>287.23</v>
      </c>
      <c r="F43" s="43"/>
      <c r="H43" s="33">
        <v>508</v>
      </c>
      <c r="I43" s="33" t="s">
        <v>75</v>
      </c>
      <c r="K43" s="48" t="s">
        <v>60</v>
      </c>
    </row>
    <row r="44" spans="1:11" ht="15" x14ac:dyDescent="0.25">
      <c r="A44" s="76"/>
      <c r="B44" s="41"/>
      <c r="D44" s="31" t="s">
        <v>39</v>
      </c>
      <c r="E44" s="43"/>
      <c r="F44" s="54">
        <f>E43</f>
        <v>287.23</v>
      </c>
    </row>
    <row r="45" spans="1:11" ht="15" x14ac:dyDescent="0.25">
      <c r="A45" s="76"/>
      <c r="B45" s="41"/>
      <c r="E45" s="43"/>
      <c r="F45" s="43"/>
    </row>
    <row r="46" spans="1:11" s="64" customFormat="1" x14ac:dyDescent="0.25">
      <c r="A46" s="47" t="s">
        <v>40</v>
      </c>
      <c r="B46" s="70" t="s">
        <v>49</v>
      </c>
      <c r="E46" s="72"/>
      <c r="F46" s="72"/>
      <c r="H46" s="73"/>
      <c r="I46" s="73"/>
    </row>
    <row r="47" spans="1:11" ht="15" x14ac:dyDescent="0.2">
      <c r="A47" s="75"/>
      <c r="C47" s="31" t="s">
        <v>39</v>
      </c>
      <c r="E47" s="54">
        <f>E43</f>
        <v>287.23</v>
      </c>
      <c r="F47" s="43"/>
      <c r="H47" s="33" t="s">
        <v>74</v>
      </c>
      <c r="I47" s="33" t="s">
        <v>76</v>
      </c>
      <c r="K47" s="48"/>
    </row>
    <row r="48" spans="1:11" ht="28.5" x14ac:dyDescent="0.2">
      <c r="A48" s="75"/>
      <c r="D48" s="78" t="s">
        <v>85</v>
      </c>
      <c r="E48" s="43"/>
      <c r="F48" s="43">
        <f>F44</f>
        <v>287.23</v>
      </c>
      <c r="K48" s="48" t="s">
        <v>60</v>
      </c>
    </row>
    <row r="49" spans="1:11" ht="15" x14ac:dyDescent="0.2">
      <c r="A49" s="75"/>
      <c r="F49" s="49"/>
    </row>
    <row r="50" spans="1:11" s="64" customFormat="1" x14ac:dyDescent="0.2">
      <c r="A50" s="36" t="s">
        <v>37</v>
      </c>
      <c r="B50" s="65"/>
      <c r="C50" s="65"/>
      <c r="D50" s="65"/>
      <c r="E50" s="65"/>
      <c r="F50" s="65"/>
      <c r="G50" s="65"/>
      <c r="H50" s="66"/>
      <c r="I50" s="66"/>
    </row>
    <row r="51" spans="1:11" ht="9.75" customHeight="1" x14ac:dyDescent="0.2">
      <c r="F51" s="49"/>
    </row>
    <row r="52" spans="1:11" s="64" customFormat="1" x14ac:dyDescent="0.25">
      <c r="A52" s="38" t="s">
        <v>50</v>
      </c>
      <c r="B52" s="94" t="s">
        <v>159</v>
      </c>
      <c r="C52" s="94"/>
      <c r="D52" s="94"/>
      <c r="E52" s="94"/>
      <c r="F52" s="94"/>
      <c r="G52" s="94"/>
      <c r="H52" s="94"/>
      <c r="I52" s="94"/>
    </row>
    <row r="53" spans="1:11" ht="15" x14ac:dyDescent="0.25">
      <c r="A53" s="75"/>
      <c r="E53" s="41" t="s">
        <v>3</v>
      </c>
      <c r="F53" s="41" t="s">
        <v>4</v>
      </c>
      <c r="H53" s="40" t="s">
        <v>17</v>
      </c>
      <c r="I53" s="40" t="s">
        <v>31</v>
      </c>
      <c r="K53" s="41"/>
    </row>
    <row r="54" spans="1:11" ht="15" x14ac:dyDescent="0.2">
      <c r="A54" s="75"/>
      <c r="C54" s="31" t="s">
        <v>61</v>
      </c>
      <c r="E54" s="55">
        <f>'Lease Amortization Schedule'!AA70-0.12</f>
        <v>484026.92000000057</v>
      </c>
      <c r="F54" s="43"/>
      <c r="H54" s="33">
        <v>533</v>
      </c>
      <c r="I54" s="33" t="s">
        <v>51</v>
      </c>
      <c r="K54" s="44" t="s">
        <v>55</v>
      </c>
    </row>
    <row r="55" spans="1:11" ht="15" x14ac:dyDescent="0.2">
      <c r="A55" s="75"/>
      <c r="C55" s="31" t="s">
        <v>16</v>
      </c>
      <c r="E55" s="43">
        <f>F56-E54</f>
        <v>-5.8207660913467407E-10</v>
      </c>
      <c r="F55" s="43"/>
    </row>
    <row r="56" spans="1:11" ht="15" x14ac:dyDescent="0.2">
      <c r="A56" s="75"/>
      <c r="D56" s="31" t="s">
        <v>57</v>
      </c>
      <c r="E56" s="43"/>
      <c r="F56" s="42">
        <f>'Lease Amortization Schedule'!Z14</f>
        <v>484026.92</v>
      </c>
      <c r="H56" s="33">
        <v>534</v>
      </c>
      <c r="I56" s="33" t="s">
        <v>52</v>
      </c>
      <c r="K56" s="44" t="s">
        <v>54</v>
      </c>
    </row>
    <row r="57" spans="1:11" ht="15" x14ac:dyDescent="0.2">
      <c r="A57" s="75"/>
    </row>
    <row r="58" spans="1:11" s="64" customFormat="1" x14ac:dyDescent="0.2">
      <c r="A58" s="36" t="s">
        <v>172</v>
      </c>
      <c r="B58" s="65"/>
      <c r="C58" s="65"/>
      <c r="D58" s="65"/>
      <c r="E58" s="65"/>
      <c r="F58" s="65"/>
      <c r="G58" s="65"/>
      <c r="H58" s="66"/>
      <c r="I58" s="66"/>
    </row>
    <row r="59" spans="1:11" ht="12.75" customHeight="1" x14ac:dyDescent="0.2">
      <c r="F59" s="49"/>
    </row>
    <row r="60" spans="1:11" s="64" customFormat="1" ht="15.75" customHeight="1" x14ac:dyDescent="0.2">
      <c r="A60" s="38" t="s">
        <v>160</v>
      </c>
      <c r="B60" s="94" t="s">
        <v>161</v>
      </c>
      <c r="C60" s="94"/>
      <c r="D60" s="94"/>
      <c r="E60" s="94"/>
      <c r="F60" s="94"/>
      <c r="G60" s="94"/>
      <c r="H60" s="94"/>
      <c r="I60" s="94"/>
    </row>
    <row r="61" spans="1:11" s="64" customFormat="1" x14ac:dyDescent="0.2">
      <c r="A61" s="38"/>
      <c r="B61" s="94"/>
      <c r="C61" s="94"/>
      <c r="D61" s="94"/>
      <c r="E61" s="94"/>
      <c r="F61" s="94"/>
      <c r="G61" s="94"/>
      <c r="H61" s="94"/>
      <c r="I61" s="94"/>
    </row>
    <row r="62" spans="1:11" s="64" customFormat="1" x14ac:dyDescent="0.2">
      <c r="A62" s="38"/>
      <c r="B62" s="94"/>
      <c r="C62" s="94"/>
      <c r="D62" s="94"/>
      <c r="E62" s="94"/>
      <c r="F62" s="94"/>
      <c r="G62" s="94"/>
      <c r="H62" s="94"/>
      <c r="I62" s="94"/>
    </row>
    <row r="63" spans="1:11" ht="15" x14ac:dyDescent="0.2">
      <c r="A63" s="76"/>
      <c r="B63" s="48" t="s">
        <v>141</v>
      </c>
      <c r="E63" s="43"/>
      <c r="F63" s="43"/>
    </row>
    <row r="64" spans="1:11" ht="15" x14ac:dyDescent="0.25">
      <c r="A64" s="75"/>
      <c r="E64" s="41" t="s">
        <v>3</v>
      </c>
      <c r="F64" s="41" t="s">
        <v>4</v>
      </c>
      <c r="H64" s="40" t="s">
        <v>17</v>
      </c>
      <c r="I64" s="40" t="s">
        <v>31</v>
      </c>
      <c r="K64" s="41"/>
    </row>
    <row r="65" spans="1:11" ht="15" x14ac:dyDescent="0.2">
      <c r="A65" s="75"/>
      <c r="C65" s="31" t="s">
        <v>61</v>
      </c>
      <c r="E65" s="56">
        <f>SUM('Lease Amortization Schedule'!AA14:AA53)</f>
        <v>345733.60000000015</v>
      </c>
      <c r="F65" s="43"/>
      <c r="H65" s="33">
        <v>533</v>
      </c>
      <c r="I65" s="33" t="s">
        <v>51</v>
      </c>
      <c r="K65" s="44" t="s">
        <v>55</v>
      </c>
    </row>
    <row r="66" spans="1:11" ht="15" x14ac:dyDescent="0.2">
      <c r="A66" s="75"/>
      <c r="C66" s="31" t="s">
        <v>11</v>
      </c>
      <c r="E66" s="56">
        <f>'Lease Amortization Schedule'!T53</f>
        <v>147029.23000000001</v>
      </c>
      <c r="F66" s="43"/>
      <c r="H66" s="33">
        <v>533</v>
      </c>
      <c r="I66" s="33" t="s">
        <v>162</v>
      </c>
      <c r="K66" s="44"/>
    </row>
    <row r="67" spans="1:11" ht="15" x14ac:dyDescent="0.2">
      <c r="A67" s="75"/>
      <c r="D67" s="31" t="s">
        <v>16</v>
      </c>
      <c r="E67" s="43"/>
      <c r="F67" s="43">
        <f>SUM(E65:E66)-F68</f>
        <v>8735.9100000002072</v>
      </c>
    </row>
    <row r="68" spans="1:11" ht="15" x14ac:dyDescent="0.2">
      <c r="A68" s="75"/>
      <c r="D68" s="31" t="s">
        <v>57</v>
      </c>
      <c r="E68" s="43"/>
      <c r="F68" s="42">
        <f>'Lease Amortization Schedule'!Z14</f>
        <v>484026.92</v>
      </c>
      <c r="H68" s="33">
        <v>534</v>
      </c>
      <c r="I68" s="33" t="s">
        <v>52</v>
      </c>
      <c r="K68" s="44" t="s">
        <v>54</v>
      </c>
    </row>
    <row r="69" spans="1:11" ht="15" x14ac:dyDescent="0.2">
      <c r="A69" s="75"/>
    </row>
    <row r="70" spans="1:11" s="64" customFormat="1" x14ac:dyDescent="0.2">
      <c r="A70" s="36" t="s">
        <v>143</v>
      </c>
      <c r="B70" s="65"/>
      <c r="C70" s="65"/>
      <c r="D70" s="65"/>
      <c r="E70" s="65"/>
      <c r="F70" s="65"/>
      <c r="G70" s="65"/>
      <c r="H70" s="66"/>
      <c r="I70" s="66"/>
    </row>
    <row r="72" spans="1:11" s="64" customFormat="1" ht="15.75" customHeight="1" x14ac:dyDescent="0.25">
      <c r="A72" s="38" t="s">
        <v>163</v>
      </c>
      <c r="B72" s="94" t="s">
        <v>145</v>
      </c>
      <c r="C72" s="94"/>
      <c r="D72" s="94"/>
      <c r="E72" s="94"/>
      <c r="F72" s="94"/>
      <c r="G72" s="94"/>
      <c r="H72" s="94"/>
      <c r="I72" s="94"/>
    </row>
    <row r="73" spans="1:11" ht="15" x14ac:dyDescent="0.2">
      <c r="A73" s="75"/>
      <c r="B73" s="48" t="s">
        <v>146</v>
      </c>
    </row>
    <row r="74" spans="1:11" ht="15" x14ac:dyDescent="0.25">
      <c r="A74" s="75"/>
      <c r="E74" s="39"/>
      <c r="F74" s="39"/>
      <c r="H74" s="40"/>
      <c r="I74" s="40"/>
      <c r="K74" s="41"/>
    </row>
    <row r="75" spans="1:11" s="64" customFormat="1" x14ac:dyDescent="0.25">
      <c r="A75" s="47" t="s">
        <v>29</v>
      </c>
      <c r="B75" s="70" t="s">
        <v>147</v>
      </c>
      <c r="E75" s="41" t="s">
        <v>3</v>
      </c>
      <c r="F75" s="41" t="s">
        <v>4</v>
      </c>
      <c r="G75" s="31"/>
      <c r="H75" s="40" t="s">
        <v>17</v>
      </c>
      <c r="I75" s="40" t="s">
        <v>31</v>
      </c>
    </row>
    <row r="76" spans="1:11" ht="15" x14ac:dyDescent="0.2">
      <c r="A76" s="75"/>
      <c r="C76" s="31" t="s">
        <v>57</v>
      </c>
      <c r="E76" s="43">
        <v>50000</v>
      </c>
      <c r="F76" s="43"/>
      <c r="H76" s="33">
        <v>517</v>
      </c>
      <c r="I76" s="33" t="s">
        <v>45</v>
      </c>
      <c r="K76" s="44" t="s">
        <v>58</v>
      </c>
    </row>
    <row r="77" spans="1:11" ht="15" x14ac:dyDescent="0.2">
      <c r="A77" s="75"/>
      <c r="D77" s="31" t="s">
        <v>11</v>
      </c>
      <c r="E77" s="43"/>
      <c r="F77" s="43">
        <v>50000</v>
      </c>
    </row>
    <row r="78" spans="1:11" ht="15" x14ac:dyDescent="0.2">
      <c r="A78" s="75"/>
      <c r="E78" s="43"/>
      <c r="F78" s="43"/>
    </row>
    <row r="79" spans="1:11" s="64" customFormat="1" x14ac:dyDescent="0.25">
      <c r="A79" s="47" t="s">
        <v>23</v>
      </c>
      <c r="B79" s="70" t="s">
        <v>148</v>
      </c>
      <c r="E79" s="74"/>
      <c r="F79" s="74"/>
      <c r="H79" s="71"/>
      <c r="I79" s="71"/>
      <c r="K79" s="70"/>
    </row>
    <row r="80" spans="1:11" ht="15" x14ac:dyDescent="0.2">
      <c r="A80" s="75"/>
      <c r="C80" s="31" t="s">
        <v>11</v>
      </c>
      <c r="E80" s="43">
        <v>50000</v>
      </c>
      <c r="F80" s="43"/>
      <c r="H80" s="33">
        <v>533</v>
      </c>
      <c r="I80" s="33" t="s">
        <v>162</v>
      </c>
      <c r="K80" s="44"/>
    </row>
    <row r="81" spans="1:11" ht="15" x14ac:dyDescent="0.2">
      <c r="A81" s="75"/>
      <c r="C81" s="31" t="s">
        <v>16</v>
      </c>
      <c r="E81" s="43">
        <f>F82-E80</f>
        <v>0</v>
      </c>
      <c r="F81" s="43"/>
    </row>
    <row r="82" spans="1:11" ht="15" x14ac:dyDescent="0.2">
      <c r="A82" s="75"/>
      <c r="D82" s="31" t="s">
        <v>57</v>
      </c>
      <c r="E82" s="43"/>
      <c r="F82" s="43">
        <v>50000</v>
      </c>
      <c r="H82" s="33">
        <v>534</v>
      </c>
      <c r="I82" s="33" t="s">
        <v>52</v>
      </c>
      <c r="K82" s="44" t="s">
        <v>54</v>
      </c>
    </row>
    <row r="83" spans="1:11" ht="15" x14ac:dyDescent="0.2">
      <c r="A83" s="75"/>
    </row>
    <row r="84" spans="1:11" s="64" customFormat="1" x14ac:dyDescent="0.2">
      <c r="A84" s="36" t="s">
        <v>149</v>
      </c>
      <c r="B84" s="65"/>
      <c r="C84" s="65"/>
      <c r="D84" s="65"/>
      <c r="E84" s="65"/>
      <c r="F84" s="65"/>
      <c r="G84" s="65"/>
      <c r="H84" s="66"/>
      <c r="I84" s="66"/>
    </row>
    <row r="86" spans="1:11" s="64" customFormat="1" ht="15.75" customHeight="1" x14ac:dyDescent="0.2">
      <c r="A86" s="38" t="s">
        <v>164</v>
      </c>
      <c r="B86" s="94" t="s">
        <v>165</v>
      </c>
      <c r="C86" s="94"/>
      <c r="D86" s="94"/>
      <c r="E86" s="94"/>
      <c r="F86" s="94"/>
      <c r="G86" s="94"/>
      <c r="H86" s="94"/>
      <c r="I86" s="94"/>
    </row>
    <row r="87" spans="1:11" s="64" customFormat="1" ht="15.75" customHeight="1" x14ac:dyDescent="0.2">
      <c r="A87" s="38"/>
      <c r="B87" s="94"/>
      <c r="C87" s="94"/>
      <c r="D87" s="94"/>
      <c r="E87" s="94"/>
      <c r="F87" s="94"/>
      <c r="G87" s="94"/>
      <c r="H87" s="94"/>
      <c r="I87" s="94"/>
    </row>
    <row r="88" spans="1:11" ht="15" x14ac:dyDescent="0.2">
      <c r="A88" s="75"/>
      <c r="B88" s="48" t="s">
        <v>146</v>
      </c>
    </row>
    <row r="89" spans="1:11" ht="15" x14ac:dyDescent="0.25">
      <c r="A89" s="75"/>
      <c r="E89" s="39"/>
      <c r="F89" s="39"/>
      <c r="H89" s="40"/>
      <c r="I89" s="40"/>
      <c r="K89" s="41"/>
    </row>
    <row r="90" spans="1:11" ht="15" x14ac:dyDescent="0.25">
      <c r="A90" s="76" t="s">
        <v>29</v>
      </c>
      <c r="B90" s="41" t="s">
        <v>173</v>
      </c>
      <c r="E90" s="41" t="s">
        <v>3</v>
      </c>
      <c r="F90" s="41" t="s">
        <v>4</v>
      </c>
      <c r="H90" s="40" t="s">
        <v>17</v>
      </c>
      <c r="I90" s="40" t="s">
        <v>31</v>
      </c>
    </row>
    <row r="91" spans="1:11" ht="15" x14ac:dyDescent="0.2">
      <c r="A91" s="75"/>
      <c r="C91" s="31" t="s">
        <v>57</v>
      </c>
      <c r="E91" s="43">
        <v>90000</v>
      </c>
      <c r="F91" s="43"/>
      <c r="H91" s="33">
        <v>377</v>
      </c>
      <c r="I91" s="33" t="s">
        <v>167</v>
      </c>
      <c r="K91" s="44" t="s">
        <v>58</v>
      </c>
    </row>
    <row r="92" spans="1:11" ht="15" x14ac:dyDescent="0.2">
      <c r="A92" s="75"/>
      <c r="C92" s="31" t="s">
        <v>166</v>
      </c>
      <c r="E92" s="43">
        <f>SUM(F93:F94)-E91</f>
        <v>1000</v>
      </c>
      <c r="F92" s="43"/>
      <c r="K92" s="44"/>
    </row>
    <row r="93" spans="1:11" ht="15" x14ac:dyDescent="0.2">
      <c r="A93" s="75"/>
      <c r="D93" s="31" t="s">
        <v>61</v>
      </c>
      <c r="E93" s="43"/>
      <c r="F93" s="43">
        <v>75000</v>
      </c>
      <c r="H93" s="33">
        <v>118</v>
      </c>
      <c r="I93" s="33" t="s">
        <v>168</v>
      </c>
      <c r="K93" s="44" t="s">
        <v>55</v>
      </c>
    </row>
    <row r="94" spans="1:11" ht="15" x14ac:dyDescent="0.2">
      <c r="A94" s="75"/>
      <c r="D94" s="31" t="s">
        <v>11</v>
      </c>
      <c r="E94" s="43"/>
      <c r="F94" s="43">
        <v>16000</v>
      </c>
      <c r="H94" s="33">
        <v>118</v>
      </c>
      <c r="I94" s="33" t="s">
        <v>169</v>
      </c>
    </row>
    <row r="95" spans="1:11" ht="15" x14ac:dyDescent="0.2">
      <c r="A95" s="75"/>
      <c r="E95" s="43"/>
      <c r="F95" s="43"/>
    </row>
    <row r="96" spans="1:11" ht="15" x14ac:dyDescent="0.25">
      <c r="A96" s="76" t="s">
        <v>23</v>
      </c>
      <c r="B96" s="41" t="s">
        <v>174</v>
      </c>
      <c r="E96" s="57"/>
      <c r="F96" s="57"/>
      <c r="H96" s="40"/>
      <c r="I96" s="40"/>
      <c r="K96" s="41"/>
    </row>
    <row r="97" spans="1:11" ht="15" x14ac:dyDescent="0.25">
      <c r="A97" s="76"/>
      <c r="B97" s="41"/>
      <c r="C97" s="31" t="s">
        <v>61</v>
      </c>
      <c r="E97" s="43">
        <v>75000</v>
      </c>
      <c r="F97" s="43"/>
      <c r="H97" s="33">
        <v>533</v>
      </c>
      <c r="I97" s="33" t="s">
        <v>170</v>
      </c>
      <c r="K97" s="44" t="s">
        <v>55</v>
      </c>
    </row>
    <row r="98" spans="1:11" ht="15" x14ac:dyDescent="0.2">
      <c r="A98" s="75"/>
      <c r="C98" s="31" t="s">
        <v>11</v>
      </c>
      <c r="E98" s="43">
        <v>16000</v>
      </c>
      <c r="F98" s="43"/>
      <c r="H98" s="33">
        <v>533</v>
      </c>
      <c r="I98" s="33" t="s">
        <v>162</v>
      </c>
    </row>
    <row r="99" spans="1:11" ht="15" x14ac:dyDescent="0.2">
      <c r="A99" s="75"/>
      <c r="D99" s="31" t="s">
        <v>16</v>
      </c>
      <c r="E99" s="43"/>
      <c r="F99" s="43">
        <f>SUM(E97:E98)-F100</f>
        <v>1000</v>
      </c>
    </row>
    <row r="100" spans="1:11" ht="15" x14ac:dyDescent="0.2">
      <c r="A100" s="75"/>
      <c r="D100" s="31" t="s">
        <v>57</v>
      </c>
      <c r="E100" s="43"/>
      <c r="F100" s="43">
        <v>90000</v>
      </c>
      <c r="H100" s="33">
        <v>534</v>
      </c>
      <c r="I100" s="33" t="s">
        <v>52</v>
      </c>
      <c r="K100" s="44" t="s">
        <v>54</v>
      </c>
    </row>
    <row r="101" spans="1:11" ht="15" x14ac:dyDescent="0.2">
      <c r="A101" s="75"/>
      <c r="E101" s="43"/>
      <c r="F101" s="43"/>
    </row>
    <row r="102" spans="1:11" ht="15" x14ac:dyDescent="0.2">
      <c r="A102" s="75"/>
      <c r="E102" s="43"/>
      <c r="F102" s="43"/>
    </row>
    <row r="103" spans="1:11" ht="15" x14ac:dyDescent="0.2">
      <c r="A103" s="75"/>
      <c r="E103" s="58"/>
      <c r="F103" s="58"/>
    </row>
  </sheetData>
  <mergeCells count="9">
    <mergeCell ref="A2:I2"/>
    <mergeCell ref="B52:I52"/>
    <mergeCell ref="B16:D16"/>
    <mergeCell ref="B60:I62"/>
    <mergeCell ref="B86:I87"/>
    <mergeCell ref="B72:I72"/>
    <mergeCell ref="B9:I10"/>
    <mergeCell ref="B22:I23"/>
    <mergeCell ref="B34:I35"/>
  </mergeCells>
  <hyperlinks>
    <hyperlink ref="K12" r:id="rId1" display="Use the lease asset general ledger for the type of asset leased in SAAM 75.40. This example is for an equipment lease." xr:uid="{ABBB1AC2-FB90-47AE-8A2B-EC2DEA8A13C2}"/>
    <hyperlink ref="K56" r:id="rId2" xr:uid="{E415316F-CF91-4939-872E-0BC1D30006EA}"/>
    <hyperlink ref="K54" r:id="rId3" display="Use the lease asset general ledger for the type of asset leased in SAAM 75.40. This example is for an equipment lease." xr:uid="{48D0180C-96BC-4F40-AF7B-31722949B21B}"/>
    <hyperlink ref="K31" r:id="rId4" display="Use the lease asset general ledger for the type of asset leased in SAAM 75.40. This example is for an equipment lease." xr:uid="{2231302B-DE0E-452C-9913-9F9B0E0102DC}"/>
    <hyperlink ref="K68" r:id="rId5" xr:uid="{BD7CE7BB-E51D-42BF-9B18-E41F74A81AB5}"/>
    <hyperlink ref="K65" r:id="rId6" display="Use the lease asset general ledger for the type of asset leased in SAAM 75.40. This example is for an equipment lease." xr:uid="{739805B9-7002-4E02-88D1-3EC2950384CB}"/>
    <hyperlink ref="K76" r:id="rId7" display="Use the lease asset general ledger for the type of asset leased in SAAM 75.40. This example is for an equipment lease." xr:uid="{4F537A1A-C4D5-4183-A0F8-4854152B92C7}"/>
    <hyperlink ref="K82" r:id="rId8" xr:uid="{1C93B624-76E4-4954-9B5A-FF59C9296EB7}"/>
    <hyperlink ref="K91" r:id="rId9" display="Use the lease asset general ledger for the type of asset leased in SAAM 75.40. This example is for an equipment lease." xr:uid="{F74A631D-5783-49B5-AB59-E6E46392A196}"/>
    <hyperlink ref="K100" r:id="rId10" xr:uid="{815E4EC0-3BDC-4B10-9D11-6FBEABF79EBA}"/>
    <hyperlink ref="K93" r:id="rId11" display="Use the lease asset general ledger for the type of asset leased in SAAM 75.40. This example is for an equipment lease." xr:uid="{48C7690C-2719-4EFD-A17D-8D32B5C28AA7}"/>
    <hyperlink ref="K97" r:id="rId12" display="Use the lease asset general ledger for the type of asset leased in SAAM 75.40. This example is for an equipment lease." xr:uid="{699D8A48-73D0-4BD0-9ECD-7C1EC9DFEEA8}"/>
  </hyperlinks>
  <pageMargins left="0.7" right="0.7" top="0.75" bottom="0.75" header="0.3" footer="0.3"/>
  <pageSetup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578F5-4B2E-478C-B3B3-C66BACACCCC7}">
  <dimension ref="A1:AC78"/>
  <sheetViews>
    <sheetView showWhiteSpace="0" workbookViewId="0">
      <pane ySplit="13" topLeftCell="A14" activePane="bottomLeft" state="frozen"/>
      <selection pane="bottomLeft" activeCell="A14" sqref="A14"/>
    </sheetView>
  </sheetViews>
  <sheetFormatPr defaultRowHeight="14.25" outlineLevelCol="1" x14ac:dyDescent="0.2"/>
  <cols>
    <col min="1" max="1" width="12.85546875" style="1" customWidth="1"/>
    <col min="2" max="2" width="14.140625" style="1" bestFit="1" customWidth="1"/>
    <col min="3" max="3" width="29.7109375" style="1" bestFit="1" customWidth="1"/>
    <col min="4" max="4" width="17" style="1" hidden="1" customWidth="1" outlineLevel="1"/>
    <col min="5" max="5" width="16" style="1" hidden="1" customWidth="1" outlineLevel="1"/>
    <col min="6" max="6" width="14.28515625" style="1" hidden="1" customWidth="1" outlineLevel="1"/>
    <col min="7" max="7" width="11.7109375" style="1" hidden="1" customWidth="1" outlineLevel="1"/>
    <col min="8" max="8" width="10.5703125" style="1" hidden="1" customWidth="1" outlineLevel="1"/>
    <col min="9" max="9" width="13.28515625" style="1" hidden="1" customWidth="1" outlineLevel="1"/>
    <col min="10" max="10" width="11.5703125" style="1" hidden="1" customWidth="1" outlineLevel="1"/>
    <col min="11" max="12" width="12.7109375" style="1" hidden="1" customWidth="1" outlineLevel="1"/>
    <col min="13" max="13" width="16.85546875" style="1" hidden="1" customWidth="1" outlineLevel="1"/>
    <col min="14" max="14" width="18" style="1" hidden="1" customWidth="1" outlineLevel="1"/>
    <col min="15" max="15" width="18.85546875" style="1" hidden="1" customWidth="1" outlineLevel="1"/>
    <col min="16" max="16" width="26.7109375" style="1" hidden="1" customWidth="1" outlineLevel="1"/>
    <col min="17" max="17" width="18.7109375" style="1" bestFit="1" customWidth="1" collapsed="1"/>
    <col min="18" max="18" width="12" style="1" bestFit="1" customWidth="1"/>
    <col min="19" max="19" width="10.85546875" style="1" bestFit="1" customWidth="1"/>
    <col min="20" max="20" width="17" style="1" bestFit="1" customWidth="1"/>
    <col min="21" max="22" width="12.5703125" style="1" bestFit="1" customWidth="1"/>
    <col min="23" max="24" width="10.7109375" style="1" bestFit="1" customWidth="1"/>
    <col min="25" max="25" width="15.42578125" style="1" bestFit="1" customWidth="1"/>
    <col min="26" max="26" width="20.42578125" style="1" bestFit="1" customWidth="1"/>
    <col min="27" max="27" width="23.42578125" style="1" bestFit="1" customWidth="1"/>
    <col min="28" max="28" width="17" style="1" bestFit="1" customWidth="1"/>
    <col min="29" max="16384" width="9.140625" style="1"/>
  </cols>
  <sheetData>
    <row r="1" spans="1:28" ht="23.25" x14ac:dyDescent="0.35">
      <c r="A1" s="18" t="s">
        <v>133</v>
      </c>
    </row>
    <row r="3" spans="1:28" ht="18" x14ac:dyDescent="0.25">
      <c r="A3" s="17" t="s">
        <v>128</v>
      </c>
    </row>
    <row r="4" spans="1:28" ht="18" x14ac:dyDescent="0.25">
      <c r="A4" s="17" t="s">
        <v>128</v>
      </c>
    </row>
    <row r="6" spans="1:28" x14ac:dyDescent="0.2">
      <c r="A6" s="15" t="s">
        <v>132</v>
      </c>
      <c r="B6" s="14">
        <v>44012</v>
      </c>
    </row>
    <row r="7" spans="1:28" x14ac:dyDescent="0.2">
      <c r="A7" s="15" t="s">
        <v>131</v>
      </c>
      <c r="B7" s="16" t="s">
        <v>130</v>
      </c>
    </row>
    <row r="8" spans="1:28" x14ac:dyDescent="0.2">
      <c r="A8" s="15" t="s">
        <v>129</v>
      </c>
      <c r="B8" s="14">
        <v>45716</v>
      </c>
    </row>
    <row r="10" spans="1:28" x14ac:dyDescent="0.2">
      <c r="A10" s="11"/>
      <c r="B10" s="13">
        <v>44013</v>
      </c>
      <c r="C10" s="11" t="s">
        <v>128</v>
      </c>
      <c r="D10" s="11"/>
      <c r="E10" s="11"/>
      <c r="F10" s="11"/>
      <c r="G10" s="11"/>
      <c r="H10" s="11"/>
      <c r="I10" s="11"/>
      <c r="J10" s="11"/>
      <c r="K10" s="11"/>
      <c r="L10" s="11"/>
      <c r="M10" s="11"/>
      <c r="N10" s="11"/>
      <c r="O10" s="11"/>
      <c r="P10" s="11"/>
      <c r="Q10" s="11"/>
      <c r="R10" s="11"/>
      <c r="S10" s="11"/>
      <c r="T10" s="11"/>
      <c r="U10" s="11"/>
      <c r="V10" s="11"/>
      <c r="W10" s="11"/>
      <c r="X10" s="11"/>
      <c r="Y10" s="11"/>
      <c r="Z10" s="12"/>
      <c r="AA10" s="11"/>
      <c r="AB10" s="11"/>
    </row>
    <row r="11" spans="1:28" x14ac:dyDescent="0.2">
      <c r="A11" s="11"/>
      <c r="B11" s="11"/>
      <c r="C11" s="11" t="s">
        <v>127</v>
      </c>
      <c r="D11" s="11"/>
      <c r="E11" s="11"/>
      <c r="F11" s="11"/>
      <c r="G11" s="11"/>
      <c r="H11" s="11"/>
      <c r="I11" s="11"/>
      <c r="J11" s="11"/>
      <c r="K11" s="11"/>
      <c r="L11" s="11"/>
      <c r="M11" s="11"/>
      <c r="N11" s="11"/>
      <c r="O11" s="11"/>
      <c r="P11" s="11"/>
      <c r="Q11" s="11"/>
      <c r="R11" s="11"/>
      <c r="S11" s="11"/>
      <c r="T11" s="11"/>
      <c r="U11" s="11"/>
      <c r="V11" s="11"/>
      <c r="W11" s="11"/>
      <c r="X11" s="11"/>
      <c r="Y11" s="11"/>
      <c r="Z11" s="12"/>
      <c r="AA11" s="11"/>
      <c r="AB11" s="11"/>
    </row>
    <row r="12" spans="1:28" x14ac:dyDescent="0.2">
      <c r="A12" s="11"/>
      <c r="B12" s="11" t="s">
        <v>126</v>
      </c>
      <c r="C12" s="11"/>
      <c r="D12" s="11"/>
      <c r="E12" s="11"/>
      <c r="F12" s="11"/>
      <c r="G12" s="11"/>
      <c r="H12" s="11"/>
      <c r="I12" s="11"/>
      <c r="J12" s="11"/>
      <c r="K12" s="11"/>
      <c r="L12" s="11"/>
      <c r="M12" s="11"/>
      <c r="N12" s="11"/>
      <c r="O12" s="11"/>
      <c r="P12" s="11"/>
      <c r="Q12" s="11"/>
      <c r="R12" s="11"/>
      <c r="S12" s="11"/>
      <c r="T12" s="11"/>
      <c r="U12" s="11"/>
      <c r="V12" s="11"/>
      <c r="W12" s="11"/>
      <c r="X12" s="11"/>
      <c r="Y12" s="11"/>
      <c r="Z12" s="12" t="s">
        <v>125</v>
      </c>
      <c r="AA12" s="11"/>
      <c r="AB12" s="11"/>
    </row>
    <row r="13" spans="1:28" ht="60" customHeight="1" x14ac:dyDescent="0.25">
      <c r="A13" s="9" t="s">
        <v>124</v>
      </c>
      <c r="B13" s="9" t="s">
        <v>102</v>
      </c>
      <c r="C13" s="9" t="s">
        <v>123</v>
      </c>
      <c r="D13" s="9" t="s">
        <v>122</v>
      </c>
      <c r="E13" s="9" t="s">
        <v>121</v>
      </c>
      <c r="F13" s="9" t="s">
        <v>120</v>
      </c>
      <c r="G13" s="9" t="s">
        <v>119</v>
      </c>
      <c r="H13" s="9" t="s">
        <v>118</v>
      </c>
      <c r="I13" s="9" t="s">
        <v>117</v>
      </c>
      <c r="J13" s="9" t="s">
        <v>116</v>
      </c>
      <c r="K13" s="9" t="s">
        <v>115</v>
      </c>
      <c r="L13" s="9" t="s">
        <v>114</v>
      </c>
      <c r="M13" s="9" t="s">
        <v>113</v>
      </c>
      <c r="N13" s="9" t="s">
        <v>112</v>
      </c>
      <c r="O13" s="9" t="s">
        <v>111</v>
      </c>
      <c r="P13" s="9" t="s">
        <v>110</v>
      </c>
      <c r="Q13" s="9" t="s">
        <v>109</v>
      </c>
      <c r="R13" s="9" t="s">
        <v>108</v>
      </c>
      <c r="S13" s="9" t="s">
        <v>107</v>
      </c>
      <c r="T13" s="9" t="s">
        <v>101</v>
      </c>
      <c r="U13" s="9" t="s">
        <v>106</v>
      </c>
      <c r="V13" s="9" t="s">
        <v>105</v>
      </c>
      <c r="W13" s="9" t="s">
        <v>104</v>
      </c>
      <c r="X13" s="9" t="s">
        <v>103</v>
      </c>
      <c r="Y13" s="9" t="s">
        <v>66</v>
      </c>
      <c r="Z13" s="10" t="s">
        <v>102</v>
      </c>
      <c r="AA13" s="9" t="s">
        <v>0</v>
      </c>
      <c r="AB13" s="9" t="s">
        <v>101</v>
      </c>
    </row>
    <row r="14" spans="1:28" x14ac:dyDescent="0.2">
      <c r="A14" s="4">
        <v>44043</v>
      </c>
      <c r="B14" s="22">
        <v>484026.92</v>
      </c>
      <c r="C14" s="8">
        <v>8276</v>
      </c>
      <c r="D14" s="8"/>
      <c r="E14" s="8"/>
      <c r="F14" s="8"/>
      <c r="G14" s="8"/>
      <c r="H14" s="8"/>
      <c r="I14" s="8"/>
      <c r="J14" s="8"/>
      <c r="K14" s="8"/>
      <c r="L14" s="8"/>
      <c r="M14" s="8">
        <v>352.85</v>
      </c>
      <c r="N14" s="8">
        <v>352.85</v>
      </c>
      <c r="O14" s="8"/>
      <c r="P14" s="8">
        <v>352.85</v>
      </c>
      <c r="Q14" s="8">
        <v>8276</v>
      </c>
      <c r="R14" s="20">
        <v>8276</v>
      </c>
      <c r="S14" s="23">
        <v>0</v>
      </c>
      <c r="T14" s="8">
        <v>475750.92</v>
      </c>
      <c r="U14" s="8">
        <v>96713.46</v>
      </c>
      <c r="V14" s="8">
        <v>96713.46</v>
      </c>
      <c r="W14" s="8"/>
      <c r="X14" s="8"/>
      <c r="Y14" s="8">
        <v>8276</v>
      </c>
      <c r="Z14" s="19">
        <v>484026.92</v>
      </c>
      <c r="AA14" s="24">
        <v>8643.34</v>
      </c>
      <c r="AB14" s="8">
        <v>475383.58</v>
      </c>
    </row>
    <row r="15" spans="1:28" x14ac:dyDescent="0.2">
      <c r="A15" s="4">
        <v>44074</v>
      </c>
      <c r="B15" s="8">
        <v>475750.92</v>
      </c>
      <c r="C15" s="8">
        <v>8276</v>
      </c>
      <c r="D15" s="8"/>
      <c r="E15" s="8"/>
      <c r="F15" s="8"/>
      <c r="G15" s="8"/>
      <c r="H15" s="8"/>
      <c r="I15" s="8"/>
      <c r="J15" s="8"/>
      <c r="K15" s="8"/>
      <c r="L15" s="8"/>
      <c r="M15" s="8">
        <v>-5.88</v>
      </c>
      <c r="N15" s="8">
        <v>346.97</v>
      </c>
      <c r="O15" s="8"/>
      <c r="P15" s="8">
        <v>699.82</v>
      </c>
      <c r="Q15" s="8">
        <v>8276</v>
      </c>
      <c r="R15" s="20">
        <v>7923.15</v>
      </c>
      <c r="S15" s="23">
        <v>352.85</v>
      </c>
      <c r="T15" s="8">
        <v>467827.77</v>
      </c>
      <c r="U15" s="8">
        <v>320.73</v>
      </c>
      <c r="V15" s="8">
        <v>97034.19</v>
      </c>
      <c r="W15" s="8"/>
      <c r="X15" s="8"/>
      <c r="Y15" s="8">
        <v>8276</v>
      </c>
      <c r="Z15" s="8">
        <v>475383.58</v>
      </c>
      <c r="AA15" s="24">
        <v>8643.34</v>
      </c>
      <c r="AB15" s="8">
        <v>466740.25</v>
      </c>
    </row>
    <row r="16" spans="1:28" x14ac:dyDescent="0.2">
      <c r="A16" s="4">
        <v>44104</v>
      </c>
      <c r="B16" s="8">
        <v>467827.77</v>
      </c>
      <c r="C16" s="8">
        <v>8276</v>
      </c>
      <c r="D16" s="8"/>
      <c r="E16" s="8"/>
      <c r="F16" s="8"/>
      <c r="G16" s="8"/>
      <c r="H16" s="8"/>
      <c r="I16" s="8"/>
      <c r="J16" s="8"/>
      <c r="K16" s="8"/>
      <c r="L16" s="8"/>
      <c r="M16" s="8">
        <v>-5.88</v>
      </c>
      <c r="N16" s="8">
        <v>341.09</v>
      </c>
      <c r="O16" s="8"/>
      <c r="P16" s="8">
        <v>1040.9100000000001</v>
      </c>
      <c r="Q16" s="8">
        <v>8276</v>
      </c>
      <c r="R16" s="20">
        <v>7929.03</v>
      </c>
      <c r="S16" s="23">
        <v>346.97</v>
      </c>
      <c r="T16" s="8">
        <v>459898.74</v>
      </c>
      <c r="U16" s="8">
        <v>320.97000000000003</v>
      </c>
      <c r="V16" s="8">
        <v>97355.16</v>
      </c>
      <c r="W16" s="8"/>
      <c r="X16" s="8"/>
      <c r="Y16" s="8">
        <v>8276</v>
      </c>
      <c r="Z16" s="8">
        <v>466740.25</v>
      </c>
      <c r="AA16" s="24">
        <v>8643.34</v>
      </c>
      <c r="AB16" s="8">
        <v>458096.91</v>
      </c>
    </row>
    <row r="17" spans="1:28" x14ac:dyDescent="0.2">
      <c r="A17" s="4">
        <v>44135</v>
      </c>
      <c r="B17" s="8">
        <v>459898.74</v>
      </c>
      <c r="C17" s="8">
        <v>8276</v>
      </c>
      <c r="D17" s="8"/>
      <c r="E17" s="8"/>
      <c r="F17" s="8"/>
      <c r="G17" s="8"/>
      <c r="H17" s="8"/>
      <c r="I17" s="8"/>
      <c r="J17" s="8"/>
      <c r="K17" s="8"/>
      <c r="L17" s="8"/>
      <c r="M17" s="8">
        <v>-5.89</v>
      </c>
      <c r="N17" s="8">
        <v>335.21</v>
      </c>
      <c r="O17" s="8"/>
      <c r="P17" s="8">
        <v>1376.12</v>
      </c>
      <c r="Q17" s="8">
        <v>8276</v>
      </c>
      <c r="R17" s="20">
        <v>7934.91</v>
      </c>
      <c r="S17" s="23">
        <v>341.09</v>
      </c>
      <c r="T17" s="8">
        <v>451963.83</v>
      </c>
      <c r="U17" s="8">
        <v>321.20999999999998</v>
      </c>
      <c r="V17" s="8">
        <v>97676.36</v>
      </c>
      <c r="W17" s="8"/>
      <c r="X17" s="8"/>
      <c r="Y17" s="8">
        <v>8276</v>
      </c>
      <c r="Z17" s="8">
        <v>458096.91</v>
      </c>
      <c r="AA17" s="24">
        <v>8643.34</v>
      </c>
      <c r="AB17" s="8">
        <v>449453.57</v>
      </c>
    </row>
    <row r="18" spans="1:28" x14ac:dyDescent="0.2">
      <c r="A18" s="4">
        <v>44165</v>
      </c>
      <c r="B18" s="8">
        <v>451963.83</v>
      </c>
      <c r="C18" s="8">
        <v>8276</v>
      </c>
      <c r="D18" s="8"/>
      <c r="E18" s="8"/>
      <c r="F18" s="8"/>
      <c r="G18" s="8"/>
      <c r="H18" s="8"/>
      <c r="I18" s="8"/>
      <c r="J18" s="8"/>
      <c r="K18" s="8"/>
      <c r="L18" s="8"/>
      <c r="M18" s="8">
        <v>-5.89</v>
      </c>
      <c r="N18" s="8">
        <v>329.32</v>
      </c>
      <c r="O18" s="8"/>
      <c r="P18" s="8">
        <v>1705.44</v>
      </c>
      <c r="Q18" s="8">
        <v>8276</v>
      </c>
      <c r="R18" s="20">
        <v>7940.79</v>
      </c>
      <c r="S18" s="23">
        <v>335.21</v>
      </c>
      <c r="T18" s="8">
        <v>444023.03999999998</v>
      </c>
      <c r="U18" s="8">
        <v>321.44</v>
      </c>
      <c r="V18" s="8">
        <v>97997.81</v>
      </c>
      <c r="W18" s="8"/>
      <c r="X18" s="8"/>
      <c r="Y18" s="8">
        <v>8276</v>
      </c>
      <c r="Z18" s="8">
        <v>449453.57</v>
      </c>
      <c r="AA18" s="24">
        <v>8643.34</v>
      </c>
      <c r="AB18" s="8">
        <v>440810.23</v>
      </c>
    </row>
    <row r="19" spans="1:28" x14ac:dyDescent="0.2">
      <c r="A19" s="4">
        <v>44196</v>
      </c>
      <c r="B19" s="8">
        <v>444023.03999999998</v>
      </c>
      <c r="C19" s="8">
        <v>8276</v>
      </c>
      <c r="D19" s="8"/>
      <c r="E19" s="8"/>
      <c r="F19" s="8"/>
      <c r="G19" s="8"/>
      <c r="H19" s="8"/>
      <c r="I19" s="8"/>
      <c r="J19" s="8"/>
      <c r="K19" s="8"/>
      <c r="L19" s="8"/>
      <c r="M19" s="8">
        <v>-5.89</v>
      </c>
      <c r="N19" s="8">
        <v>323.42</v>
      </c>
      <c r="O19" s="8"/>
      <c r="P19" s="8">
        <v>2028.86</v>
      </c>
      <c r="Q19" s="8">
        <v>8276</v>
      </c>
      <c r="R19" s="20">
        <v>7946.68</v>
      </c>
      <c r="S19" s="23">
        <v>329.32</v>
      </c>
      <c r="T19" s="8">
        <v>436076.36</v>
      </c>
      <c r="U19" s="8">
        <v>321.68</v>
      </c>
      <c r="V19" s="8">
        <v>98319.49</v>
      </c>
      <c r="W19" s="8"/>
      <c r="X19" s="8"/>
      <c r="Y19" s="8">
        <v>8276</v>
      </c>
      <c r="Z19" s="8">
        <v>440810.23</v>
      </c>
      <c r="AA19" s="24">
        <v>8643.34</v>
      </c>
      <c r="AB19" s="8">
        <v>432166.89</v>
      </c>
    </row>
    <row r="20" spans="1:28" x14ac:dyDescent="0.2">
      <c r="A20" s="4">
        <v>44227</v>
      </c>
      <c r="B20" s="8">
        <v>436076.36</v>
      </c>
      <c r="C20" s="8">
        <v>8276</v>
      </c>
      <c r="D20" s="8"/>
      <c r="E20" s="8"/>
      <c r="F20" s="8"/>
      <c r="G20" s="8"/>
      <c r="H20" s="8"/>
      <c r="I20" s="8"/>
      <c r="J20" s="8"/>
      <c r="K20" s="8"/>
      <c r="L20" s="8"/>
      <c r="M20" s="8">
        <v>-5.9</v>
      </c>
      <c r="N20" s="8">
        <v>317.52999999999997</v>
      </c>
      <c r="O20" s="8"/>
      <c r="P20" s="8">
        <v>2346.38</v>
      </c>
      <c r="Q20" s="8">
        <v>8276</v>
      </c>
      <c r="R20" s="20">
        <v>7952.58</v>
      </c>
      <c r="S20" s="23">
        <v>323.42</v>
      </c>
      <c r="T20" s="8">
        <v>428123.78</v>
      </c>
      <c r="U20" s="8">
        <v>321.92</v>
      </c>
      <c r="V20" s="8">
        <v>98641.41</v>
      </c>
      <c r="W20" s="8"/>
      <c r="X20" s="8"/>
      <c r="Y20" s="8">
        <v>8276</v>
      </c>
      <c r="Z20" s="8">
        <v>432166.89</v>
      </c>
      <c r="AA20" s="24">
        <v>8643.34</v>
      </c>
      <c r="AB20" s="8">
        <v>423523.56</v>
      </c>
    </row>
    <row r="21" spans="1:28" x14ac:dyDescent="0.2">
      <c r="A21" s="4">
        <v>44255</v>
      </c>
      <c r="B21" s="8">
        <v>428123.78</v>
      </c>
      <c r="C21" s="8">
        <v>8276</v>
      </c>
      <c r="D21" s="8"/>
      <c r="E21" s="8"/>
      <c r="F21" s="8"/>
      <c r="G21" s="8"/>
      <c r="H21" s="8"/>
      <c r="I21" s="8"/>
      <c r="J21" s="8"/>
      <c r="K21" s="8"/>
      <c r="L21" s="8"/>
      <c r="M21" s="8">
        <v>-5.9</v>
      </c>
      <c r="N21" s="8">
        <v>311.62</v>
      </c>
      <c r="O21" s="8"/>
      <c r="P21" s="8">
        <v>2658.01</v>
      </c>
      <c r="Q21" s="8">
        <v>8276</v>
      </c>
      <c r="R21" s="20">
        <v>7958.47</v>
      </c>
      <c r="S21" s="23">
        <v>317.52999999999997</v>
      </c>
      <c r="T21" s="8">
        <v>420165.31</v>
      </c>
      <c r="U21" s="8">
        <v>322.16000000000003</v>
      </c>
      <c r="V21" s="8">
        <v>98963.57</v>
      </c>
      <c r="W21" s="8"/>
      <c r="X21" s="8"/>
      <c r="Y21" s="8">
        <v>8276</v>
      </c>
      <c r="Z21" s="8">
        <v>423523.56</v>
      </c>
      <c r="AA21" s="24">
        <v>8643.34</v>
      </c>
      <c r="AB21" s="8">
        <v>414880.22</v>
      </c>
    </row>
    <row r="22" spans="1:28" x14ac:dyDescent="0.2">
      <c r="A22" s="4">
        <v>44286</v>
      </c>
      <c r="B22" s="8">
        <v>420165.31</v>
      </c>
      <c r="C22" s="8">
        <v>8525</v>
      </c>
      <c r="D22" s="8"/>
      <c r="E22" s="8"/>
      <c r="F22" s="8"/>
      <c r="G22" s="8"/>
      <c r="H22" s="8"/>
      <c r="I22" s="8"/>
      <c r="J22" s="8"/>
      <c r="K22" s="8"/>
      <c r="L22" s="8"/>
      <c r="M22" s="8">
        <v>-6.09</v>
      </c>
      <c r="N22" s="8">
        <v>305.52999999999997</v>
      </c>
      <c r="O22" s="8"/>
      <c r="P22" s="8">
        <v>2963.54</v>
      </c>
      <c r="Q22" s="8">
        <v>8525</v>
      </c>
      <c r="R22" s="20">
        <v>8213.3799999999992</v>
      </c>
      <c r="S22" s="23">
        <v>311.62</v>
      </c>
      <c r="T22" s="8">
        <v>411951.93</v>
      </c>
      <c r="U22" s="8">
        <v>329.15</v>
      </c>
      <c r="V22" s="8">
        <v>99292.72</v>
      </c>
      <c r="W22" s="8"/>
      <c r="X22" s="8"/>
      <c r="Y22" s="8">
        <v>8525</v>
      </c>
      <c r="Z22" s="8">
        <v>414880.22</v>
      </c>
      <c r="AA22" s="24">
        <v>8643.34</v>
      </c>
      <c r="AB22" s="8">
        <v>406236.88</v>
      </c>
    </row>
    <row r="23" spans="1:28" x14ac:dyDescent="0.2">
      <c r="A23" s="4">
        <v>44316</v>
      </c>
      <c r="B23" s="8">
        <v>411951.93</v>
      </c>
      <c r="C23" s="8">
        <v>8525</v>
      </c>
      <c r="D23" s="8"/>
      <c r="E23" s="8"/>
      <c r="F23" s="8"/>
      <c r="G23" s="8"/>
      <c r="H23" s="8"/>
      <c r="I23" s="8"/>
      <c r="J23" s="8"/>
      <c r="K23" s="8"/>
      <c r="L23" s="8"/>
      <c r="M23" s="8">
        <v>-6.1</v>
      </c>
      <c r="N23" s="8">
        <v>299.43</v>
      </c>
      <c r="O23" s="8"/>
      <c r="P23" s="8">
        <v>3262.97</v>
      </c>
      <c r="Q23" s="8">
        <v>8525</v>
      </c>
      <c r="R23" s="20">
        <v>8219.4699999999993</v>
      </c>
      <c r="S23" s="23">
        <v>305.52999999999997</v>
      </c>
      <c r="T23" s="8">
        <v>403732.46</v>
      </c>
      <c r="U23" s="8">
        <v>329.39</v>
      </c>
      <c r="V23" s="8">
        <v>99622.11</v>
      </c>
      <c r="W23" s="8"/>
      <c r="X23" s="8"/>
      <c r="Y23" s="8">
        <v>8525</v>
      </c>
      <c r="Z23" s="8">
        <v>406236.88</v>
      </c>
      <c r="AA23" s="24">
        <v>8643.34</v>
      </c>
      <c r="AB23" s="8">
        <v>397593.54</v>
      </c>
    </row>
    <row r="24" spans="1:28" x14ac:dyDescent="0.2">
      <c r="A24" s="4">
        <v>44347</v>
      </c>
      <c r="B24" s="8">
        <v>403732.46</v>
      </c>
      <c r="C24" s="8">
        <v>8525</v>
      </c>
      <c r="D24" s="8"/>
      <c r="E24" s="8"/>
      <c r="F24" s="8"/>
      <c r="G24" s="8"/>
      <c r="H24" s="8"/>
      <c r="I24" s="8"/>
      <c r="J24" s="8"/>
      <c r="K24" s="8"/>
      <c r="L24" s="8"/>
      <c r="M24" s="8">
        <v>-6.1</v>
      </c>
      <c r="N24" s="8">
        <v>293.33</v>
      </c>
      <c r="O24" s="8"/>
      <c r="P24" s="8">
        <v>3556.31</v>
      </c>
      <c r="Q24" s="8">
        <v>8525</v>
      </c>
      <c r="R24" s="20">
        <v>8225.57</v>
      </c>
      <c r="S24" s="23">
        <v>299.43</v>
      </c>
      <c r="T24" s="8">
        <v>395506.89</v>
      </c>
      <c r="U24" s="8">
        <v>329.64</v>
      </c>
      <c r="V24" s="8">
        <v>99951.75</v>
      </c>
      <c r="W24" s="8"/>
      <c r="X24" s="8"/>
      <c r="Y24" s="8">
        <v>8525</v>
      </c>
      <c r="Z24" s="8">
        <v>397593.54</v>
      </c>
      <c r="AA24" s="24">
        <v>8643.34</v>
      </c>
      <c r="AB24" s="8">
        <v>388950.2</v>
      </c>
    </row>
    <row r="25" spans="1:28" x14ac:dyDescent="0.2">
      <c r="A25" s="4">
        <v>44377</v>
      </c>
      <c r="B25" s="8">
        <v>395506.89</v>
      </c>
      <c r="C25" s="8">
        <v>8525</v>
      </c>
      <c r="D25" s="8"/>
      <c r="E25" s="8"/>
      <c r="F25" s="8"/>
      <c r="G25" s="8"/>
      <c r="H25" s="8"/>
      <c r="I25" s="8"/>
      <c r="J25" s="8"/>
      <c r="K25" s="8"/>
      <c r="L25" s="8"/>
      <c r="M25" s="8">
        <v>-6.11</v>
      </c>
      <c r="N25" s="8">
        <v>287.23</v>
      </c>
      <c r="O25" s="8"/>
      <c r="P25" s="8">
        <v>3843.54</v>
      </c>
      <c r="Q25" s="8">
        <v>8525</v>
      </c>
      <c r="R25" s="20">
        <v>8231.67</v>
      </c>
      <c r="S25" s="23">
        <v>293.33</v>
      </c>
      <c r="T25" s="8">
        <v>387275.23</v>
      </c>
      <c r="U25" s="8">
        <v>329.88</v>
      </c>
      <c r="V25" s="8">
        <v>100281.63</v>
      </c>
      <c r="W25" s="8"/>
      <c r="X25" s="8"/>
      <c r="Y25" s="8">
        <v>8525</v>
      </c>
      <c r="Z25" s="8">
        <v>388950.2</v>
      </c>
      <c r="AA25" s="24">
        <v>8643.34</v>
      </c>
      <c r="AB25" s="8">
        <v>380306.87</v>
      </c>
    </row>
    <row r="26" spans="1:28" x14ac:dyDescent="0.2">
      <c r="A26" s="4">
        <v>44408</v>
      </c>
      <c r="B26" s="8">
        <v>387275.23</v>
      </c>
      <c r="C26" s="8">
        <v>8525</v>
      </c>
      <c r="D26" s="8"/>
      <c r="E26" s="8"/>
      <c r="F26" s="8"/>
      <c r="G26" s="8"/>
      <c r="H26" s="8"/>
      <c r="I26" s="8"/>
      <c r="J26" s="8"/>
      <c r="K26" s="8"/>
      <c r="L26" s="8"/>
      <c r="M26" s="8">
        <v>-6.11</v>
      </c>
      <c r="N26" s="8">
        <v>281.12</v>
      </c>
      <c r="O26" s="8"/>
      <c r="P26" s="8">
        <v>281.12</v>
      </c>
      <c r="Q26" s="8">
        <v>8525</v>
      </c>
      <c r="R26" s="25">
        <v>8237.77</v>
      </c>
      <c r="S26" s="21">
        <v>287.23</v>
      </c>
      <c r="T26" s="8">
        <v>379037.46</v>
      </c>
      <c r="U26" s="8">
        <v>330.13</v>
      </c>
      <c r="V26" s="8">
        <v>100611.75</v>
      </c>
      <c r="W26" s="8"/>
      <c r="X26" s="8"/>
      <c r="Y26" s="8">
        <v>8525</v>
      </c>
      <c r="Z26" s="8">
        <v>380306.87</v>
      </c>
      <c r="AA26" s="8">
        <v>8643.34</v>
      </c>
      <c r="AB26" s="8">
        <v>371663.53</v>
      </c>
    </row>
    <row r="27" spans="1:28" x14ac:dyDescent="0.2">
      <c r="A27" s="4">
        <v>44439</v>
      </c>
      <c r="B27" s="8">
        <v>379037.46</v>
      </c>
      <c r="C27" s="8">
        <v>8525</v>
      </c>
      <c r="D27" s="8"/>
      <c r="E27" s="8"/>
      <c r="F27" s="8"/>
      <c r="G27" s="8"/>
      <c r="H27" s="8"/>
      <c r="I27" s="8"/>
      <c r="J27" s="8"/>
      <c r="K27" s="8"/>
      <c r="L27" s="8"/>
      <c r="M27" s="8">
        <v>-6.11</v>
      </c>
      <c r="N27" s="8">
        <v>275.01</v>
      </c>
      <c r="O27" s="8"/>
      <c r="P27" s="8">
        <v>556.12</v>
      </c>
      <c r="Q27" s="8">
        <v>8525</v>
      </c>
      <c r="R27" s="25">
        <v>8243.8799999999992</v>
      </c>
      <c r="S27" s="8">
        <v>281.12</v>
      </c>
      <c r="T27" s="8">
        <v>370793.58</v>
      </c>
      <c r="U27" s="8">
        <v>330.37</v>
      </c>
      <c r="V27" s="8">
        <v>100942.12</v>
      </c>
      <c r="W27" s="8"/>
      <c r="X27" s="8"/>
      <c r="Y27" s="8">
        <v>8525</v>
      </c>
      <c r="Z27" s="8">
        <v>371663.53</v>
      </c>
      <c r="AA27" s="8">
        <v>8643.34</v>
      </c>
      <c r="AB27" s="8">
        <v>363020.19</v>
      </c>
    </row>
    <row r="28" spans="1:28" x14ac:dyDescent="0.2">
      <c r="A28" s="4">
        <v>44469</v>
      </c>
      <c r="B28" s="8">
        <v>370793.58</v>
      </c>
      <c r="C28" s="8">
        <v>8525</v>
      </c>
      <c r="D28" s="8"/>
      <c r="E28" s="8"/>
      <c r="F28" s="8"/>
      <c r="G28" s="8"/>
      <c r="H28" s="8"/>
      <c r="I28" s="8"/>
      <c r="J28" s="8"/>
      <c r="K28" s="8"/>
      <c r="L28" s="8"/>
      <c r="M28" s="8">
        <v>-6.12</v>
      </c>
      <c r="N28" s="8">
        <v>268.89</v>
      </c>
      <c r="O28" s="8"/>
      <c r="P28" s="8">
        <v>825.01</v>
      </c>
      <c r="Q28" s="8">
        <v>8525</v>
      </c>
      <c r="R28" s="25">
        <v>8249.99</v>
      </c>
      <c r="S28" s="8">
        <v>275.01</v>
      </c>
      <c r="T28" s="8">
        <v>362543.58</v>
      </c>
      <c r="U28" s="8">
        <v>330.62</v>
      </c>
      <c r="V28" s="8">
        <v>101272.74</v>
      </c>
      <c r="W28" s="8"/>
      <c r="X28" s="8"/>
      <c r="Y28" s="8">
        <v>8525</v>
      </c>
      <c r="Z28" s="8">
        <v>363020.19</v>
      </c>
      <c r="AA28" s="8">
        <v>8643.34</v>
      </c>
      <c r="AB28" s="8">
        <v>354376.85</v>
      </c>
    </row>
    <row r="29" spans="1:28" x14ac:dyDescent="0.2">
      <c r="A29" s="4">
        <v>44500</v>
      </c>
      <c r="B29" s="8">
        <v>362543.58</v>
      </c>
      <c r="C29" s="8">
        <v>8525</v>
      </c>
      <c r="D29" s="8"/>
      <c r="E29" s="8"/>
      <c r="F29" s="8"/>
      <c r="G29" s="8"/>
      <c r="H29" s="8"/>
      <c r="I29" s="8"/>
      <c r="J29" s="8"/>
      <c r="K29" s="8"/>
      <c r="L29" s="8"/>
      <c r="M29" s="8">
        <v>-6.12</v>
      </c>
      <c r="N29" s="8">
        <v>262.76</v>
      </c>
      <c r="O29" s="8"/>
      <c r="P29" s="8">
        <v>1087.77</v>
      </c>
      <c r="Q29" s="8">
        <v>8525</v>
      </c>
      <c r="R29" s="25">
        <v>8256.11</v>
      </c>
      <c r="S29" s="8">
        <v>268.89</v>
      </c>
      <c r="T29" s="8">
        <v>354287.47</v>
      </c>
      <c r="U29" s="8">
        <v>330.86</v>
      </c>
      <c r="V29" s="8">
        <v>101603.6</v>
      </c>
      <c r="W29" s="8"/>
      <c r="X29" s="8"/>
      <c r="Y29" s="8">
        <v>8525</v>
      </c>
      <c r="Z29" s="8">
        <v>354376.85</v>
      </c>
      <c r="AA29" s="8">
        <v>8643.34</v>
      </c>
      <c r="AB29" s="8">
        <v>345733.52</v>
      </c>
    </row>
    <row r="30" spans="1:28" x14ac:dyDescent="0.2">
      <c r="A30" s="4">
        <v>44530</v>
      </c>
      <c r="B30" s="8">
        <v>354287.47</v>
      </c>
      <c r="C30" s="8">
        <v>8525</v>
      </c>
      <c r="D30" s="8"/>
      <c r="E30" s="8"/>
      <c r="F30" s="8"/>
      <c r="G30" s="8"/>
      <c r="H30" s="8"/>
      <c r="I30" s="8"/>
      <c r="J30" s="8"/>
      <c r="K30" s="8"/>
      <c r="L30" s="8"/>
      <c r="M30" s="8">
        <v>-6.13</v>
      </c>
      <c r="N30" s="8">
        <v>256.64</v>
      </c>
      <c r="O30" s="8"/>
      <c r="P30" s="8">
        <v>1344.41</v>
      </c>
      <c r="Q30" s="8">
        <v>8525</v>
      </c>
      <c r="R30" s="25">
        <v>8262.24</v>
      </c>
      <c r="S30" s="8">
        <v>262.76</v>
      </c>
      <c r="T30" s="8">
        <v>346025.23</v>
      </c>
      <c r="U30" s="8">
        <v>331.11</v>
      </c>
      <c r="V30" s="8">
        <v>101934.7</v>
      </c>
      <c r="W30" s="8"/>
      <c r="X30" s="8"/>
      <c r="Y30" s="8">
        <v>8525</v>
      </c>
      <c r="Z30" s="8">
        <v>345733.52</v>
      </c>
      <c r="AA30" s="8">
        <v>8643.34</v>
      </c>
      <c r="AB30" s="8">
        <v>337090.18</v>
      </c>
    </row>
    <row r="31" spans="1:28" x14ac:dyDescent="0.2">
      <c r="A31" s="4">
        <v>44561</v>
      </c>
      <c r="B31" s="8">
        <v>346025.23</v>
      </c>
      <c r="C31" s="8">
        <v>8525</v>
      </c>
      <c r="D31" s="8"/>
      <c r="E31" s="8"/>
      <c r="F31" s="8"/>
      <c r="G31" s="8"/>
      <c r="H31" s="8"/>
      <c r="I31" s="8"/>
      <c r="J31" s="8"/>
      <c r="K31" s="8"/>
      <c r="L31" s="8"/>
      <c r="M31" s="8">
        <v>-6.13</v>
      </c>
      <c r="N31" s="8">
        <v>250.5</v>
      </c>
      <c r="O31" s="8"/>
      <c r="P31" s="8">
        <v>1594.91</v>
      </c>
      <c r="Q31" s="8">
        <v>8525</v>
      </c>
      <c r="R31" s="25">
        <v>8268.36</v>
      </c>
      <c r="S31" s="8">
        <v>256.64</v>
      </c>
      <c r="T31" s="8">
        <v>337756.87</v>
      </c>
      <c r="U31" s="8">
        <v>331.35</v>
      </c>
      <c r="V31" s="8">
        <v>102266.06</v>
      </c>
      <c r="W31" s="8"/>
      <c r="X31" s="8"/>
      <c r="Y31" s="8">
        <v>8525</v>
      </c>
      <c r="Z31" s="8">
        <v>337090.18</v>
      </c>
      <c r="AA31" s="8">
        <v>8643.34</v>
      </c>
      <c r="AB31" s="8">
        <v>328446.84000000003</v>
      </c>
    </row>
    <row r="32" spans="1:28" x14ac:dyDescent="0.2">
      <c r="A32" s="4">
        <v>44592</v>
      </c>
      <c r="B32" s="8">
        <v>337756.87</v>
      </c>
      <c r="C32" s="8">
        <v>8525</v>
      </c>
      <c r="D32" s="8"/>
      <c r="E32" s="8"/>
      <c r="F32" s="8"/>
      <c r="G32" s="8"/>
      <c r="H32" s="8"/>
      <c r="I32" s="8"/>
      <c r="J32" s="8"/>
      <c r="K32" s="8"/>
      <c r="L32" s="8"/>
      <c r="M32" s="8">
        <v>-6.14</v>
      </c>
      <c r="N32" s="8">
        <v>244.37</v>
      </c>
      <c r="O32" s="8"/>
      <c r="P32" s="8">
        <v>1839.28</v>
      </c>
      <c r="Q32" s="8">
        <v>8525</v>
      </c>
      <c r="R32" s="25">
        <v>8274.5</v>
      </c>
      <c r="S32" s="8">
        <v>250.5</v>
      </c>
      <c r="T32" s="8">
        <v>329482.37</v>
      </c>
      <c r="U32" s="8">
        <v>331.6</v>
      </c>
      <c r="V32" s="8">
        <v>102597.65</v>
      </c>
      <c r="W32" s="8"/>
      <c r="X32" s="8"/>
      <c r="Y32" s="8">
        <v>8525</v>
      </c>
      <c r="Z32" s="8">
        <v>328446.84000000003</v>
      </c>
      <c r="AA32" s="8">
        <v>8643.34</v>
      </c>
      <c r="AB32" s="8">
        <v>319803.5</v>
      </c>
    </row>
    <row r="33" spans="1:28" x14ac:dyDescent="0.2">
      <c r="A33" s="4">
        <v>44620</v>
      </c>
      <c r="B33" s="8">
        <v>329482.37</v>
      </c>
      <c r="C33" s="8">
        <v>8525</v>
      </c>
      <c r="D33" s="8"/>
      <c r="E33" s="8"/>
      <c r="F33" s="8"/>
      <c r="G33" s="8"/>
      <c r="H33" s="8"/>
      <c r="I33" s="8"/>
      <c r="J33" s="8"/>
      <c r="K33" s="8"/>
      <c r="L33" s="8"/>
      <c r="M33" s="8">
        <v>-6.14</v>
      </c>
      <c r="N33" s="8">
        <v>238.22</v>
      </c>
      <c r="O33" s="8"/>
      <c r="P33" s="8">
        <v>2077.5</v>
      </c>
      <c r="Q33" s="8">
        <v>8525</v>
      </c>
      <c r="R33" s="25">
        <v>8280.6299999999992</v>
      </c>
      <c r="S33" s="8">
        <v>244.37</v>
      </c>
      <c r="T33" s="8">
        <v>321201.74</v>
      </c>
      <c r="U33" s="8">
        <v>331.84</v>
      </c>
      <c r="V33" s="8">
        <v>102929.5</v>
      </c>
      <c r="W33" s="8"/>
      <c r="X33" s="8"/>
      <c r="Y33" s="8">
        <v>8525</v>
      </c>
      <c r="Z33" s="8">
        <v>319803.5</v>
      </c>
      <c r="AA33" s="8">
        <v>8643.34</v>
      </c>
      <c r="AB33" s="8">
        <v>311160.15999999997</v>
      </c>
    </row>
    <row r="34" spans="1:28" x14ac:dyDescent="0.2">
      <c r="A34" s="4">
        <v>44651</v>
      </c>
      <c r="B34" s="8">
        <v>321201.74</v>
      </c>
      <c r="C34" s="8">
        <v>8780.75</v>
      </c>
      <c r="D34" s="8"/>
      <c r="E34" s="8"/>
      <c r="F34" s="8"/>
      <c r="G34" s="8"/>
      <c r="H34" s="8"/>
      <c r="I34" s="8"/>
      <c r="J34" s="8"/>
      <c r="K34" s="8"/>
      <c r="L34" s="8"/>
      <c r="M34" s="8">
        <v>-6.34</v>
      </c>
      <c r="N34" s="8">
        <v>231.89</v>
      </c>
      <c r="O34" s="8"/>
      <c r="P34" s="8">
        <v>2309.39</v>
      </c>
      <c r="Q34" s="8">
        <v>8780.75</v>
      </c>
      <c r="R34" s="25">
        <v>8542.5300000000007</v>
      </c>
      <c r="S34" s="8">
        <v>238.22</v>
      </c>
      <c r="T34" s="8">
        <v>312659.21000000002</v>
      </c>
      <c r="U34" s="8">
        <v>339.76</v>
      </c>
      <c r="V34" s="8">
        <v>103269.26</v>
      </c>
      <c r="W34" s="8"/>
      <c r="X34" s="8"/>
      <c r="Y34" s="8">
        <v>8780.75</v>
      </c>
      <c r="Z34" s="8">
        <v>311160.15999999997</v>
      </c>
      <c r="AA34" s="8">
        <v>8643.34</v>
      </c>
      <c r="AB34" s="8">
        <v>302516.83</v>
      </c>
    </row>
    <row r="35" spans="1:28" x14ac:dyDescent="0.2">
      <c r="A35" s="4">
        <v>44681</v>
      </c>
      <c r="B35" s="8">
        <v>312659.21000000002</v>
      </c>
      <c r="C35" s="8">
        <v>8780.75</v>
      </c>
      <c r="D35" s="8"/>
      <c r="E35" s="8"/>
      <c r="F35" s="8"/>
      <c r="G35" s="8"/>
      <c r="H35" s="8"/>
      <c r="I35" s="8"/>
      <c r="J35" s="8"/>
      <c r="K35" s="8"/>
      <c r="L35" s="8"/>
      <c r="M35" s="8">
        <v>-6.34</v>
      </c>
      <c r="N35" s="8">
        <v>225.55</v>
      </c>
      <c r="O35" s="8"/>
      <c r="P35" s="8">
        <v>2534.94</v>
      </c>
      <c r="Q35" s="8">
        <v>8780.75</v>
      </c>
      <c r="R35" s="25">
        <v>8548.86</v>
      </c>
      <c r="S35" s="8">
        <v>231.89</v>
      </c>
      <c r="T35" s="8">
        <v>304110.34999999998</v>
      </c>
      <c r="U35" s="8">
        <v>340.01</v>
      </c>
      <c r="V35" s="8">
        <v>103609.27</v>
      </c>
      <c r="W35" s="8"/>
      <c r="X35" s="8"/>
      <c r="Y35" s="8">
        <v>8780.75</v>
      </c>
      <c r="Z35" s="8">
        <v>302516.83</v>
      </c>
      <c r="AA35" s="8">
        <v>8643.34</v>
      </c>
      <c r="AB35" s="8">
        <v>293873.49</v>
      </c>
    </row>
    <row r="36" spans="1:28" x14ac:dyDescent="0.2">
      <c r="A36" s="4">
        <v>44712</v>
      </c>
      <c r="B36" s="8">
        <v>304110.34999999998</v>
      </c>
      <c r="C36" s="8">
        <v>8780.75</v>
      </c>
      <c r="D36" s="8"/>
      <c r="E36" s="8"/>
      <c r="F36" s="8"/>
      <c r="G36" s="8"/>
      <c r="H36" s="8"/>
      <c r="I36" s="8"/>
      <c r="J36" s="8"/>
      <c r="K36" s="8"/>
      <c r="L36" s="8"/>
      <c r="M36" s="8">
        <v>-6.35</v>
      </c>
      <c r="N36" s="8">
        <v>219.2</v>
      </c>
      <c r="O36" s="8"/>
      <c r="P36" s="8">
        <v>2754.14</v>
      </c>
      <c r="Q36" s="8">
        <v>8780.75</v>
      </c>
      <c r="R36" s="25">
        <v>8555.2000000000007</v>
      </c>
      <c r="S36" s="8">
        <v>225.55</v>
      </c>
      <c r="T36" s="8">
        <v>295555.15000000002</v>
      </c>
      <c r="U36" s="8">
        <v>340.26</v>
      </c>
      <c r="V36" s="8">
        <v>103949.53</v>
      </c>
      <c r="W36" s="8"/>
      <c r="X36" s="8"/>
      <c r="Y36" s="8">
        <v>8780.75</v>
      </c>
      <c r="Z36" s="8">
        <v>293873.49</v>
      </c>
      <c r="AA36" s="8">
        <v>8643.34</v>
      </c>
      <c r="AB36" s="8">
        <v>285230.15000000002</v>
      </c>
    </row>
    <row r="37" spans="1:28" x14ac:dyDescent="0.2">
      <c r="A37" s="4">
        <v>44742</v>
      </c>
      <c r="B37" s="8">
        <v>295555.15000000002</v>
      </c>
      <c r="C37" s="8">
        <v>8780.75</v>
      </c>
      <c r="D37" s="8"/>
      <c r="E37" s="8"/>
      <c r="F37" s="8"/>
      <c r="G37" s="8"/>
      <c r="H37" s="8"/>
      <c r="I37" s="8"/>
      <c r="J37" s="8"/>
      <c r="K37" s="8"/>
      <c r="L37" s="8"/>
      <c r="M37" s="8">
        <v>-6.35</v>
      </c>
      <c r="N37" s="8">
        <v>212.85</v>
      </c>
      <c r="O37" s="8"/>
      <c r="P37" s="8">
        <v>2967</v>
      </c>
      <c r="Q37" s="8">
        <v>8780.75</v>
      </c>
      <c r="R37" s="25">
        <v>8561.5499999999993</v>
      </c>
      <c r="S37" s="8">
        <v>219.2</v>
      </c>
      <c r="T37" s="8">
        <v>286993.59999999998</v>
      </c>
      <c r="U37" s="8">
        <v>340.52</v>
      </c>
      <c r="V37" s="8">
        <v>104290.05</v>
      </c>
      <c r="W37" s="8"/>
      <c r="X37" s="8"/>
      <c r="Y37" s="8">
        <v>8780.75</v>
      </c>
      <c r="Z37" s="8">
        <v>285230.15000000002</v>
      </c>
      <c r="AA37" s="8">
        <v>8643.34</v>
      </c>
      <c r="AB37" s="8">
        <v>276586.81</v>
      </c>
    </row>
    <row r="38" spans="1:28" x14ac:dyDescent="0.2">
      <c r="A38" s="4">
        <v>44773</v>
      </c>
      <c r="B38" s="8">
        <v>286993.59999999998</v>
      </c>
      <c r="C38" s="8">
        <v>8780.75</v>
      </c>
      <c r="D38" s="8"/>
      <c r="E38" s="8"/>
      <c r="F38" s="8"/>
      <c r="G38" s="8"/>
      <c r="H38" s="8"/>
      <c r="I38" s="8"/>
      <c r="J38" s="8"/>
      <c r="K38" s="8"/>
      <c r="L38" s="8"/>
      <c r="M38" s="8">
        <v>-6.35</v>
      </c>
      <c r="N38" s="8">
        <v>206.5</v>
      </c>
      <c r="O38" s="8"/>
      <c r="P38" s="8">
        <v>206.5</v>
      </c>
      <c r="Q38" s="8">
        <v>8780.75</v>
      </c>
      <c r="R38" s="8">
        <v>8567.9</v>
      </c>
      <c r="S38" s="8">
        <v>212.85</v>
      </c>
      <c r="T38" s="8">
        <v>278425.71000000002</v>
      </c>
      <c r="U38" s="8">
        <v>340.77</v>
      </c>
      <c r="V38" s="8">
        <v>104630.82</v>
      </c>
      <c r="W38" s="8"/>
      <c r="X38" s="8"/>
      <c r="Y38" s="8">
        <v>8780.75</v>
      </c>
      <c r="Z38" s="8">
        <v>276586.81</v>
      </c>
      <c r="AA38" s="8">
        <v>8643.34</v>
      </c>
      <c r="AB38" s="8">
        <v>267943.46999999997</v>
      </c>
    </row>
    <row r="39" spans="1:28" x14ac:dyDescent="0.2">
      <c r="A39" s="4">
        <v>44804</v>
      </c>
      <c r="B39" s="8">
        <v>278425.71000000002</v>
      </c>
      <c r="C39" s="8">
        <v>8780.75</v>
      </c>
      <c r="D39" s="8"/>
      <c r="E39" s="8"/>
      <c r="F39" s="8"/>
      <c r="G39" s="8"/>
      <c r="H39" s="8"/>
      <c r="I39" s="8"/>
      <c r="J39" s="8"/>
      <c r="K39" s="8"/>
      <c r="L39" s="8"/>
      <c r="M39" s="8">
        <v>-6.36</v>
      </c>
      <c r="N39" s="8">
        <v>200.14</v>
      </c>
      <c r="O39" s="8"/>
      <c r="P39" s="8">
        <v>406.64</v>
      </c>
      <c r="Q39" s="8">
        <v>8780.75</v>
      </c>
      <c r="R39" s="8">
        <v>8574.25</v>
      </c>
      <c r="S39" s="8">
        <v>206.5</v>
      </c>
      <c r="T39" s="8">
        <v>269851.45</v>
      </c>
      <c r="U39" s="8">
        <v>341.02</v>
      </c>
      <c r="V39" s="8">
        <v>104971.84</v>
      </c>
      <c r="W39" s="8"/>
      <c r="X39" s="8"/>
      <c r="Y39" s="8">
        <v>8780.75</v>
      </c>
      <c r="Z39" s="8">
        <v>267943.46999999997</v>
      </c>
      <c r="AA39" s="8">
        <v>8643.34</v>
      </c>
      <c r="AB39" s="8">
        <v>259300.14</v>
      </c>
    </row>
    <row r="40" spans="1:28" x14ac:dyDescent="0.2">
      <c r="A40" s="4">
        <v>44834</v>
      </c>
      <c r="B40" s="8">
        <v>269851.45</v>
      </c>
      <c r="C40" s="8">
        <v>8780.75</v>
      </c>
      <c r="D40" s="8"/>
      <c r="E40" s="8"/>
      <c r="F40" s="8"/>
      <c r="G40" s="8"/>
      <c r="H40" s="8"/>
      <c r="I40" s="8"/>
      <c r="J40" s="8"/>
      <c r="K40" s="8"/>
      <c r="L40" s="8"/>
      <c r="M40" s="8">
        <v>-6.36</v>
      </c>
      <c r="N40" s="8">
        <v>193.78</v>
      </c>
      <c r="O40" s="8"/>
      <c r="P40" s="8">
        <v>600.41</v>
      </c>
      <c r="Q40" s="8">
        <v>8780.75</v>
      </c>
      <c r="R40" s="8">
        <v>8580.61</v>
      </c>
      <c r="S40" s="8">
        <v>200.14</v>
      </c>
      <c r="T40" s="8">
        <v>261270.84</v>
      </c>
      <c r="U40" s="8">
        <v>341.27</v>
      </c>
      <c r="V40" s="8">
        <v>105313.11</v>
      </c>
      <c r="W40" s="8"/>
      <c r="X40" s="8"/>
      <c r="Y40" s="8">
        <v>8780.75</v>
      </c>
      <c r="Z40" s="8">
        <v>259300.14</v>
      </c>
      <c r="AA40" s="8">
        <v>8643.34</v>
      </c>
      <c r="AB40" s="8">
        <v>250656.8</v>
      </c>
    </row>
    <row r="41" spans="1:28" x14ac:dyDescent="0.2">
      <c r="A41" s="4">
        <v>44865</v>
      </c>
      <c r="B41" s="8">
        <v>261270.84</v>
      </c>
      <c r="C41" s="8">
        <v>8780.75</v>
      </c>
      <c r="D41" s="8"/>
      <c r="E41" s="8"/>
      <c r="F41" s="8"/>
      <c r="G41" s="8"/>
      <c r="H41" s="8"/>
      <c r="I41" s="8"/>
      <c r="J41" s="8"/>
      <c r="K41" s="8"/>
      <c r="L41" s="8"/>
      <c r="M41" s="8">
        <v>-6.37</v>
      </c>
      <c r="N41" s="8">
        <v>187.41</v>
      </c>
      <c r="O41" s="8"/>
      <c r="P41" s="8">
        <v>787.82</v>
      </c>
      <c r="Q41" s="8">
        <v>8780.75</v>
      </c>
      <c r="R41" s="8">
        <v>8586.9699999999993</v>
      </c>
      <c r="S41" s="8">
        <v>193.78</v>
      </c>
      <c r="T41" s="8">
        <v>252683.87</v>
      </c>
      <c r="U41" s="8">
        <v>341.53</v>
      </c>
      <c r="V41" s="8">
        <v>105654.64</v>
      </c>
      <c r="W41" s="8"/>
      <c r="X41" s="8"/>
      <c r="Y41" s="8">
        <v>8780.75</v>
      </c>
      <c r="Z41" s="8">
        <v>250656.8</v>
      </c>
      <c r="AA41" s="8">
        <v>8643.34</v>
      </c>
      <c r="AB41" s="8">
        <v>242013.46</v>
      </c>
    </row>
    <row r="42" spans="1:28" x14ac:dyDescent="0.2">
      <c r="A42" s="4">
        <v>44895</v>
      </c>
      <c r="B42" s="8">
        <v>252683.87</v>
      </c>
      <c r="C42" s="8">
        <v>8780.75</v>
      </c>
      <c r="D42" s="8"/>
      <c r="E42" s="8"/>
      <c r="F42" s="8"/>
      <c r="G42" s="8"/>
      <c r="H42" s="8"/>
      <c r="I42" s="8"/>
      <c r="J42" s="8"/>
      <c r="K42" s="8"/>
      <c r="L42" s="8"/>
      <c r="M42" s="8">
        <v>-6.37</v>
      </c>
      <c r="N42" s="8">
        <v>181.03</v>
      </c>
      <c r="O42" s="8"/>
      <c r="P42" s="8">
        <v>968.86</v>
      </c>
      <c r="Q42" s="8">
        <v>8780.75</v>
      </c>
      <c r="R42" s="8">
        <v>8593.34</v>
      </c>
      <c r="S42" s="8">
        <v>187.41</v>
      </c>
      <c r="T42" s="8">
        <v>244090.53</v>
      </c>
      <c r="U42" s="8">
        <v>341.78</v>
      </c>
      <c r="V42" s="8">
        <v>105996.42</v>
      </c>
      <c r="W42" s="8"/>
      <c r="X42" s="8"/>
      <c r="Y42" s="8">
        <v>8780.75</v>
      </c>
      <c r="Z42" s="8">
        <v>242013.46</v>
      </c>
      <c r="AA42" s="8">
        <v>8643.34</v>
      </c>
      <c r="AB42" s="8">
        <v>233370.12</v>
      </c>
    </row>
    <row r="43" spans="1:28" x14ac:dyDescent="0.2">
      <c r="A43" s="4">
        <v>44926</v>
      </c>
      <c r="B43" s="8">
        <v>244090.53</v>
      </c>
      <c r="C43" s="8">
        <v>8780.75</v>
      </c>
      <c r="D43" s="8"/>
      <c r="E43" s="8"/>
      <c r="F43" s="8"/>
      <c r="G43" s="8"/>
      <c r="H43" s="8"/>
      <c r="I43" s="8"/>
      <c r="J43" s="8"/>
      <c r="K43" s="8"/>
      <c r="L43" s="8"/>
      <c r="M43" s="8">
        <v>-6.38</v>
      </c>
      <c r="N43" s="8">
        <v>174.66</v>
      </c>
      <c r="O43" s="8"/>
      <c r="P43" s="8">
        <v>1143.51</v>
      </c>
      <c r="Q43" s="8">
        <v>8780.75</v>
      </c>
      <c r="R43" s="8">
        <v>8599.7199999999993</v>
      </c>
      <c r="S43" s="8">
        <v>181.03</v>
      </c>
      <c r="T43" s="8">
        <v>235490.81</v>
      </c>
      <c r="U43" s="8">
        <v>342.03</v>
      </c>
      <c r="V43" s="8">
        <v>106338.45</v>
      </c>
      <c r="W43" s="8"/>
      <c r="X43" s="8"/>
      <c r="Y43" s="8">
        <v>8780.75</v>
      </c>
      <c r="Z43" s="8">
        <v>233370.12</v>
      </c>
      <c r="AA43" s="8">
        <v>8643.34</v>
      </c>
      <c r="AB43" s="8">
        <v>224726.78</v>
      </c>
    </row>
    <row r="44" spans="1:28" x14ac:dyDescent="0.2">
      <c r="A44" s="4">
        <v>44957</v>
      </c>
      <c r="B44" s="8">
        <v>235490.81</v>
      </c>
      <c r="C44" s="8">
        <v>8780.75</v>
      </c>
      <c r="D44" s="8"/>
      <c r="E44" s="8"/>
      <c r="F44" s="8"/>
      <c r="G44" s="8"/>
      <c r="H44" s="8"/>
      <c r="I44" s="8"/>
      <c r="J44" s="8"/>
      <c r="K44" s="8"/>
      <c r="L44" s="8"/>
      <c r="M44" s="8">
        <v>-6.38</v>
      </c>
      <c r="N44" s="8">
        <v>168.27</v>
      </c>
      <c r="O44" s="8"/>
      <c r="P44" s="8">
        <v>1311.78</v>
      </c>
      <c r="Q44" s="8">
        <v>8780.75</v>
      </c>
      <c r="R44" s="8">
        <v>8606.09</v>
      </c>
      <c r="S44" s="8">
        <v>174.66</v>
      </c>
      <c r="T44" s="8">
        <v>226884.72</v>
      </c>
      <c r="U44" s="8">
        <v>342.29</v>
      </c>
      <c r="V44" s="8">
        <v>106680.74</v>
      </c>
      <c r="W44" s="8"/>
      <c r="X44" s="8"/>
      <c r="Y44" s="8">
        <v>8780.75</v>
      </c>
      <c r="Z44" s="8">
        <v>224726.78</v>
      </c>
      <c r="AA44" s="8">
        <v>8643.34</v>
      </c>
      <c r="AB44" s="8">
        <v>216083.45</v>
      </c>
    </row>
    <row r="45" spans="1:28" x14ac:dyDescent="0.2">
      <c r="A45" s="4">
        <v>44985</v>
      </c>
      <c r="B45" s="8">
        <v>226884.72</v>
      </c>
      <c r="C45" s="8">
        <v>8780.75</v>
      </c>
      <c r="D45" s="8"/>
      <c r="E45" s="8"/>
      <c r="F45" s="8"/>
      <c r="G45" s="8"/>
      <c r="H45" s="8"/>
      <c r="I45" s="8"/>
      <c r="J45" s="8"/>
      <c r="K45" s="8"/>
      <c r="L45" s="8"/>
      <c r="M45" s="8">
        <v>-6.39</v>
      </c>
      <c r="N45" s="8">
        <v>161.88999999999999</v>
      </c>
      <c r="O45" s="8"/>
      <c r="P45" s="8">
        <v>1473.67</v>
      </c>
      <c r="Q45" s="8">
        <v>8780.75</v>
      </c>
      <c r="R45" s="8">
        <v>8612.48</v>
      </c>
      <c r="S45" s="8">
        <v>168.27</v>
      </c>
      <c r="T45" s="8">
        <v>218272.24</v>
      </c>
      <c r="U45" s="8">
        <v>342.54</v>
      </c>
      <c r="V45" s="8">
        <v>107023.28</v>
      </c>
      <c r="W45" s="8"/>
      <c r="X45" s="8"/>
      <c r="Y45" s="8">
        <v>8780.75</v>
      </c>
      <c r="Z45" s="8">
        <v>216083.45</v>
      </c>
      <c r="AA45" s="8">
        <v>8643.34</v>
      </c>
      <c r="AB45" s="8">
        <v>207440.11</v>
      </c>
    </row>
    <row r="46" spans="1:28" x14ac:dyDescent="0.2">
      <c r="A46" s="4">
        <v>45016</v>
      </c>
      <c r="B46" s="8">
        <v>218272.24</v>
      </c>
      <c r="C46" s="8">
        <v>9044.17</v>
      </c>
      <c r="D46" s="8"/>
      <c r="E46" s="8"/>
      <c r="F46" s="8"/>
      <c r="G46" s="8"/>
      <c r="H46" s="8"/>
      <c r="I46" s="8"/>
      <c r="J46" s="8"/>
      <c r="K46" s="8"/>
      <c r="L46" s="8"/>
      <c r="M46" s="8">
        <v>-6.59</v>
      </c>
      <c r="N46" s="8">
        <v>155.30000000000001</v>
      </c>
      <c r="O46" s="8"/>
      <c r="P46" s="8">
        <v>1628.97</v>
      </c>
      <c r="Q46" s="8">
        <v>9044.17</v>
      </c>
      <c r="R46" s="8">
        <v>8882.2800000000007</v>
      </c>
      <c r="S46" s="8">
        <v>161.88999999999999</v>
      </c>
      <c r="T46" s="8">
        <v>209389.96</v>
      </c>
      <c r="U46" s="8">
        <v>350.71</v>
      </c>
      <c r="V46" s="8">
        <v>107373.99</v>
      </c>
      <c r="W46" s="8"/>
      <c r="X46" s="8"/>
      <c r="Y46" s="8">
        <v>9044.17</v>
      </c>
      <c r="Z46" s="8">
        <v>207440.11</v>
      </c>
      <c r="AA46" s="8">
        <v>8643.34</v>
      </c>
      <c r="AB46" s="8">
        <v>198796.77</v>
      </c>
    </row>
    <row r="47" spans="1:28" x14ac:dyDescent="0.2">
      <c r="A47" s="4">
        <v>45046</v>
      </c>
      <c r="B47" s="8">
        <v>209389.96</v>
      </c>
      <c r="C47" s="8">
        <v>9044.17</v>
      </c>
      <c r="D47" s="8"/>
      <c r="E47" s="8"/>
      <c r="F47" s="8"/>
      <c r="G47" s="8"/>
      <c r="H47" s="8"/>
      <c r="I47" s="8"/>
      <c r="J47" s="8"/>
      <c r="K47" s="8"/>
      <c r="L47" s="8"/>
      <c r="M47" s="8">
        <v>-6.59</v>
      </c>
      <c r="N47" s="8">
        <v>148.69999999999999</v>
      </c>
      <c r="O47" s="8"/>
      <c r="P47" s="8">
        <v>1777.67</v>
      </c>
      <c r="Q47" s="8">
        <v>9044.17</v>
      </c>
      <c r="R47" s="8">
        <v>8888.8700000000008</v>
      </c>
      <c r="S47" s="8">
        <v>155.30000000000001</v>
      </c>
      <c r="T47" s="8">
        <v>200501.08</v>
      </c>
      <c r="U47" s="8">
        <v>350.97</v>
      </c>
      <c r="V47" s="8">
        <v>107724.95</v>
      </c>
      <c r="W47" s="8"/>
      <c r="X47" s="8"/>
      <c r="Y47" s="8">
        <v>9044.17</v>
      </c>
      <c r="Z47" s="8">
        <v>198796.77</v>
      </c>
      <c r="AA47" s="8">
        <v>8643.34</v>
      </c>
      <c r="AB47" s="8">
        <v>190153.43</v>
      </c>
    </row>
    <row r="48" spans="1:28" x14ac:dyDescent="0.2">
      <c r="A48" s="4">
        <v>45077</v>
      </c>
      <c r="B48" s="8">
        <v>200501.08</v>
      </c>
      <c r="C48" s="8">
        <v>9044.17</v>
      </c>
      <c r="D48" s="8"/>
      <c r="E48" s="8"/>
      <c r="F48" s="8"/>
      <c r="G48" s="8"/>
      <c r="H48" s="8"/>
      <c r="I48" s="8"/>
      <c r="J48" s="8"/>
      <c r="K48" s="8"/>
      <c r="L48" s="8"/>
      <c r="M48" s="8">
        <v>-6.6</v>
      </c>
      <c r="N48" s="8">
        <v>142.11000000000001</v>
      </c>
      <c r="O48" s="8"/>
      <c r="P48" s="8">
        <v>1919.78</v>
      </c>
      <c r="Q48" s="8">
        <v>9044.17</v>
      </c>
      <c r="R48" s="8">
        <v>8895.4699999999993</v>
      </c>
      <c r="S48" s="8">
        <v>148.69999999999999</v>
      </c>
      <c r="T48" s="8">
        <v>191605.62</v>
      </c>
      <c r="U48" s="8">
        <v>351.23</v>
      </c>
      <c r="V48" s="8">
        <v>108076.18</v>
      </c>
      <c r="W48" s="8"/>
      <c r="X48" s="8"/>
      <c r="Y48" s="8">
        <v>9044.17</v>
      </c>
      <c r="Z48" s="8">
        <v>190153.43</v>
      </c>
      <c r="AA48" s="8">
        <v>8643.34</v>
      </c>
      <c r="AB48" s="8">
        <v>181510.1</v>
      </c>
    </row>
    <row r="49" spans="1:29" x14ac:dyDescent="0.2">
      <c r="A49" s="4">
        <v>45107</v>
      </c>
      <c r="B49" s="8">
        <v>191605.62</v>
      </c>
      <c r="C49" s="8">
        <v>9044.17</v>
      </c>
      <c r="D49" s="8"/>
      <c r="E49" s="8"/>
      <c r="F49" s="8"/>
      <c r="G49" s="8"/>
      <c r="H49" s="8"/>
      <c r="I49" s="8"/>
      <c r="J49" s="8"/>
      <c r="K49" s="8"/>
      <c r="L49" s="8"/>
      <c r="M49" s="8">
        <v>-6.6</v>
      </c>
      <c r="N49" s="8">
        <v>135.51</v>
      </c>
      <c r="O49" s="8"/>
      <c r="P49" s="8">
        <v>2055.2800000000002</v>
      </c>
      <c r="Q49" s="8">
        <v>9044.17</v>
      </c>
      <c r="R49" s="8">
        <v>8902.06</v>
      </c>
      <c r="S49" s="8">
        <v>142.11000000000001</v>
      </c>
      <c r="T49" s="8">
        <v>182703.56</v>
      </c>
      <c r="U49" s="8">
        <v>351.49</v>
      </c>
      <c r="V49" s="8">
        <v>108427.67</v>
      </c>
      <c r="W49" s="8"/>
      <c r="X49" s="8"/>
      <c r="Y49" s="8">
        <v>9044.17</v>
      </c>
      <c r="Z49" s="8">
        <v>181510.1</v>
      </c>
      <c r="AA49" s="8">
        <v>8643.34</v>
      </c>
      <c r="AB49" s="8">
        <v>172866.76</v>
      </c>
    </row>
    <row r="50" spans="1:29" x14ac:dyDescent="0.2">
      <c r="A50" s="4">
        <v>45138</v>
      </c>
      <c r="B50" s="8">
        <v>182703.56</v>
      </c>
      <c r="C50" s="8">
        <v>9044.17</v>
      </c>
      <c r="D50" s="8"/>
      <c r="E50" s="8"/>
      <c r="F50" s="8"/>
      <c r="G50" s="8"/>
      <c r="H50" s="8"/>
      <c r="I50" s="8"/>
      <c r="J50" s="8"/>
      <c r="K50" s="8"/>
      <c r="L50" s="8"/>
      <c r="M50" s="8">
        <v>-6.61</v>
      </c>
      <c r="N50" s="8">
        <v>128.9</v>
      </c>
      <c r="O50" s="8"/>
      <c r="P50" s="8">
        <v>128.9</v>
      </c>
      <c r="Q50" s="8">
        <v>9044.17</v>
      </c>
      <c r="R50" s="8">
        <v>8908.66</v>
      </c>
      <c r="S50" s="8">
        <v>135.51</v>
      </c>
      <c r="T50" s="8">
        <v>173794.89</v>
      </c>
      <c r="U50" s="8">
        <v>351.75</v>
      </c>
      <c r="V50" s="8">
        <v>108779.41</v>
      </c>
      <c r="W50" s="8"/>
      <c r="X50" s="8"/>
      <c r="Y50" s="8">
        <v>9044.17</v>
      </c>
      <c r="Z50" s="8">
        <v>172866.76</v>
      </c>
      <c r="AA50" s="8">
        <v>8643.34</v>
      </c>
      <c r="AB50" s="8">
        <v>164223.42000000001</v>
      </c>
    </row>
    <row r="51" spans="1:29" x14ac:dyDescent="0.2">
      <c r="A51" s="4">
        <v>45169</v>
      </c>
      <c r="B51" s="8">
        <v>173794.89</v>
      </c>
      <c r="C51" s="8">
        <v>9044.17</v>
      </c>
      <c r="D51" s="8"/>
      <c r="E51" s="8"/>
      <c r="F51" s="8"/>
      <c r="G51" s="8"/>
      <c r="H51" s="8"/>
      <c r="I51" s="8"/>
      <c r="J51" s="8"/>
      <c r="K51" s="8"/>
      <c r="L51" s="8"/>
      <c r="M51" s="8">
        <v>-6.61</v>
      </c>
      <c r="N51" s="8">
        <v>122.29</v>
      </c>
      <c r="O51" s="8"/>
      <c r="P51" s="8">
        <v>251.18</v>
      </c>
      <c r="Q51" s="8">
        <v>9044.17</v>
      </c>
      <c r="R51" s="8">
        <v>8915.27</v>
      </c>
      <c r="S51" s="8">
        <v>128.9</v>
      </c>
      <c r="T51" s="8">
        <v>164879.62</v>
      </c>
      <c r="U51" s="8">
        <v>352.01</v>
      </c>
      <c r="V51" s="8">
        <v>109131.42</v>
      </c>
      <c r="W51" s="8"/>
      <c r="X51" s="8"/>
      <c r="Y51" s="8">
        <v>9044.17</v>
      </c>
      <c r="Z51" s="8">
        <v>164223.42000000001</v>
      </c>
      <c r="AA51" s="8">
        <v>8643.34</v>
      </c>
      <c r="AB51" s="8">
        <v>155580.07999999999</v>
      </c>
    </row>
    <row r="52" spans="1:29" x14ac:dyDescent="0.2">
      <c r="A52" s="4">
        <v>45199</v>
      </c>
      <c r="B52" s="8">
        <v>164879.62</v>
      </c>
      <c r="C52" s="8">
        <v>9044.17</v>
      </c>
      <c r="D52" s="8"/>
      <c r="E52" s="8"/>
      <c r="F52" s="8"/>
      <c r="G52" s="8"/>
      <c r="H52" s="8"/>
      <c r="I52" s="8"/>
      <c r="J52" s="8"/>
      <c r="K52" s="8"/>
      <c r="L52" s="8"/>
      <c r="M52" s="8">
        <v>-6.62</v>
      </c>
      <c r="N52" s="8">
        <v>115.67</v>
      </c>
      <c r="O52" s="8"/>
      <c r="P52" s="8">
        <v>366.85</v>
      </c>
      <c r="Q52" s="8">
        <v>9044.17</v>
      </c>
      <c r="R52" s="8">
        <v>8921.8799999999992</v>
      </c>
      <c r="S52" s="8">
        <v>122.29</v>
      </c>
      <c r="T52" s="8">
        <v>155957.73000000001</v>
      </c>
      <c r="U52" s="8">
        <v>352.27</v>
      </c>
      <c r="V52" s="8">
        <v>109483.69</v>
      </c>
      <c r="W52" s="8"/>
      <c r="X52" s="8"/>
      <c r="Y52" s="8">
        <v>9044.17</v>
      </c>
      <c r="Z52" s="8">
        <v>155580.07999999999</v>
      </c>
      <c r="AA52" s="8">
        <v>8643.34</v>
      </c>
      <c r="AB52" s="8">
        <v>146936.74</v>
      </c>
    </row>
    <row r="53" spans="1:29" s="29" customFormat="1" x14ac:dyDescent="0.2">
      <c r="A53" s="27">
        <v>45230</v>
      </c>
      <c r="B53" s="28">
        <v>155957.73000000001</v>
      </c>
      <c r="C53" s="28">
        <v>9044.17</v>
      </c>
      <c r="D53" s="28"/>
      <c r="E53" s="28"/>
      <c r="F53" s="28"/>
      <c r="G53" s="28"/>
      <c r="H53" s="28"/>
      <c r="I53" s="28"/>
      <c r="J53" s="28"/>
      <c r="K53" s="28"/>
      <c r="L53" s="28"/>
      <c r="M53" s="28">
        <v>-6.62</v>
      </c>
      <c r="N53" s="28">
        <v>109.05</v>
      </c>
      <c r="O53" s="28"/>
      <c r="P53" s="28">
        <v>475.9</v>
      </c>
      <c r="Q53" s="28">
        <v>9044.17</v>
      </c>
      <c r="R53" s="28">
        <v>8928.5</v>
      </c>
      <c r="S53" s="28">
        <v>115.67</v>
      </c>
      <c r="T53" s="28">
        <v>147029.23000000001</v>
      </c>
      <c r="U53" s="28">
        <v>352.53</v>
      </c>
      <c r="V53" s="28">
        <v>109836.22</v>
      </c>
      <c r="W53" s="28"/>
      <c r="X53" s="28"/>
      <c r="Y53" s="28">
        <v>9044.17</v>
      </c>
      <c r="Z53" s="28">
        <v>146936.74</v>
      </c>
      <c r="AA53" s="28">
        <v>8643.34</v>
      </c>
      <c r="AB53" s="28">
        <v>138293.41</v>
      </c>
      <c r="AC53" s="29" t="s">
        <v>154</v>
      </c>
    </row>
    <row r="54" spans="1:29" x14ac:dyDescent="0.2">
      <c r="A54" s="4">
        <v>45260</v>
      </c>
      <c r="B54" s="8">
        <v>147029.23000000001</v>
      </c>
      <c r="C54" s="8">
        <v>9044.17</v>
      </c>
      <c r="D54" s="8"/>
      <c r="E54" s="8"/>
      <c r="F54" s="8"/>
      <c r="G54" s="8"/>
      <c r="H54" s="8"/>
      <c r="I54" s="8"/>
      <c r="J54" s="8"/>
      <c r="K54" s="8"/>
      <c r="L54" s="8"/>
      <c r="M54" s="8">
        <v>-6.63</v>
      </c>
      <c r="N54" s="8">
        <v>102.42</v>
      </c>
      <c r="O54" s="8"/>
      <c r="P54" s="8">
        <v>578.32000000000005</v>
      </c>
      <c r="Q54" s="8">
        <v>9044.17</v>
      </c>
      <c r="R54" s="8">
        <v>8935.1200000000008</v>
      </c>
      <c r="S54" s="8">
        <v>109.05</v>
      </c>
      <c r="T54" s="8">
        <v>138094.10999999999</v>
      </c>
      <c r="U54" s="8">
        <v>352.79</v>
      </c>
      <c r="V54" s="8">
        <v>110189.01</v>
      </c>
      <c r="W54" s="8"/>
      <c r="X54" s="8"/>
      <c r="Y54" s="8">
        <v>9044.17</v>
      </c>
      <c r="Z54" s="8">
        <v>138293.41</v>
      </c>
      <c r="AA54" s="8">
        <v>8643.34</v>
      </c>
      <c r="AB54" s="8">
        <v>129650.07</v>
      </c>
    </row>
    <row r="55" spans="1:29" x14ac:dyDescent="0.2">
      <c r="A55" s="4">
        <v>45291</v>
      </c>
      <c r="B55" s="8">
        <v>138094.10999999999</v>
      </c>
      <c r="C55" s="8">
        <v>9044.17</v>
      </c>
      <c r="D55" s="8"/>
      <c r="E55" s="8"/>
      <c r="F55" s="8"/>
      <c r="G55" s="8"/>
      <c r="H55" s="8"/>
      <c r="I55" s="8"/>
      <c r="J55" s="8"/>
      <c r="K55" s="8"/>
      <c r="L55" s="8"/>
      <c r="M55" s="8">
        <v>-6.63</v>
      </c>
      <c r="N55" s="8">
        <v>95.79</v>
      </c>
      <c r="O55" s="8"/>
      <c r="P55" s="8">
        <v>674.11</v>
      </c>
      <c r="Q55" s="8">
        <v>9044.17</v>
      </c>
      <c r="R55" s="8">
        <v>8941.75</v>
      </c>
      <c r="S55" s="8">
        <v>102.42</v>
      </c>
      <c r="T55" s="8">
        <v>129152.36</v>
      </c>
      <c r="U55" s="8">
        <v>353.05</v>
      </c>
      <c r="V55" s="8">
        <v>110542.07</v>
      </c>
      <c r="W55" s="8"/>
      <c r="X55" s="8"/>
      <c r="Y55" s="8">
        <v>9044.17</v>
      </c>
      <c r="Z55" s="8">
        <v>129650.07</v>
      </c>
      <c r="AA55" s="8">
        <v>8643.34</v>
      </c>
      <c r="AB55" s="8">
        <v>121006.73</v>
      </c>
    </row>
    <row r="56" spans="1:29" x14ac:dyDescent="0.2">
      <c r="A56" s="4">
        <v>45322</v>
      </c>
      <c r="B56" s="8">
        <v>129152.36</v>
      </c>
      <c r="C56" s="8">
        <v>9044.17</v>
      </c>
      <c r="D56" s="8"/>
      <c r="E56" s="8"/>
      <c r="F56" s="8"/>
      <c r="G56" s="8"/>
      <c r="H56" s="8"/>
      <c r="I56" s="8"/>
      <c r="J56" s="8"/>
      <c r="K56" s="8"/>
      <c r="L56" s="8"/>
      <c r="M56" s="8">
        <v>-6.64</v>
      </c>
      <c r="N56" s="8">
        <v>89.15</v>
      </c>
      <c r="O56" s="8"/>
      <c r="P56" s="8">
        <v>763.26</v>
      </c>
      <c r="Q56" s="8">
        <v>9044.17</v>
      </c>
      <c r="R56" s="8">
        <v>8948.3799999999992</v>
      </c>
      <c r="S56" s="8">
        <v>95.79</v>
      </c>
      <c r="T56" s="8">
        <v>120203.98</v>
      </c>
      <c r="U56" s="8">
        <v>353.32</v>
      </c>
      <c r="V56" s="8">
        <v>110895.38</v>
      </c>
      <c r="W56" s="8"/>
      <c r="X56" s="8"/>
      <c r="Y56" s="8">
        <v>9044.17</v>
      </c>
      <c r="Z56" s="8">
        <v>121006.73</v>
      </c>
      <c r="AA56" s="8">
        <v>8643.34</v>
      </c>
      <c r="AB56" s="8">
        <v>112363.39</v>
      </c>
    </row>
    <row r="57" spans="1:29" x14ac:dyDescent="0.2">
      <c r="A57" s="4">
        <v>45351</v>
      </c>
      <c r="B57" s="8">
        <v>120203.98</v>
      </c>
      <c r="C57" s="8">
        <v>9044.17</v>
      </c>
      <c r="D57" s="8"/>
      <c r="E57" s="8"/>
      <c r="F57" s="8"/>
      <c r="G57" s="8"/>
      <c r="H57" s="8"/>
      <c r="I57" s="8"/>
      <c r="J57" s="8"/>
      <c r="K57" s="8"/>
      <c r="L57" s="8"/>
      <c r="M57" s="8">
        <v>-6.64</v>
      </c>
      <c r="N57" s="8">
        <v>82.51</v>
      </c>
      <c r="O57" s="8"/>
      <c r="P57" s="8">
        <v>845.77</v>
      </c>
      <c r="Q57" s="8">
        <v>9044.17</v>
      </c>
      <c r="R57" s="8">
        <v>8955.02</v>
      </c>
      <c r="S57" s="8">
        <v>89.15</v>
      </c>
      <c r="T57" s="8">
        <v>111248.96000000001</v>
      </c>
      <c r="U57" s="8">
        <v>353.58</v>
      </c>
      <c r="V57" s="8">
        <v>111248.96000000001</v>
      </c>
      <c r="W57" s="8"/>
      <c r="X57" s="8"/>
      <c r="Y57" s="8">
        <v>9044.17</v>
      </c>
      <c r="Z57" s="8">
        <v>112363.39</v>
      </c>
      <c r="AA57" s="8">
        <v>8643.34</v>
      </c>
      <c r="AB57" s="8">
        <v>103720.05</v>
      </c>
    </row>
    <row r="58" spans="1:29" x14ac:dyDescent="0.2">
      <c r="A58" s="4">
        <v>45382</v>
      </c>
      <c r="B58" s="8">
        <v>111248.96000000001</v>
      </c>
      <c r="C58" s="8">
        <v>9315.5</v>
      </c>
      <c r="D58" s="8"/>
      <c r="E58" s="8"/>
      <c r="F58" s="8"/>
      <c r="G58" s="8"/>
      <c r="H58" s="8"/>
      <c r="I58" s="8"/>
      <c r="J58" s="8"/>
      <c r="K58" s="8"/>
      <c r="L58" s="8"/>
      <c r="M58" s="8">
        <v>-6.85</v>
      </c>
      <c r="N58" s="8">
        <v>75.66</v>
      </c>
      <c r="O58" s="8"/>
      <c r="P58" s="8">
        <v>921.43</v>
      </c>
      <c r="Q58" s="8">
        <v>9315.5</v>
      </c>
      <c r="R58" s="8">
        <v>9232.99</v>
      </c>
      <c r="S58" s="8">
        <v>82.51</v>
      </c>
      <c r="T58" s="8">
        <v>102015.97</v>
      </c>
      <c r="U58" s="8">
        <v>-9232.99</v>
      </c>
      <c r="V58" s="8">
        <v>102015.97</v>
      </c>
      <c r="W58" s="8"/>
      <c r="X58" s="8"/>
      <c r="Y58" s="8">
        <v>9315.5</v>
      </c>
      <c r="Z58" s="8">
        <v>103720.05</v>
      </c>
      <c r="AA58" s="8">
        <v>8643.34</v>
      </c>
      <c r="AB58" s="8">
        <v>95076.72</v>
      </c>
    </row>
    <row r="59" spans="1:29" x14ac:dyDescent="0.2">
      <c r="A59" s="4">
        <v>45412</v>
      </c>
      <c r="B59" s="8">
        <v>102015.97</v>
      </c>
      <c r="C59" s="8">
        <v>9315.5</v>
      </c>
      <c r="D59" s="8"/>
      <c r="E59" s="8"/>
      <c r="F59" s="8"/>
      <c r="G59" s="8"/>
      <c r="H59" s="8"/>
      <c r="I59" s="8"/>
      <c r="J59" s="8"/>
      <c r="K59" s="8"/>
      <c r="L59" s="8"/>
      <c r="M59" s="8">
        <v>-6.85</v>
      </c>
      <c r="N59" s="8">
        <v>68.81</v>
      </c>
      <c r="O59" s="8"/>
      <c r="P59" s="8">
        <v>990.24</v>
      </c>
      <c r="Q59" s="8">
        <v>9315.5</v>
      </c>
      <c r="R59" s="8">
        <v>9239.84</v>
      </c>
      <c r="S59" s="8">
        <v>75.66</v>
      </c>
      <c r="T59" s="8">
        <v>92776.13</v>
      </c>
      <c r="U59" s="8">
        <v>-9239.84</v>
      </c>
      <c r="V59" s="8">
        <v>92776.13</v>
      </c>
      <c r="W59" s="8"/>
      <c r="X59" s="8"/>
      <c r="Y59" s="8">
        <v>9315.5</v>
      </c>
      <c r="Z59" s="8">
        <v>95076.72</v>
      </c>
      <c r="AA59" s="8">
        <v>8643.34</v>
      </c>
      <c r="AB59" s="8">
        <v>86433.38</v>
      </c>
    </row>
    <row r="60" spans="1:29" x14ac:dyDescent="0.2">
      <c r="A60" s="4">
        <v>45443</v>
      </c>
      <c r="B60" s="8">
        <v>92776.13</v>
      </c>
      <c r="C60" s="8">
        <v>9315.5</v>
      </c>
      <c r="D60" s="8"/>
      <c r="E60" s="8"/>
      <c r="F60" s="8"/>
      <c r="G60" s="8"/>
      <c r="H60" s="8"/>
      <c r="I60" s="8"/>
      <c r="J60" s="8"/>
      <c r="K60" s="8"/>
      <c r="L60" s="8"/>
      <c r="M60" s="8">
        <v>-6.86</v>
      </c>
      <c r="N60" s="8">
        <v>61.95</v>
      </c>
      <c r="O60" s="8"/>
      <c r="P60" s="8">
        <v>1052.19</v>
      </c>
      <c r="Q60" s="8">
        <v>9315.5</v>
      </c>
      <c r="R60" s="8">
        <v>9246.69</v>
      </c>
      <c r="S60" s="8">
        <v>68.81</v>
      </c>
      <c r="T60" s="8">
        <v>83529.440000000002</v>
      </c>
      <c r="U60" s="8">
        <v>-9246.69</v>
      </c>
      <c r="V60" s="8">
        <v>83529.440000000002</v>
      </c>
      <c r="W60" s="8"/>
      <c r="X60" s="8"/>
      <c r="Y60" s="8">
        <v>9315.5</v>
      </c>
      <c r="Z60" s="8">
        <v>86433.38</v>
      </c>
      <c r="AA60" s="8">
        <v>8643.34</v>
      </c>
      <c r="AB60" s="8">
        <v>77790.039999999994</v>
      </c>
    </row>
    <row r="61" spans="1:29" x14ac:dyDescent="0.2">
      <c r="A61" s="4">
        <v>45473</v>
      </c>
      <c r="B61" s="8">
        <v>83529.440000000002</v>
      </c>
      <c r="C61" s="8">
        <v>9315.5</v>
      </c>
      <c r="D61" s="8"/>
      <c r="E61" s="8"/>
      <c r="F61" s="8"/>
      <c r="G61" s="8"/>
      <c r="H61" s="8"/>
      <c r="I61" s="8"/>
      <c r="J61" s="8"/>
      <c r="K61" s="8"/>
      <c r="L61" s="8"/>
      <c r="M61" s="8">
        <v>-6.86</v>
      </c>
      <c r="N61" s="8">
        <v>55.09</v>
      </c>
      <c r="O61" s="8"/>
      <c r="P61" s="8">
        <v>1107.28</v>
      </c>
      <c r="Q61" s="8">
        <v>9315.5</v>
      </c>
      <c r="R61" s="8">
        <v>9253.5499999999993</v>
      </c>
      <c r="S61" s="8">
        <v>61.95</v>
      </c>
      <c r="T61" s="8">
        <v>74275.89</v>
      </c>
      <c r="U61" s="8">
        <v>-9253.5499999999993</v>
      </c>
      <c r="V61" s="8">
        <v>74275.89</v>
      </c>
      <c r="W61" s="8"/>
      <c r="X61" s="8"/>
      <c r="Y61" s="8">
        <v>9315.5</v>
      </c>
      <c r="Z61" s="8">
        <v>77790.039999999994</v>
      </c>
      <c r="AA61" s="8">
        <v>8643.34</v>
      </c>
      <c r="AB61" s="8">
        <v>69146.7</v>
      </c>
    </row>
    <row r="62" spans="1:29" x14ac:dyDescent="0.2">
      <c r="A62" s="4">
        <v>45504</v>
      </c>
      <c r="B62" s="8">
        <v>74275.89</v>
      </c>
      <c r="C62" s="8">
        <v>9315.5</v>
      </c>
      <c r="D62" s="8"/>
      <c r="E62" s="8"/>
      <c r="F62" s="8"/>
      <c r="G62" s="8"/>
      <c r="H62" s="8"/>
      <c r="I62" s="8"/>
      <c r="J62" s="8"/>
      <c r="K62" s="8"/>
      <c r="L62" s="8"/>
      <c r="M62" s="8">
        <v>-6.87</v>
      </c>
      <c r="N62" s="8">
        <v>48.22</v>
      </c>
      <c r="O62" s="8"/>
      <c r="P62" s="8">
        <v>48.22</v>
      </c>
      <c r="Q62" s="8">
        <v>9315.5</v>
      </c>
      <c r="R62" s="8">
        <v>9260.41</v>
      </c>
      <c r="S62" s="8">
        <v>55.09</v>
      </c>
      <c r="T62" s="8">
        <v>65015.48</v>
      </c>
      <c r="U62" s="8">
        <v>-9260.41</v>
      </c>
      <c r="V62" s="8">
        <v>65015.48</v>
      </c>
      <c r="W62" s="8"/>
      <c r="X62" s="8"/>
      <c r="Y62" s="8">
        <v>9315.5</v>
      </c>
      <c r="Z62" s="8">
        <v>69146.7</v>
      </c>
      <c r="AA62" s="8">
        <v>8643.34</v>
      </c>
      <c r="AB62" s="8">
        <v>60503.37</v>
      </c>
    </row>
    <row r="63" spans="1:29" x14ac:dyDescent="0.2">
      <c r="A63" s="4">
        <v>45535</v>
      </c>
      <c r="B63" s="8">
        <v>65015.48</v>
      </c>
      <c r="C63" s="8">
        <v>9315.5</v>
      </c>
      <c r="D63" s="8"/>
      <c r="E63" s="8"/>
      <c r="F63" s="8"/>
      <c r="G63" s="8"/>
      <c r="H63" s="8"/>
      <c r="I63" s="8"/>
      <c r="J63" s="8"/>
      <c r="K63" s="8"/>
      <c r="L63" s="8"/>
      <c r="M63" s="8">
        <v>-6.87</v>
      </c>
      <c r="N63" s="8">
        <v>41.35</v>
      </c>
      <c r="O63" s="8"/>
      <c r="P63" s="8">
        <v>89.57</v>
      </c>
      <c r="Q63" s="8">
        <v>9315.5</v>
      </c>
      <c r="R63" s="8">
        <v>9267.2800000000007</v>
      </c>
      <c r="S63" s="8">
        <v>48.22</v>
      </c>
      <c r="T63" s="8">
        <v>55748.2</v>
      </c>
      <c r="U63" s="8">
        <v>-9267.2800000000007</v>
      </c>
      <c r="V63" s="8">
        <v>55748.2</v>
      </c>
      <c r="W63" s="8"/>
      <c r="X63" s="8"/>
      <c r="Y63" s="8">
        <v>9315.5</v>
      </c>
      <c r="Z63" s="8">
        <v>60503.37</v>
      </c>
      <c r="AA63" s="8">
        <v>8643.34</v>
      </c>
      <c r="AB63" s="8">
        <v>51860.03</v>
      </c>
    </row>
    <row r="64" spans="1:29" x14ac:dyDescent="0.2">
      <c r="A64" s="4">
        <v>45565</v>
      </c>
      <c r="B64" s="8">
        <v>55748.2</v>
      </c>
      <c r="C64" s="8">
        <v>9315.5</v>
      </c>
      <c r="D64" s="8"/>
      <c r="E64" s="8"/>
      <c r="F64" s="8"/>
      <c r="G64" s="8"/>
      <c r="H64" s="8"/>
      <c r="I64" s="8"/>
      <c r="J64" s="8"/>
      <c r="K64" s="8"/>
      <c r="L64" s="8"/>
      <c r="M64" s="8">
        <v>-6.88</v>
      </c>
      <c r="N64" s="8">
        <v>34.47</v>
      </c>
      <c r="O64" s="8"/>
      <c r="P64" s="8">
        <v>124.03</v>
      </c>
      <c r="Q64" s="8">
        <v>9315.5</v>
      </c>
      <c r="R64" s="8">
        <v>9274.15</v>
      </c>
      <c r="S64" s="8">
        <v>41.35</v>
      </c>
      <c r="T64" s="8">
        <v>46474.04</v>
      </c>
      <c r="U64" s="8">
        <v>-9274.15</v>
      </c>
      <c r="V64" s="8">
        <v>46474.04</v>
      </c>
      <c r="W64" s="8"/>
      <c r="X64" s="8"/>
      <c r="Y64" s="8">
        <v>9315.5</v>
      </c>
      <c r="Z64" s="8">
        <v>51860.03</v>
      </c>
      <c r="AA64" s="8">
        <v>8643.34</v>
      </c>
      <c r="AB64" s="8">
        <v>43216.69</v>
      </c>
    </row>
    <row r="65" spans="1:28" x14ac:dyDescent="0.2">
      <c r="A65" s="4">
        <v>45596</v>
      </c>
      <c r="B65" s="8">
        <v>46474.04</v>
      </c>
      <c r="C65" s="8">
        <v>9315.5</v>
      </c>
      <c r="D65" s="8"/>
      <c r="E65" s="8"/>
      <c r="F65" s="8"/>
      <c r="G65" s="8"/>
      <c r="H65" s="8"/>
      <c r="I65" s="8"/>
      <c r="J65" s="8"/>
      <c r="K65" s="8"/>
      <c r="L65" s="8"/>
      <c r="M65" s="8">
        <v>-6.88</v>
      </c>
      <c r="N65" s="8">
        <v>27.58</v>
      </c>
      <c r="O65" s="8"/>
      <c r="P65" s="8">
        <v>151.62</v>
      </c>
      <c r="Q65" s="8">
        <v>9315.5</v>
      </c>
      <c r="R65" s="8">
        <v>9281.0300000000007</v>
      </c>
      <c r="S65" s="8">
        <v>34.47</v>
      </c>
      <c r="T65" s="8">
        <v>37193.01</v>
      </c>
      <c r="U65" s="8">
        <v>-9281.0300000000007</v>
      </c>
      <c r="V65" s="8">
        <v>37193.01</v>
      </c>
      <c r="W65" s="8"/>
      <c r="X65" s="8"/>
      <c r="Y65" s="8">
        <v>9315.5</v>
      </c>
      <c r="Z65" s="8">
        <v>43216.69</v>
      </c>
      <c r="AA65" s="8">
        <v>8643.34</v>
      </c>
      <c r="AB65" s="8">
        <v>34573.35</v>
      </c>
    </row>
    <row r="66" spans="1:28" x14ac:dyDescent="0.2">
      <c r="A66" s="4">
        <v>45626</v>
      </c>
      <c r="B66" s="8">
        <v>37193.01</v>
      </c>
      <c r="C66" s="8">
        <v>9315.5</v>
      </c>
      <c r="D66" s="8"/>
      <c r="E66" s="8"/>
      <c r="F66" s="8"/>
      <c r="G66" s="8"/>
      <c r="H66" s="8"/>
      <c r="I66" s="8"/>
      <c r="J66" s="8"/>
      <c r="K66" s="8"/>
      <c r="L66" s="8"/>
      <c r="M66" s="8">
        <v>-6.89</v>
      </c>
      <c r="N66" s="8">
        <v>20.7</v>
      </c>
      <c r="O66" s="8"/>
      <c r="P66" s="8">
        <v>172.32</v>
      </c>
      <c r="Q66" s="8">
        <v>9315.5</v>
      </c>
      <c r="R66" s="8">
        <v>9287.92</v>
      </c>
      <c r="S66" s="8">
        <v>27.58</v>
      </c>
      <c r="T66" s="8">
        <v>27905.1</v>
      </c>
      <c r="U66" s="8">
        <v>-9287.92</v>
      </c>
      <c r="V66" s="8">
        <v>27905.1</v>
      </c>
      <c r="W66" s="8"/>
      <c r="X66" s="8"/>
      <c r="Y66" s="8">
        <v>9315.5</v>
      </c>
      <c r="Z66" s="8">
        <v>34573.35</v>
      </c>
      <c r="AA66" s="8">
        <v>8643.34</v>
      </c>
      <c r="AB66" s="8">
        <v>25930.01</v>
      </c>
    </row>
    <row r="67" spans="1:28" x14ac:dyDescent="0.2">
      <c r="A67" s="4">
        <v>45657</v>
      </c>
      <c r="B67" s="8">
        <v>27905.1</v>
      </c>
      <c r="C67" s="8">
        <v>9315.5</v>
      </c>
      <c r="D67" s="8"/>
      <c r="E67" s="8"/>
      <c r="F67" s="8"/>
      <c r="G67" s="8"/>
      <c r="H67" s="8"/>
      <c r="I67" s="8"/>
      <c r="J67" s="8"/>
      <c r="K67" s="8"/>
      <c r="L67" s="8"/>
      <c r="M67" s="8">
        <v>-6.89</v>
      </c>
      <c r="N67" s="8">
        <v>13.8</v>
      </c>
      <c r="O67" s="8"/>
      <c r="P67" s="8">
        <v>186.12</v>
      </c>
      <c r="Q67" s="8">
        <v>9315.5</v>
      </c>
      <c r="R67" s="8">
        <v>9294.7999999999993</v>
      </c>
      <c r="S67" s="8">
        <v>20.7</v>
      </c>
      <c r="T67" s="8">
        <v>18610.29</v>
      </c>
      <c r="U67" s="8">
        <v>-9294.7999999999993</v>
      </c>
      <c r="V67" s="8">
        <v>18610.29</v>
      </c>
      <c r="W67" s="8"/>
      <c r="X67" s="8"/>
      <c r="Y67" s="8">
        <v>9315.5</v>
      </c>
      <c r="Z67" s="8">
        <v>25930.01</v>
      </c>
      <c r="AA67" s="8">
        <v>8643.34</v>
      </c>
      <c r="AB67" s="8">
        <v>17286.68</v>
      </c>
    </row>
    <row r="68" spans="1:28" x14ac:dyDescent="0.2">
      <c r="A68" s="4">
        <v>45688</v>
      </c>
      <c r="B68" s="8">
        <v>18610.29</v>
      </c>
      <c r="C68" s="8">
        <v>9315.5</v>
      </c>
      <c r="D68" s="8"/>
      <c r="E68" s="8"/>
      <c r="F68" s="8"/>
      <c r="G68" s="8"/>
      <c r="H68" s="8"/>
      <c r="I68" s="8"/>
      <c r="J68" s="8"/>
      <c r="K68" s="8"/>
      <c r="L68" s="8"/>
      <c r="M68" s="8">
        <v>-6.9</v>
      </c>
      <c r="N68" s="8">
        <v>6.9</v>
      </c>
      <c r="O68" s="8"/>
      <c r="P68" s="8">
        <v>193.02</v>
      </c>
      <c r="Q68" s="8">
        <v>9315.5</v>
      </c>
      <c r="R68" s="8">
        <v>9301.7000000000007</v>
      </c>
      <c r="S68" s="8">
        <v>13.8</v>
      </c>
      <c r="T68" s="8">
        <v>9308.6</v>
      </c>
      <c r="U68" s="8">
        <v>-9301.7000000000007</v>
      </c>
      <c r="V68" s="8">
        <v>9308.6</v>
      </c>
      <c r="W68" s="8"/>
      <c r="X68" s="8"/>
      <c r="Y68" s="8">
        <v>9315.5</v>
      </c>
      <c r="Z68" s="8">
        <v>17286.68</v>
      </c>
      <c r="AA68" s="8">
        <v>8643.34</v>
      </c>
      <c r="AB68" s="8">
        <v>8643.34</v>
      </c>
    </row>
    <row r="69" spans="1:28" x14ac:dyDescent="0.2">
      <c r="A69" s="4">
        <v>45716</v>
      </c>
      <c r="B69" s="8">
        <v>9308.6</v>
      </c>
      <c r="C69" s="8">
        <v>9315.5</v>
      </c>
      <c r="D69" s="8"/>
      <c r="E69" s="8"/>
      <c r="F69" s="8"/>
      <c r="G69" s="8"/>
      <c r="H69" s="8"/>
      <c r="I69" s="8"/>
      <c r="J69" s="8"/>
      <c r="K69" s="8"/>
      <c r="L69" s="8"/>
      <c r="M69" s="8">
        <v>-6.9</v>
      </c>
      <c r="N69" s="8">
        <v>0</v>
      </c>
      <c r="O69" s="8"/>
      <c r="P69" s="8">
        <v>193.02</v>
      </c>
      <c r="Q69" s="8">
        <v>9315.5</v>
      </c>
      <c r="R69" s="8">
        <v>9308.6</v>
      </c>
      <c r="S69" s="8">
        <v>6.9</v>
      </c>
      <c r="T69" s="8">
        <v>0</v>
      </c>
      <c r="U69" s="8">
        <v>-9308.6</v>
      </c>
      <c r="V69" s="8">
        <v>0</v>
      </c>
      <c r="W69" s="8"/>
      <c r="X69" s="8"/>
      <c r="Y69" s="8">
        <v>9315.5</v>
      </c>
      <c r="Z69" s="8">
        <v>8643.34</v>
      </c>
      <c r="AA69" s="8">
        <v>8643.34</v>
      </c>
      <c r="AB69" s="8">
        <v>0</v>
      </c>
    </row>
    <row r="70" spans="1:28" ht="15" x14ac:dyDescent="0.25">
      <c r="A70" s="7" t="s">
        <v>100</v>
      </c>
      <c r="B70" s="5"/>
      <c r="C70" s="6">
        <f t="shared" ref="C70:L70" si="0">SUM(C14:C69)</f>
        <v>494193.0399999998</v>
      </c>
      <c r="D70" s="6">
        <f t="shared" si="0"/>
        <v>0</v>
      </c>
      <c r="E70" s="6">
        <f t="shared" si="0"/>
        <v>0</v>
      </c>
      <c r="F70" s="6">
        <f t="shared" si="0"/>
        <v>0</v>
      </c>
      <c r="G70" s="6">
        <f t="shared" si="0"/>
        <v>0</v>
      </c>
      <c r="H70" s="6">
        <f t="shared" si="0"/>
        <v>0</v>
      </c>
      <c r="I70" s="6">
        <f t="shared" si="0"/>
        <v>0</v>
      </c>
      <c r="J70" s="6">
        <f t="shared" si="0"/>
        <v>0</v>
      </c>
      <c r="K70" s="6">
        <f t="shared" si="0"/>
        <v>0</v>
      </c>
      <c r="L70" s="6">
        <f t="shared" si="0"/>
        <v>0</v>
      </c>
      <c r="M70" s="5"/>
      <c r="N70" s="5"/>
      <c r="O70" s="5"/>
      <c r="P70" s="5"/>
      <c r="Q70" s="6">
        <f>SUM(Q14:Q69)</f>
        <v>494193.0399999998</v>
      </c>
      <c r="R70" s="6">
        <f>SUM(R14:R69)</f>
        <v>484026.9</v>
      </c>
      <c r="S70" s="6">
        <f>SUM(S14:S69)</f>
        <v>10166.140000000001</v>
      </c>
      <c r="T70" s="5"/>
      <c r="U70" s="5"/>
      <c r="V70" s="5"/>
      <c r="W70" s="6">
        <f>SUM(W14:W69)</f>
        <v>0</v>
      </c>
      <c r="X70" s="6">
        <f>SUM(X14:X69)</f>
        <v>0</v>
      </c>
      <c r="Y70" s="6">
        <f>SUM(Y14:Y69)</f>
        <v>494193.0399999998</v>
      </c>
      <c r="Z70" s="5"/>
      <c r="AA70" s="26">
        <f>SUM(AA14:AA69)</f>
        <v>484027.04000000056</v>
      </c>
      <c r="AB70" s="5"/>
    </row>
    <row r="71" spans="1:28" ht="15" x14ac:dyDescent="0.25">
      <c r="O71" s="3" t="s">
        <v>99</v>
      </c>
      <c r="P71" s="101" t="s">
        <v>98</v>
      </c>
      <c r="Q71" s="98"/>
      <c r="R71" s="98"/>
    </row>
    <row r="72" spans="1:28" ht="15" x14ac:dyDescent="0.25">
      <c r="O72" s="3" t="s">
        <v>97</v>
      </c>
      <c r="P72" s="2" t="s">
        <v>96</v>
      </c>
      <c r="Q72" s="3" t="s">
        <v>38</v>
      </c>
      <c r="R72" s="4">
        <v>45716</v>
      </c>
    </row>
    <row r="73" spans="1:28" ht="15" x14ac:dyDescent="0.25">
      <c r="O73" s="3" t="s">
        <v>95</v>
      </c>
      <c r="P73" s="2" t="s">
        <v>67</v>
      </c>
      <c r="Q73" s="3" t="s">
        <v>94</v>
      </c>
      <c r="R73" s="4" t="s">
        <v>93</v>
      </c>
    </row>
    <row r="74" spans="1:28" ht="15" x14ac:dyDescent="0.25">
      <c r="O74" s="97" t="s">
        <v>92</v>
      </c>
      <c r="P74" s="98"/>
      <c r="Q74" s="100" t="s">
        <v>91</v>
      </c>
      <c r="R74" s="98"/>
    </row>
    <row r="75" spans="1:28" ht="15" x14ac:dyDescent="0.25">
      <c r="O75" s="97" t="s">
        <v>90</v>
      </c>
      <c r="P75" s="98"/>
      <c r="Q75" s="99">
        <v>0</v>
      </c>
      <c r="R75" s="98"/>
    </row>
    <row r="76" spans="1:28" ht="15" x14ac:dyDescent="0.25">
      <c r="O76" s="97" t="s">
        <v>89</v>
      </c>
      <c r="P76" s="98"/>
      <c r="Q76" s="99">
        <v>0</v>
      </c>
      <c r="R76" s="98"/>
    </row>
    <row r="77" spans="1:28" ht="15" x14ac:dyDescent="0.25">
      <c r="O77" s="97" t="s">
        <v>88</v>
      </c>
      <c r="P77" s="98"/>
      <c r="Q77" s="99">
        <v>0</v>
      </c>
      <c r="R77" s="98"/>
    </row>
    <row r="78" spans="1:28" ht="15" x14ac:dyDescent="0.25">
      <c r="O78" s="3" t="s">
        <v>87</v>
      </c>
      <c r="P78" s="100" t="s">
        <v>86</v>
      </c>
      <c r="Q78" s="98"/>
      <c r="R78" s="98"/>
    </row>
  </sheetData>
  <mergeCells count="10">
    <mergeCell ref="P71:R71"/>
    <mergeCell ref="O74:P74"/>
    <mergeCell ref="Q74:R74"/>
    <mergeCell ref="O75:P75"/>
    <mergeCell ref="Q75:R75"/>
    <mergeCell ref="O76:P76"/>
    <mergeCell ref="Q76:R76"/>
    <mergeCell ref="O77:P77"/>
    <mergeCell ref="Q77:R77"/>
    <mergeCell ref="P78:R78"/>
  </mergeCells>
  <hyperlinks>
    <hyperlink ref="P71" r:id="rId1" xr:uid="{400156C7-A841-44D2-89D4-70F4189320F5}"/>
  </hyperlink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328e138-51c4-4d24-8993-7e05d3d641fc" xsi:nil="true"/>
    <lcf76f155ced4ddcb4097134ff3c332f xmlns="9da17a96-df4a-40e7-a2dd-c09d705ff05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266A8C84D45446A9CD745069CEB2B7" ma:contentTypeVersion="17" ma:contentTypeDescription="Create a new document." ma:contentTypeScope="" ma:versionID="d22f3f4d47efd89c94dca4d6dccbaf70">
  <xsd:schema xmlns:xsd="http://www.w3.org/2001/XMLSchema" xmlns:xs="http://www.w3.org/2001/XMLSchema" xmlns:p="http://schemas.microsoft.com/office/2006/metadata/properties" xmlns:ns2="9da17a96-df4a-40e7-a2dd-c09d705ff05a" xmlns:ns3="a328e138-51c4-4d24-8993-7e05d3d641fc" targetNamespace="http://schemas.microsoft.com/office/2006/metadata/properties" ma:root="true" ma:fieldsID="e7afa8ccc149c1967d7703b4b50efd74" ns2:_="" ns3:_="">
    <xsd:import namespace="9da17a96-df4a-40e7-a2dd-c09d705ff05a"/>
    <xsd:import namespace="a328e138-51c4-4d24-8993-7e05d3d641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a17a96-df4a-40e7-a2dd-c09d705ff0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b2f9309-a8ab-47c5-ad99-817f00b9d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28e138-51c4-4d24-8993-7e05d3d641f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03ecdeb-c5f2-4187-b3d3-55a403c1accd}" ma:internalName="TaxCatchAll" ma:showField="CatchAllData" ma:web="a328e138-51c4-4d24-8993-7e05d3d641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4E39C3-D1D1-40AB-906C-3134F5F26233}">
  <ds:schemaRefs>
    <ds:schemaRef ds:uri="http://schemas.microsoft.com/sharepoint/v3/contenttype/forms"/>
  </ds:schemaRefs>
</ds:datastoreItem>
</file>

<file path=customXml/itemProps2.xml><?xml version="1.0" encoding="utf-8"?>
<ds:datastoreItem xmlns:ds="http://schemas.openxmlformats.org/officeDocument/2006/customXml" ds:itemID="{BF9B2343-BC7E-4C25-896F-135EDC95D189}">
  <ds:schemaRefs>
    <ds:schemaRef ds:uri="http://schemas.microsoft.com/office/2006/metadata/properties"/>
    <ds:schemaRef ds:uri="http://schemas.microsoft.com/office/infopath/2007/PartnerControls"/>
    <ds:schemaRef ds:uri="a328e138-51c4-4d24-8993-7e05d3d641fc"/>
    <ds:schemaRef ds:uri="9da17a96-df4a-40e7-a2dd-c09d705ff05a"/>
  </ds:schemaRefs>
</ds:datastoreItem>
</file>

<file path=customXml/itemProps3.xml><?xml version="1.0" encoding="utf-8"?>
<ds:datastoreItem xmlns:ds="http://schemas.openxmlformats.org/officeDocument/2006/customXml" ds:itemID="{D312C998-8431-48C0-81B1-1C2B622227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a17a96-df4a-40e7-a2dd-c09d705ff05a"/>
    <ds:schemaRef ds:uri="a328e138-51c4-4d24-8993-7e05d3d641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Lease Entries-Govt Funds</vt:lpstr>
      <vt:lpstr>Lease Entries-Prop Funds</vt:lpstr>
      <vt:lpstr>Lease Amortization Schedule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Quichocho, Anna (OFM)</dc:creator>
  <cp:lastModifiedBy>Diaz, Kelly (OFM)</cp:lastModifiedBy>
  <dcterms:created xsi:type="dcterms:W3CDTF">2021-09-20T17:35:37Z</dcterms:created>
  <dcterms:modified xsi:type="dcterms:W3CDTF">2025-05-29T23:40:37Z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0x01010042266A8C84D45446A9CD745069CEB2B7</vt:lpwstr>
  </property>
</Properties>
</file>