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ofm.wa.lcl\OFM\SWA\Systems\DebtBook\Resources\"/>
    </mc:Choice>
  </mc:AlternateContent>
  <xr:revisionPtr revIDLastSave="0" documentId="13_ncr:1_{B59F03D3-ADC4-49F3-9AFE-E23CB6BBBEDA}" xr6:coauthVersionLast="47" xr6:coauthVersionMax="47" xr10:uidLastSave="{00000000-0000-0000-0000-000000000000}"/>
  <bookViews>
    <workbookView xWindow="28680" yWindow="-120" windowWidth="29040" windowHeight="15720" xr2:uid="{DB01879E-B6D1-4E6E-A172-CF71C11FE1D8}"/>
  </bookViews>
  <sheets>
    <sheet name="SBITA Entries-Govt Fund" sheetId="1" r:id="rId1"/>
    <sheet name="SBITA Entries-Prop Fund" sheetId="2" r:id="rId2"/>
    <sheet name="SBITA Amortization Schedule" sheetId="3" r:id="rId3"/>
  </sheets>
  <definedNames>
    <definedName name="__Details__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6" i="2" l="1"/>
  <c r="F77" i="2"/>
  <c r="E75" i="2"/>
  <c r="E63" i="2"/>
  <c r="E87" i="1"/>
  <c r="F107" i="2"/>
  <c r="E100" i="2"/>
  <c r="E90" i="2"/>
  <c r="F86" i="2"/>
  <c r="E74" i="2"/>
  <c r="E104" i="1"/>
  <c r="F101" i="1"/>
  <c r="E99" i="1"/>
  <c r="F89" i="1"/>
  <c r="E67" i="1"/>
  <c r="E60" i="1"/>
  <c r="F61" i="1" s="1"/>
  <c r="E50" i="1"/>
  <c r="F33" i="1"/>
  <c r="E31" i="1"/>
  <c r="F32" i="1" s="1"/>
  <c r="E23" i="1"/>
  <c r="F24" i="1" s="1"/>
  <c r="E148" i="1"/>
  <c r="F143" i="1"/>
  <c r="F138" i="1"/>
  <c r="F124" i="1"/>
  <c r="E100" i="1" l="1"/>
  <c r="E88" i="1"/>
  <c r="F128" i="1"/>
  <c r="F119" i="1"/>
  <c r="F115" i="1"/>
  <c r="F105" i="1"/>
  <c r="C50" i="3" l="1"/>
  <c r="D50" i="3"/>
  <c r="E50" i="3"/>
  <c r="F50" i="3"/>
  <c r="G50" i="3"/>
  <c r="H50" i="3"/>
  <c r="I50" i="3"/>
  <c r="J50" i="3"/>
  <c r="K50" i="3"/>
  <c r="L50" i="3"/>
  <c r="M50" i="3"/>
  <c r="Q50" i="3"/>
  <c r="R50" i="3"/>
  <c r="S50" i="3"/>
  <c r="U50" i="3"/>
  <c r="F13" i="2"/>
  <c r="E19" i="2"/>
  <c r="F21" i="2"/>
  <c r="E26" i="2"/>
  <c r="F27" i="2" s="1"/>
  <c r="E34" i="2"/>
  <c r="E35" i="2"/>
  <c r="E40" i="2"/>
  <c r="F41" i="2" s="1"/>
  <c r="E46" i="2"/>
  <c r="F47" i="2" s="1"/>
  <c r="E52" i="2"/>
  <c r="E56" i="2" s="1"/>
  <c r="F65" i="2"/>
  <c r="F14" i="1"/>
  <c r="E27" i="1"/>
  <c r="F28" i="1"/>
  <c r="E39" i="1"/>
  <c r="F40" i="1" s="1"/>
  <c r="E49" i="1"/>
  <c r="E54" i="1"/>
  <c r="F55" i="1" s="1"/>
  <c r="F68" i="1"/>
  <c r="E74" i="1"/>
  <c r="E79" i="1" s="1"/>
  <c r="F20" i="2" l="1"/>
  <c r="F53" i="2"/>
  <c r="F57" i="2" s="1"/>
  <c r="E64" i="2"/>
  <c r="F36" i="2"/>
  <c r="F51" i="1"/>
  <c r="F75" i="1"/>
  <c r="F80" i="1" s="1"/>
</calcChain>
</file>

<file path=xl/sharedStrings.xml><?xml version="1.0" encoding="utf-8"?>
<sst xmlns="http://schemas.openxmlformats.org/spreadsheetml/2006/main" count="415" uniqueCount="164">
  <si>
    <t>6597/2670v</t>
  </si>
  <si>
    <t>Subscription Information Technology Asset (2670)</t>
  </si>
  <si>
    <t>Capital Asset Adjustment (General Capital Assets Subsidiary Account Only) (6597) Subobject WF</t>
  </si>
  <si>
    <t>2680v/6597</t>
  </si>
  <si>
    <t>Allowance for Amortization – Subscription Information Technology Asset (2680)</t>
  </si>
  <si>
    <t xml:space="preserve">DR/CR GL </t>
  </si>
  <si>
    <t>Trans Code</t>
  </si>
  <si>
    <t>Cr.</t>
  </si>
  <si>
    <t>Dr.</t>
  </si>
  <si>
    <t>General Capital Assets Subsidiary Account (Account 997):</t>
  </si>
  <si>
    <t xml:space="preserve">8. </t>
  </si>
  <si>
    <t>At the End of the SBITA (when contract has ended)</t>
  </si>
  <si>
    <t>Interest Expense (6592) Sub-subobject PB - Interest</t>
  </si>
  <si>
    <t>(6592/5112v)</t>
  </si>
  <si>
    <t>174 R</t>
  </si>
  <si>
    <t>Interest Payable (5112)</t>
  </si>
  <si>
    <t>In Next Fiscal Year - Reverse Interest Accrual in next fiscal year when interest is paid</t>
  </si>
  <si>
    <t xml:space="preserve">b. </t>
  </si>
  <si>
    <t>6592/5112v</t>
  </si>
  <si>
    <t>In Closing Fiscal Year:</t>
  </si>
  <si>
    <t xml:space="preserve">a. </t>
  </si>
  <si>
    <t>To record interest accrued in current fiscal year, but paid in following fiscal year</t>
  </si>
  <si>
    <t xml:space="preserve">7. </t>
  </si>
  <si>
    <t>Subscription Information Technology Liability (5175)</t>
  </si>
  <si>
    <t>5275/5175v</t>
  </si>
  <si>
    <t>Subscription Information Technology Liability (5275)</t>
  </si>
  <si>
    <t>General Long-Term Obligations Subsidiary Account (Account 999):</t>
  </si>
  <si>
    <t>To reclassify as short term that portion of the liability due within the next fiscal year. At fiscal year-end, the amount in GL Code 5175, should agree with the next year’s principal payment on the SBITA’s amortization schedule. Reference: 85.85.37.a.(5).</t>
  </si>
  <si>
    <t xml:space="preserve">6. </t>
  </si>
  <si>
    <t>6591/2680v</t>
  </si>
  <si>
    <t>Depreciation/Amortization Expense (6591) (Subobject WA)</t>
  </si>
  <si>
    <t>To record the amortization of the asset. Amortization expense must be recorded annually, at a minimum. Reference: 85.85.37.a.(4).</t>
  </si>
  <si>
    <t xml:space="preserve">5. </t>
  </si>
  <si>
    <t>Amount to be Provided for Retirement of Long-Term Obligations (1820)</t>
  </si>
  <si>
    <t>5175v/1820</t>
  </si>
  <si>
    <t xml:space="preserve">General Long-Term Obligations Subsidiary Account (Account 999) </t>
  </si>
  <si>
    <t>b.</t>
  </si>
  <si>
    <t xml:space="preserve">Appropriation Index (AI), Program Index (PI), and Unique Identifier (UI) are required on these transactions. </t>
  </si>
  <si>
    <t>9920/6525</t>
  </si>
  <si>
    <t>Expense Adjustments/ Eliminations (GAAP) (6525) Sub-subobject EY/XXXX – Software Licenses, Maintenance, and Subscription-Based Computing Service</t>
  </si>
  <si>
    <t>6525/9920</t>
  </si>
  <si>
    <t>Expense Adjustments/ Eliminations (GAAP) (6525) Sub-subobject EY/Y201 – Software Licenses, Maintenance, and Subscription-Based Computing
Services - SBITA Interest</t>
  </si>
  <si>
    <t>Expense Adjustments/ Eliminations (GAAP) (6525) Sub-subobject EY/Y200 – Software Licenses, Maintenance, and Subscription-Based Computing
Services - SBITA Principal</t>
  </si>
  <si>
    <t>Operating Account:</t>
  </si>
  <si>
    <t>a.</t>
  </si>
  <si>
    <t>To reclassify expenditures to principal and interest on SBITAs from the subobject and sub-subobject used when payments were made (a). A portion of each payment is allocated to principal and interest based on the liability's amortization schedule. Then, reduce the subscription information technology liability by the amount of principal paid (b). Reference: 85.85.37.a.(2) and (3)</t>
  </si>
  <si>
    <t xml:space="preserve">4. </t>
  </si>
  <si>
    <t>At Year-End (before June Close)</t>
  </si>
  <si>
    <t>Construction in Progress (2510)</t>
  </si>
  <si>
    <t>2670v/2510</t>
  </si>
  <si>
    <t>Guide: SBITA Stages and Implementation Costs - To capitalize or expense?</t>
  </si>
  <si>
    <t xml:space="preserve">To recalssify capitalized implementation costs from construction in progress to the susbscription information technology asset. The asset will be amortized using the straight-line method over the subscription term. </t>
  </si>
  <si>
    <t xml:space="preserve">3. </t>
  </si>
  <si>
    <t>1820/5275v</t>
  </si>
  <si>
    <t xml:space="preserve">c. </t>
  </si>
  <si>
    <t>Investment in General Capital Assets (9850)</t>
  </si>
  <si>
    <t>2670v/9850</t>
  </si>
  <si>
    <t>9920/3221</t>
  </si>
  <si>
    <t>Other Financing Sources (3221) Revenue Source Code (0810) Right-to-Use Lease Acquisition</t>
  </si>
  <si>
    <t>6514/9920</t>
  </si>
  <si>
    <t>Capital Asset Acquisitions by Lease Agreements or COPs (6514) Subobject JS – Intangible Right-to-Use Lease Asset Capital Outlay</t>
  </si>
  <si>
    <t>To record (a) the acquisition of an intangible subscription information technology asset in the Operating Account equal to the value of the subscription information technology liability, (b) the subscription information technology asset in the capital asset subsidiary account, and (c) the subscription information technology liability in the general long-term obligations subsidiary account. Reference 85.85.37.a.(1).</t>
  </si>
  <si>
    <t xml:space="preserve">2. </t>
  </si>
  <si>
    <t>When Software is Placed into Service</t>
  </si>
  <si>
    <t>2510v/9850</t>
  </si>
  <si>
    <t>Source: Agency records</t>
  </si>
  <si>
    <t>To capitalize implementation costs in construction in progress until the SBITA is placed into service. Ref: SAAM 30.20.10.b and Guide (link to right)</t>
  </si>
  <si>
    <t xml:space="preserve">1. </t>
  </si>
  <si>
    <t>As Capitalizable Implementation Costs are Incurred</t>
  </si>
  <si>
    <t xml:space="preserve">SAAM 85.85.37.a </t>
  </si>
  <si>
    <t>Governmental Fund Type Accounts</t>
  </si>
  <si>
    <t>Purpose: This guide is for agencies recording SBITA accounting entries in AFRS.</t>
  </si>
  <si>
    <t>Illustrative Entries for Recording Subscription Based Information Technology Arrangements (SBITAs) in AFRS</t>
  </si>
  <si>
    <t>3213/2670v</t>
  </si>
  <si>
    <t>Gains and Losses on Sales of Capital Assets (3213) Revenue Source Code (0418) Gain or Loss on Sale of Capital Assets</t>
  </si>
  <si>
    <t>2680v/3213</t>
  </si>
  <si>
    <t>Expense Adjustments/ Eliminations (GAAP) (6525) Sub-subobject EY/Y201 – Software Licenses, Maintenance, and Subscription-Based Computing Services - SBITA Interest</t>
  </si>
  <si>
    <t>(6525)/(5112v)</t>
  </si>
  <si>
    <t>508 R</t>
  </si>
  <si>
    <t>6525/5112v</t>
  </si>
  <si>
    <t>To reclassify as short term that portion of the liability due within the next fiscal year. At fiscal year-end, the amount in GL Code 5175, should agree with the next year’s principal payment on the SBITA’s amortization schedule. Reference: 85.85.37.b.(5).</t>
  </si>
  <si>
    <t>6511/2680v</t>
  </si>
  <si>
    <t>Depreciation/Amortization Expense (6511) (Subobject WA)</t>
  </si>
  <si>
    <t>To record the amortization of the asset. Amortization expense must be recorded annually, at a minimum. Reference: 85.85.37.b.(4).</t>
  </si>
  <si>
    <t>5175v/9920</t>
  </si>
  <si>
    <t>To reclassify expenditures to principal (which reduces the subscription information technology liability) and interest expense from the subobject and sub-subobject used when payments were made. Reference: 85.85.37.b.(2) and (3)</t>
  </si>
  <si>
    <t>2670v/5275</t>
  </si>
  <si>
    <t>To record the acquisition of an intangible subscription information technology asset and liability. Reference 85.85.37.b.(1).</t>
  </si>
  <si>
    <t>Expense Adjustments/ Eliminations (GAAP) (6525) with the SO and SSOs used to record the expenses for the capitalizable implementation costs</t>
  </si>
  <si>
    <t>2510v/6525</t>
  </si>
  <si>
    <t>SAAM 85.85.37.b</t>
  </si>
  <si>
    <t>Proprietary and Trust Fund Type Accounts</t>
  </si>
  <si>
    <t>-</t>
  </si>
  <si>
    <t>Notes</t>
  </si>
  <si>
    <t>Refundable Deposit</t>
  </si>
  <si>
    <t>Software</t>
  </si>
  <si>
    <t>Underlying Asset Type</t>
  </si>
  <si>
    <t>N/A</t>
  </si>
  <si>
    <t>Termination Date</t>
  </si>
  <si>
    <t>Subscription End Date</t>
  </si>
  <si>
    <t>Ellucian Company LP</t>
  </si>
  <si>
    <t>Vendor</t>
  </si>
  <si>
    <t>Source</t>
  </si>
  <si>
    <t>Total</t>
  </si>
  <si>
    <t>Ending Balance</t>
  </si>
  <si>
    <t>Amortization Expense</t>
  </si>
  <si>
    <t>Beginning Balance</t>
  </si>
  <si>
    <t>Total Payment</t>
  </si>
  <si>
    <t>Other Payments</t>
  </si>
  <si>
    <t>Variable Payments</t>
  </si>
  <si>
    <t>Interest Expense Balance</t>
  </si>
  <si>
    <t>Accrued Interest</t>
  </si>
  <si>
    <t>Non-Subscription Component</t>
  </si>
  <si>
    <t>Other Reasonably Certain Payments</t>
  </si>
  <si>
    <t>Subscription Incentives</t>
  </si>
  <si>
    <t>Termination Penalty</t>
  </si>
  <si>
    <t>Variable Payments Based On An Index</t>
  </si>
  <si>
    <t>Variable Payments Based on Rate</t>
  </si>
  <si>
    <t>Variable Payments Fixed in Substance</t>
  </si>
  <si>
    <t>Fixed Payments</t>
  </si>
  <si>
    <t>Interest Expense</t>
  </si>
  <si>
    <t>Principal</t>
  </si>
  <si>
    <t>Subscription Payment</t>
  </si>
  <si>
    <t>Date</t>
  </si>
  <si>
    <t>Subscription Asset</t>
  </si>
  <si>
    <t>Subscription Liability</t>
  </si>
  <si>
    <t>Subscription</t>
  </si>
  <si>
    <t>Ellucian Banner Contract FY22 - FY24</t>
  </si>
  <si>
    <t>End Date</t>
  </si>
  <si>
    <t>Monthly</t>
  </si>
  <si>
    <t>Frequency</t>
  </si>
  <si>
    <t>Profile as Of</t>
  </si>
  <si>
    <t>380 - Western Washington University</t>
  </si>
  <si>
    <t>To record interest accrued in June, but paid in July</t>
  </si>
  <si>
    <t>To remove a capital asset when the contract ends. Reference: 85.85.37.a.(7).</t>
  </si>
  <si>
    <t>At the End of the SBITA (when the SBITA is terminated early)</t>
  </si>
  <si>
    <t>9.</t>
  </si>
  <si>
    <t>To remove a capital asset when the contract ends. If the SBITA is cancelled early and the asset was not fully amortized (i.e. the cost is greater than the accumulated amortization), debit GL Code 6597 "Capital Asset Adjustment (General Capital Assets Subsidiary Account Only)" for the difference between the initial cost of the asset and the accumulated amortization (a). The remaining SBITA liability will also need to be liquidated (b). Reference: 85.85.37.a.(7).</t>
  </si>
  <si>
    <t>Note: The amortization expense on the SBITA asset as well as the principal and interest must be recognized up to the point that the SBITA was cancelled.</t>
  </si>
  <si>
    <t>5275v/1820</t>
  </si>
  <si>
    <t>Source: Compare the previous amortization schedule to the updated amortization schedule for the transaction amounts</t>
  </si>
  <si>
    <t xml:space="preserve">To record (a) an allocation change resulting in an INCREASE to the Governmental account or (b) an allocation change resulting in a DECREASE to the Governmental account </t>
  </si>
  <si>
    <t>Source: Compare the previous amortization schedule to the updated amortization schedule (by fund) for the transaction amounts</t>
  </si>
  <si>
    <t>To record (a) a SBITA modification resulting in an increase or (b) a SBITA modification resulting in a decrease.</t>
  </si>
  <si>
    <t>For SBITA modifications (resulting in an increase or decrease to the SBITA)</t>
  </si>
  <si>
    <t>SBITA Increase:</t>
  </si>
  <si>
    <t>SBITA Decrease:</t>
  </si>
  <si>
    <t>10.</t>
  </si>
  <si>
    <t>11.</t>
  </si>
  <si>
    <t>For SBITA allocation changes</t>
  </si>
  <si>
    <t>9850/2680v</t>
  </si>
  <si>
    <t>To remove capital asset when the contract ends. Reference: 85.85.37.b.(7).</t>
  </si>
  <si>
    <t>To remove capital asset when the contract ends. If the lease is cancelled early and the asset was not fully amortized (i.e. the cost is greater than the accumulated amortization), debit GL Code 3213 "Gains and Losses on Sales of Capital Assets" for the difference between the initial cost of the asset and the accumulated amortization. The remaining lease liability will also need to be liquidated. Reference: 85.85.37.b.(7).</t>
  </si>
  <si>
    <t>5275v/3213</t>
  </si>
  <si>
    <t>Noncash Revenues (3220) Revenue Source Code (0820)</t>
  </si>
  <si>
    <t>2670v/3220</t>
  </si>
  <si>
    <t>3220/2680v</t>
  </si>
  <si>
    <t>3220/5275v</t>
  </si>
  <si>
    <r>
      <t xml:space="preserve">Subscription Information Technology Liability (5175) </t>
    </r>
    <r>
      <rPr>
        <i/>
        <sz val="11"/>
        <color theme="1"/>
        <rFont val="Arial"/>
        <family val="2"/>
      </rPr>
      <t>- portion due within current fiscal year</t>
    </r>
  </si>
  <si>
    <r>
      <t xml:space="preserve">At the End of the SBITA (when contract has been terminated </t>
    </r>
    <r>
      <rPr>
        <b/>
        <u/>
        <sz val="12"/>
        <color theme="1"/>
        <rFont val="Arial"/>
        <family val="2"/>
      </rPr>
      <t>early</t>
    </r>
    <r>
      <rPr>
        <b/>
        <sz val="12"/>
        <color theme="1"/>
        <rFont val="Arial"/>
        <family val="2"/>
      </rPr>
      <t>)</t>
    </r>
  </si>
  <si>
    <r>
      <t xml:space="preserve">Proprietary/Fudiciary Fund Increase </t>
    </r>
    <r>
      <rPr>
        <sz val="11"/>
        <color theme="1"/>
        <rFont val="Arial"/>
        <family val="2"/>
      </rPr>
      <t>(NOTE: The net difference the asset, accumulated amortization and liability is a DEBIT):</t>
    </r>
  </si>
  <si>
    <r>
      <t>Proprietary/Fudiciary Fund Decrease</t>
    </r>
    <r>
      <rPr>
        <sz val="11"/>
        <color theme="1"/>
        <rFont val="Arial"/>
        <family val="2"/>
      </rPr>
      <t xml:space="preserve"> (NOTE: The net difference the asset, accumulated amortization and liability is a CREDIT):</t>
    </r>
  </si>
  <si>
    <r>
      <t>Governmental Fund Increase</t>
    </r>
    <r>
      <rPr>
        <sz val="11"/>
        <color theme="1"/>
        <rFont val="Arial"/>
        <family val="2"/>
      </rPr>
      <t xml:space="preserve"> (NOTE: The net difference between GL 1820 and GL 9850 is a DEBIT):</t>
    </r>
  </si>
  <si>
    <r>
      <t>Governmental Fund Decrease</t>
    </r>
    <r>
      <rPr>
        <sz val="11"/>
        <color theme="1"/>
        <rFont val="Arial"/>
        <family val="2"/>
      </rPr>
      <t xml:space="preserve"> (NOTE: The net difference between GL 1820 and GL 9850 is a CREDIT):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</si>
</sst>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 #\ ##0;"/>
    <numFmt numFmtId="165" formatCode="mm\/dd\/yyyy"/>
  </numFmts>
  <fonts count="21" x14ac:knownFonts="1">
    <font>
      <sz val="11"/>
      <color theme="1"/>
      <name val="Aptos Narrow"/>
      <family val="2"/>
      <scheme val="minor"/>
    </font>
    <font>
      <sz val="11"/>
      <color theme="1"/>
      <name val="Aptos Narrow"/>
      <family val="2"/>
      <scheme val="minor"/>
    </font>
    <font>
      <u/>
      <sz val="11"/>
      <color theme="10"/>
      <name val="Aptos Narrow"/>
      <family val="2"/>
      <scheme val="minor"/>
    </font>
    <font>
      <sz val="11"/>
      <name val="Arial"/>
      <family val="1"/>
    </font>
    <font>
      <b/>
      <sz val="11"/>
      <name val="Arial"/>
      <family val="1"/>
    </font>
    <font>
      <u/>
      <sz val="11"/>
      <name val="Arial"/>
      <family val="1"/>
    </font>
    <font>
      <sz val="11"/>
      <name val="Arial"/>
      <family val="2"/>
    </font>
    <font>
      <b/>
      <sz val="14"/>
      <name val="Arial"/>
      <family val="1"/>
    </font>
    <font>
      <b/>
      <sz val="18"/>
      <name val="Arial"/>
      <family val="1"/>
    </font>
    <font>
      <sz val="11"/>
      <color theme="1"/>
      <name val="Arial"/>
      <family val="2"/>
    </font>
    <font>
      <b/>
      <sz val="11"/>
      <color theme="1"/>
      <name val="Arial"/>
      <family val="2"/>
    </font>
    <font>
      <b/>
      <sz val="18"/>
      <color theme="1"/>
      <name val="Arial"/>
      <family val="2"/>
    </font>
    <font>
      <i/>
      <sz val="12"/>
      <color theme="1"/>
      <name val="Arial"/>
      <family val="2"/>
    </font>
    <font>
      <sz val="18"/>
      <color theme="1"/>
      <name val="Arial"/>
      <family val="2"/>
    </font>
    <font>
      <b/>
      <sz val="12"/>
      <color theme="1"/>
      <name val="Arial"/>
      <family val="2"/>
    </font>
    <font>
      <b/>
      <i/>
      <sz val="12"/>
      <color theme="1"/>
      <name val="Arial"/>
      <family val="2"/>
    </font>
    <font>
      <i/>
      <sz val="11"/>
      <color theme="1"/>
      <name val="Arial"/>
      <family val="2"/>
    </font>
    <font>
      <sz val="12"/>
      <color theme="1"/>
      <name val="Arial"/>
      <family val="2"/>
    </font>
    <font>
      <i/>
      <u/>
      <sz val="11"/>
      <color theme="10"/>
      <name val="Arial"/>
      <family val="2"/>
    </font>
    <font>
      <b/>
      <u/>
      <sz val="12"/>
      <color theme="1"/>
      <name val="Arial"/>
      <family val="2"/>
    </font>
    <font>
      <u/>
      <sz val="12"/>
      <color theme="10"/>
      <name val="Arial"/>
      <family val="2"/>
    </font>
  </fonts>
  <fills count="16">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D4DBE7"/>
      </patternFill>
    </fill>
    <fill>
      <patternFill patternType="solid">
        <fgColor theme="5" tint="0.79998168889431442"/>
        <bgColor indexed="64"/>
      </patternFill>
    </fill>
    <fill>
      <patternFill patternType="solid">
        <fgColor theme="8" tint="0.79998168889431442"/>
        <bgColor indexed="64"/>
      </patternFill>
    </fill>
    <fill>
      <patternFill patternType="solid">
        <fgColor rgb="FFA6AEBC"/>
      </patternFill>
    </fill>
    <fill>
      <patternFill patternType="solid">
        <fgColor rgb="FFC2E1ED"/>
      </patternFill>
    </fill>
    <fill>
      <patternFill patternType="solid">
        <fgColor theme="0" tint="-0.14999847407452621"/>
        <bgColor indexed="64"/>
      </patternFill>
    </fill>
    <fill>
      <patternFill patternType="solid">
        <fgColor rgb="FF00B0F0"/>
        <bgColor indexed="64"/>
      </patternFill>
    </fill>
    <fill>
      <patternFill patternType="solid">
        <fgColor theme="7" tint="0.39997558519241921"/>
        <bgColor indexed="64"/>
      </patternFill>
    </fill>
  </fills>
  <borders count="5">
    <border>
      <left/>
      <right/>
      <top/>
      <bottom/>
      <diagonal/>
    </border>
    <border>
      <left/>
      <right/>
      <top/>
      <bottom style="thin">
        <color indexed="64"/>
      </bottom>
      <diagonal/>
    </border>
    <border>
      <left/>
      <right/>
      <top style="thin">
        <color auto="1"/>
      </top>
      <bottom style="thin">
        <color auto="1"/>
      </bottom>
      <diagonal/>
    </border>
    <border>
      <left style="thin">
        <color rgb="FFBFBFBF"/>
      </left>
      <right/>
      <top/>
      <bottom/>
      <diagonal/>
    </border>
    <border>
      <left style="thin">
        <color rgb="FFBFBFBF"/>
      </left>
      <right style="thin">
        <color rgb="FFBFBFBF"/>
      </right>
      <top style="thin">
        <color rgb="FFBFBFBF"/>
      </top>
      <bottom style="thin">
        <color rgb="FFBFBFBF"/>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114">
    <xf numFmtId="0" fontId="0" fillId="0" borderId="0" xfId="0"/>
    <xf numFmtId="0" fontId="3" fillId="0" borderId="0" xfId="3"/>
    <xf numFmtId="0" fontId="3" fillId="0" borderId="0" xfId="3" applyAlignment="1">
      <alignment horizontal="right"/>
    </xf>
    <xf numFmtId="0" fontId="4" fillId="0" borderId="0" xfId="3" applyFont="1"/>
    <xf numFmtId="165" fontId="3" fillId="0" borderId="0" xfId="3" applyNumberFormat="1" applyAlignment="1">
      <alignment horizontal="right"/>
    </xf>
    <xf numFmtId="0" fontId="3" fillId="8" borderId="0" xfId="3" applyFill="1"/>
    <xf numFmtId="39" fontId="3" fillId="8" borderId="0" xfId="3" applyNumberFormat="1" applyFill="1" applyAlignment="1">
      <alignment horizontal="right"/>
    </xf>
    <xf numFmtId="0" fontId="4" fillId="8" borderId="0" xfId="3" applyFont="1" applyFill="1" applyAlignment="1">
      <alignment horizontal="center"/>
    </xf>
    <xf numFmtId="39" fontId="3" fillId="0" borderId="0" xfId="3" applyNumberFormat="1" applyAlignment="1">
      <alignment horizontal="right"/>
    </xf>
    <xf numFmtId="39" fontId="3" fillId="5" borderId="0" xfId="3" applyNumberFormat="1" applyFill="1" applyAlignment="1">
      <alignment horizontal="right"/>
    </xf>
    <xf numFmtId="39" fontId="3" fillId="9" borderId="0" xfId="3" applyNumberFormat="1" applyFill="1" applyAlignment="1">
      <alignment horizontal="right"/>
    </xf>
    <xf numFmtId="43" fontId="6" fillId="3" borderId="0" xfId="1" applyFont="1" applyFill="1" applyBorder="1" applyAlignment="1">
      <alignment vertical="top"/>
    </xf>
    <xf numFmtId="43" fontId="6" fillId="10" borderId="0" xfId="1" applyFont="1" applyFill="1" applyBorder="1" applyAlignment="1">
      <alignment vertical="top"/>
    </xf>
    <xf numFmtId="0" fontId="4" fillId="11" borderId="0" xfId="3" applyFont="1" applyFill="1" applyAlignment="1">
      <alignment horizontal="center" wrapText="1"/>
    </xf>
    <xf numFmtId="0" fontId="4" fillId="11" borderId="3" xfId="3" applyFont="1" applyFill="1" applyBorder="1" applyAlignment="1">
      <alignment horizontal="center" wrapText="1"/>
    </xf>
    <xf numFmtId="0" fontId="3" fillId="12" borderId="0" xfId="3" applyFill="1"/>
    <xf numFmtId="0" fontId="3" fillId="12" borderId="3" xfId="3" applyFill="1" applyBorder="1"/>
    <xf numFmtId="165" fontId="3" fillId="12" borderId="0" xfId="3" applyNumberFormat="1" applyFill="1" applyAlignment="1">
      <alignment horizontal="left"/>
    </xf>
    <xf numFmtId="165" fontId="3" fillId="2" borderId="4" xfId="3" applyNumberFormat="1" applyFill="1" applyBorder="1" applyAlignment="1">
      <alignment horizontal="right"/>
    </xf>
    <xf numFmtId="0" fontId="3" fillId="2" borderId="4" xfId="3" applyFill="1" applyBorder="1"/>
    <xf numFmtId="0" fontId="3" fillId="2" borderId="4" xfId="3" applyFill="1" applyBorder="1" applyAlignment="1">
      <alignment horizontal="right"/>
    </xf>
    <xf numFmtId="0" fontId="7" fillId="0" borderId="0" xfId="3" applyFont="1"/>
    <xf numFmtId="0" fontId="8" fillId="0" borderId="0" xfId="3" applyFont="1"/>
    <xf numFmtId="39" fontId="3" fillId="6" borderId="0" xfId="3" applyNumberFormat="1" applyFill="1" applyAlignment="1">
      <alignment horizontal="right"/>
    </xf>
    <xf numFmtId="39" fontId="3" fillId="13" borderId="0" xfId="3" applyNumberFormat="1" applyFill="1" applyAlignment="1">
      <alignment horizontal="right"/>
    </xf>
    <xf numFmtId="39" fontId="3" fillId="14" borderId="0" xfId="3" applyNumberFormat="1" applyFill="1" applyAlignment="1">
      <alignment horizontal="right"/>
    </xf>
    <xf numFmtId="43" fontId="9" fillId="0" borderId="0" xfId="1" applyFont="1" applyFill="1"/>
    <xf numFmtId="3" fontId="9" fillId="0" borderId="0" xfId="0" applyNumberFormat="1" applyFont="1"/>
    <xf numFmtId="0" fontId="9" fillId="0" borderId="0" xfId="0" applyFont="1"/>
    <xf numFmtId="0" fontId="10" fillId="0" borderId="0" xfId="0" applyFont="1"/>
    <xf numFmtId="165" fontId="3" fillId="15" borderId="0" xfId="3" applyNumberFormat="1" applyFill="1" applyAlignment="1">
      <alignment horizontal="right"/>
    </xf>
    <xf numFmtId="39" fontId="3" fillId="15" borderId="0" xfId="3" applyNumberFormat="1" applyFill="1" applyAlignment="1">
      <alignment horizontal="right"/>
    </xf>
    <xf numFmtId="0" fontId="3" fillId="15" borderId="0" xfId="3" applyFill="1"/>
    <xf numFmtId="43" fontId="9" fillId="0" borderId="0" xfId="1" applyFont="1"/>
    <xf numFmtId="43" fontId="6" fillId="5" borderId="0" xfId="1" applyFont="1" applyFill="1" applyAlignment="1">
      <alignment horizontal="right"/>
    </xf>
    <xf numFmtId="43" fontId="10" fillId="0" borderId="0" xfId="1" applyFont="1"/>
    <xf numFmtId="0" fontId="6" fillId="0" borderId="0" xfId="0" applyFont="1" applyAlignment="1">
      <alignment vertical="top" wrapText="1"/>
    </xf>
    <xf numFmtId="0" fontId="11" fillId="5" borderId="1" xfId="0" applyFont="1" applyFill="1" applyBorder="1" applyAlignment="1">
      <alignment vertical="top"/>
    </xf>
    <xf numFmtId="49" fontId="12" fillId="0" borderId="0" xfId="0" applyNumberFormat="1" applyFont="1" applyAlignment="1">
      <alignment vertical="top"/>
    </xf>
    <xf numFmtId="0" fontId="9" fillId="0" borderId="0" xfId="0" applyFont="1" applyAlignment="1">
      <alignment horizontal="center"/>
    </xf>
    <xf numFmtId="0" fontId="13" fillId="5" borderId="2" xfId="0" applyFont="1" applyFill="1" applyBorder="1" applyAlignment="1">
      <alignment vertical="top"/>
    </xf>
    <xf numFmtId="0" fontId="9" fillId="0" borderId="0" xfId="0" applyFont="1" applyAlignment="1">
      <alignment vertical="top"/>
    </xf>
    <xf numFmtId="49" fontId="14" fillId="7" borderId="1" xfId="0" applyNumberFormat="1" applyFont="1" applyFill="1" applyBorder="1" applyAlignment="1">
      <alignment vertical="top"/>
    </xf>
    <xf numFmtId="49" fontId="14" fillId="0" borderId="0" xfId="0" applyNumberFormat="1" applyFont="1" applyAlignment="1">
      <alignment vertical="top"/>
    </xf>
    <xf numFmtId="49" fontId="15" fillId="6" borderId="0" xfId="0" applyNumberFormat="1" applyFont="1" applyFill="1" applyAlignment="1">
      <alignment horizontal="left" vertical="top"/>
    </xf>
    <xf numFmtId="0" fontId="12" fillId="0" borderId="0" xfId="0" applyFont="1"/>
    <xf numFmtId="0" fontId="16" fillId="0" borderId="0" xfId="0" applyFont="1"/>
    <xf numFmtId="49" fontId="14" fillId="0" borderId="0" xfId="0" applyNumberFormat="1" applyFont="1" applyAlignment="1">
      <alignment horizontal="left" vertical="top" indent="1"/>
    </xf>
    <xf numFmtId="0" fontId="10" fillId="0" borderId="0" xfId="0" applyFont="1" applyAlignment="1">
      <alignment horizontal="left"/>
    </xf>
    <xf numFmtId="0" fontId="10" fillId="0" borderId="0" xfId="0" applyFont="1" applyAlignment="1">
      <alignment horizontal="center"/>
    </xf>
    <xf numFmtId="0" fontId="9" fillId="0" borderId="0" xfId="0" applyFont="1" applyAlignment="1">
      <alignment wrapText="1"/>
    </xf>
    <xf numFmtId="49" fontId="17" fillId="0" borderId="0" xfId="0" applyNumberFormat="1" applyFont="1" applyAlignment="1">
      <alignment vertical="top"/>
    </xf>
    <xf numFmtId="43" fontId="9" fillId="3" borderId="0" xfId="1" applyFont="1" applyFill="1"/>
    <xf numFmtId="0" fontId="18" fillId="0" borderId="0" xfId="2" applyFont="1"/>
    <xf numFmtId="43" fontId="9" fillId="9" borderId="0" xfId="1" applyFont="1" applyFill="1"/>
    <xf numFmtId="0" fontId="6" fillId="0" borderId="0" xfId="0" applyFont="1" applyAlignment="1">
      <alignment horizontal="center"/>
    </xf>
    <xf numFmtId="49" fontId="15" fillId="6" borderId="0" xfId="0" applyNumberFormat="1" applyFont="1" applyFill="1" applyAlignment="1">
      <alignment vertical="top"/>
    </xf>
    <xf numFmtId="4" fontId="9" fillId="0" borderId="0" xfId="0" applyNumberFormat="1" applyFont="1"/>
    <xf numFmtId="43" fontId="9" fillId="6" borderId="0" xfId="1" applyFont="1" applyFill="1"/>
    <xf numFmtId="0" fontId="6" fillId="0" borderId="0" xfId="0" applyFont="1"/>
    <xf numFmtId="0" fontId="6" fillId="0" borderId="0" xfId="0" applyFont="1" applyAlignment="1">
      <alignment wrapText="1"/>
    </xf>
    <xf numFmtId="49" fontId="14" fillId="6" borderId="0" xfId="0" applyNumberFormat="1" applyFont="1" applyFill="1" applyAlignment="1">
      <alignment vertical="top"/>
    </xf>
    <xf numFmtId="0" fontId="14" fillId="6" borderId="0" xfId="0" applyFont="1" applyFill="1"/>
    <xf numFmtId="43" fontId="9" fillId="13" borderId="0" xfId="1" applyFont="1" applyFill="1"/>
    <xf numFmtId="43" fontId="9" fillId="14" borderId="0" xfId="1" applyFont="1" applyFill="1"/>
    <xf numFmtId="0" fontId="17" fillId="0" borderId="0" xfId="0" applyFont="1"/>
    <xf numFmtId="0" fontId="17" fillId="0" borderId="0" xfId="0" applyFont="1" applyAlignment="1">
      <alignment vertical="top"/>
    </xf>
    <xf numFmtId="0" fontId="17" fillId="0" borderId="0" xfId="0" applyFont="1" applyAlignment="1">
      <alignment horizontal="center"/>
    </xf>
    <xf numFmtId="0" fontId="20" fillId="0" borderId="0" xfId="2" applyFont="1"/>
    <xf numFmtId="0" fontId="17" fillId="6" borderId="0" xfId="0" applyFont="1" applyFill="1"/>
    <xf numFmtId="0" fontId="17" fillId="6" borderId="0" xfId="0" applyFont="1" applyFill="1" applyAlignment="1">
      <alignment horizontal="center"/>
    </xf>
    <xf numFmtId="0" fontId="17" fillId="7" borderId="1" xfId="0" applyFont="1" applyFill="1" applyBorder="1"/>
    <xf numFmtId="0" fontId="17" fillId="7" borderId="1" xfId="0" applyFont="1" applyFill="1" applyBorder="1" applyAlignment="1">
      <alignment horizontal="center"/>
    </xf>
    <xf numFmtId="0" fontId="14" fillId="0" borderId="0" xfId="0" applyFont="1"/>
    <xf numFmtId="0" fontId="14" fillId="0" borderId="0" xfId="0" applyFont="1" applyAlignment="1">
      <alignment horizontal="center"/>
    </xf>
    <xf numFmtId="43" fontId="17" fillId="0" borderId="0" xfId="1" applyFont="1"/>
    <xf numFmtId="43" fontId="14" fillId="0" borderId="0" xfId="1" applyFont="1"/>
    <xf numFmtId="49" fontId="10" fillId="0" borderId="0" xfId="0" applyNumberFormat="1" applyFont="1" applyAlignment="1">
      <alignment vertical="top"/>
    </xf>
    <xf numFmtId="49" fontId="10" fillId="0" borderId="0" xfId="0" applyNumberFormat="1" applyFont="1" applyAlignment="1">
      <alignment horizontal="left" vertical="top" indent="1"/>
    </xf>
    <xf numFmtId="0" fontId="13" fillId="15" borderId="2" xfId="0" applyFont="1" applyFill="1" applyBorder="1" applyAlignment="1">
      <alignment vertical="top"/>
    </xf>
    <xf numFmtId="0" fontId="9" fillId="15" borderId="2" xfId="0" applyFont="1" applyFill="1" applyBorder="1"/>
    <xf numFmtId="0" fontId="9" fillId="15" borderId="2" xfId="0" applyFont="1" applyFill="1" applyBorder="1" applyAlignment="1">
      <alignment horizontal="center"/>
    </xf>
    <xf numFmtId="0" fontId="11" fillId="15" borderId="1" xfId="0" applyFont="1" applyFill="1" applyBorder="1" applyAlignment="1">
      <alignment vertical="top"/>
    </xf>
    <xf numFmtId="0" fontId="9" fillId="15" borderId="1" xfId="0" applyFont="1" applyFill="1" applyBorder="1"/>
    <xf numFmtId="0" fontId="9" fillId="15" borderId="1" xfId="0" applyFont="1" applyFill="1" applyBorder="1" applyAlignment="1">
      <alignment horizontal="center"/>
    </xf>
    <xf numFmtId="43" fontId="6" fillId="0" borderId="0" xfId="1" applyFont="1" applyAlignment="1">
      <alignment vertical="top" wrapText="1"/>
    </xf>
    <xf numFmtId="43" fontId="9" fillId="15" borderId="0" xfId="1" applyFont="1" applyFill="1"/>
    <xf numFmtId="49" fontId="14" fillId="4" borderId="1" xfId="0" applyNumberFormat="1" applyFont="1" applyFill="1" applyBorder="1" applyAlignment="1">
      <alignment vertical="top"/>
    </xf>
    <xf numFmtId="49" fontId="15" fillId="3" borderId="0" xfId="0" applyNumberFormat="1" applyFont="1" applyFill="1" applyAlignment="1">
      <alignment horizontal="left" vertical="top"/>
    </xf>
    <xf numFmtId="43" fontId="9" fillId="10" borderId="0" xfId="1" applyFont="1" applyFill="1"/>
    <xf numFmtId="49" fontId="15" fillId="3" borderId="0" xfId="0" applyNumberFormat="1" applyFont="1" applyFill="1" applyAlignment="1">
      <alignment vertical="top"/>
    </xf>
    <xf numFmtId="49" fontId="14" fillId="3" borderId="0" xfId="0" applyNumberFormat="1" applyFont="1" applyFill="1" applyAlignment="1">
      <alignment vertical="top"/>
    </xf>
    <xf numFmtId="0" fontId="14" fillId="3" borderId="0" xfId="0" applyFont="1" applyFill="1"/>
    <xf numFmtId="0" fontId="13" fillId="5" borderId="1" xfId="0" applyFont="1" applyFill="1" applyBorder="1"/>
    <xf numFmtId="0" fontId="13" fillId="5" borderId="1" xfId="0" applyFont="1" applyFill="1" applyBorder="1" applyAlignment="1">
      <alignment horizontal="center"/>
    </xf>
    <xf numFmtId="0" fontId="13" fillId="0" borderId="0" xfId="0" applyFont="1"/>
    <xf numFmtId="0" fontId="13" fillId="5" borderId="2" xfId="0" applyFont="1" applyFill="1" applyBorder="1"/>
    <xf numFmtId="0" fontId="13" fillId="5" borderId="2" xfId="0" applyFont="1" applyFill="1" applyBorder="1" applyAlignment="1">
      <alignment horizontal="center"/>
    </xf>
    <xf numFmtId="0" fontId="17" fillId="4" borderId="1" xfId="0" applyFont="1" applyFill="1" applyBorder="1"/>
    <xf numFmtId="0" fontId="17" fillId="4" borderId="1" xfId="0" applyFont="1" applyFill="1" applyBorder="1" applyAlignment="1">
      <alignment horizontal="center"/>
    </xf>
    <xf numFmtId="0" fontId="17" fillId="3" borderId="0" xfId="0" applyFont="1" applyFill="1"/>
    <xf numFmtId="0" fontId="17" fillId="3" borderId="0" xfId="0" applyFont="1" applyFill="1" applyAlignment="1">
      <alignment horizontal="center"/>
    </xf>
    <xf numFmtId="43" fontId="17" fillId="0" borderId="0" xfId="1" applyFont="1" applyFill="1"/>
    <xf numFmtId="0" fontId="14" fillId="3" borderId="0" xfId="0" applyFont="1" applyFill="1" applyAlignment="1">
      <alignment horizontal="left" wrapText="1"/>
    </xf>
    <xf numFmtId="49" fontId="12" fillId="0" borderId="0" xfId="0" applyNumberFormat="1" applyFont="1" applyAlignment="1">
      <alignment horizontal="left" vertical="top" wrapText="1"/>
    </xf>
    <xf numFmtId="0" fontId="6" fillId="0" borderId="0" xfId="0" applyFont="1" applyAlignment="1">
      <alignment horizontal="left" wrapText="1"/>
    </xf>
    <xf numFmtId="0" fontId="6" fillId="0" borderId="0" xfId="0" applyFont="1" applyAlignment="1">
      <alignment horizontal="left" vertical="top" wrapText="1"/>
    </xf>
    <xf numFmtId="0" fontId="9" fillId="0" borderId="0" xfId="0" applyFont="1" applyAlignment="1">
      <alignment horizontal="left" wrapText="1"/>
    </xf>
    <xf numFmtId="0" fontId="14" fillId="6" borderId="0" xfId="0" applyFont="1" applyFill="1" applyAlignment="1">
      <alignment horizontal="left" wrapText="1"/>
    </xf>
    <xf numFmtId="0" fontId="3" fillId="0" borderId="0" xfId="3" applyAlignment="1">
      <alignment horizontal="right"/>
    </xf>
    <xf numFmtId="0" fontId="3" fillId="0" borderId="0" xfId="3"/>
    <xf numFmtId="0" fontId="5" fillId="0" borderId="0" xfId="3" applyFont="1" applyAlignment="1">
      <alignment horizontal="right"/>
    </xf>
    <xf numFmtId="0" fontId="4" fillId="0" borderId="0" xfId="3" applyFont="1"/>
    <xf numFmtId="164" fontId="3" fillId="0" borderId="0" xfId="3" applyNumberFormat="1" applyAlignment="1">
      <alignment horizontal="right"/>
    </xf>
  </cellXfs>
  <cellStyles count="4">
    <cellStyle name="Comma" xfId="1" builtinId="3"/>
    <cellStyle name="Hyperlink" xfId="2" builtinId="8"/>
    <cellStyle name="Normal" xfId="0" builtinId="0"/>
    <cellStyle name="Normal 2" xfId="3" xr:uid="{7A5A21A1-0AE9-491F-B0B4-F1B339538D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fm.wa.gov/sites/default/files/public/resources/leases/SBITA_Implementation_Costs_Accounting.pdf" TargetMode="External"/><Relationship Id="rId1" Type="http://schemas.openxmlformats.org/officeDocument/2006/relationships/hyperlink" Target="https://ofm.wa.gov/sites/default/files/public/resources/leases/SBITA_Implementation_Costs_Accounting.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fm.wa.gov/sites/default/files/public/resources/leases/SBITA_Implementation_Costs_Accounting.pdf" TargetMode="External"/><Relationship Id="rId1" Type="http://schemas.openxmlformats.org/officeDocument/2006/relationships/hyperlink" Target="https://ofm.wa.gov/sites/default/files/public/resources/leases/SBITA_Implementation_Costs_Accounti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0B2C-B44E-4489-B2E9-1BA62079ABEF}">
  <sheetPr>
    <tabColor theme="9" tint="0.59999389629810485"/>
  </sheetPr>
  <dimension ref="A1:K157"/>
  <sheetViews>
    <sheetView tabSelected="1" zoomScaleNormal="100" workbookViewId="0"/>
  </sheetViews>
  <sheetFormatPr defaultRowHeight="15.75" x14ac:dyDescent="0.2"/>
  <cols>
    <col min="1" max="1" width="5.140625" style="43" customWidth="1"/>
    <col min="2" max="2" width="5.28515625" style="28" customWidth="1"/>
    <col min="3" max="3" width="9.140625" style="28"/>
    <col min="4" max="4" width="106.28515625" style="28" customWidth="1"/>
    <col min="5" max="6" width="14.5703125" style="28" bestFit="1" customWidth="1"/>
    <col min="7" max="7" width="2.42578125" style="28" customWidth="1"/>
    <col min="8" max="8" width="12.85546875" style="39" bestFit="1" customWidth="1"/>
    <col min="9" max="9" width="13.28515625" style="39" bestFit="1" customWidth="1"/>
    <col min="10" max="10" width="1.5703125" style="28" customWidth="1"/>
    <col min="11" max="11" width="103.42578125" style="28" bestFit="1" customWidth="1"/>
    <col min="12" max="16384" width="9.140625" style="28"/>
  </cols>
  <sheetData>
    <row r="1" spans="1:11" s="95" customFormat="1" ht="23.25" x14ac:dyDescent="0.35">
      <c r="A1" s="37" t="s">
        <v>72</v>
      </c>
      <c r="B1" s="93"/>
      <c r="C1" s="93"/>
      <c r="D1" s="93"/>
      <c r="E1" s="93"/>
      <c r="F1" s="93"/>
      <c r="G1" s="93"/>
      <c r="H1" s="94"/>
      <c r="I1" s="94"/>
    </row>
    <row r="2" spans="1:11" s="65" customFormat="1" ht="15" x14ac:dyDescent="0.2">
      <c r="A2" s="104" t="s">
        <v>71</v>
      </c>
      <c r="B2" s="104"/>
      <c r="C2" s="104"/>
      <c r="D2" s="104"/>
      <c r="E2" s="104"/>
      <c r="F2" s="104"/>
      <c r="G2" s="104"/>
      <c r="H2" s="104"/>
      <c r="I2" s="104"/>
    </row>
    <row r="3" spans="1:11" ht="15" x14ac:dyDescent="0.2">
      <c r="A3" s="38"/>
    </row>
    <row r="4" spans="1:11" s="95" customFormat="1" ht="23.25" x14ac:dyDescent="0.35">
      <c r="A4" s="40" t="s">
        <v>70</v>
      </c>
      <c r="B4" s="96"/>
      <c r="C4" s="96"/>
      <c r="D4" s="96"/>
      <c r="E4" s="96"/>
      <c r="F4" s="96"/>
      <c r="G4" s="96"/>
      <c r="H4" s="97"/>
      <c r="I4" s="97"/>
    </row>
    <row r="5" spans="1:11" ht="14.25" x14ac:dyDescent="0.2">
      <c r="A5" s="41" t="s">
        <v>69</v>
      </c>
    </row>
    <row r="7" spans="1:11" s="65" customFormat="1" x14ac:dyDescent="0.2">
      <c r="A7" s="87" t="s">
        <v>68</v>
      </c>
      <c r="B7" s="98"/>
      <c r="C7" s="98"/>
      <c r="D7" s="98"/>
      <c r="E7" s="98"/>
      <c r="F7" s="98"/>
      <c r="G7" s="98"/>
      <c r="H7" s="99"/>
      <c r="I7" s="99"/>
    </row>
    <row r="9" spans="1:11" s="45" customFormat="1" x14ac:dyDescent="0.25">
      <c r="A9" s="88" t="s">
        <v>67</v>
      </c>
      <c r="B9" s="103" t="s">
        <v>66</v>
      </c>
      <c r="C9" s="103"/>
      <c r="D9" s="103"/>
      <c r="E9" s="103"/>
      <c r="F9" s="103"/>
      <c r="G9" s="103"/>
      <c r="H9" s="103"/>
      <c r="I9" s="103"/>
      <c r="K9" s="68" t="s">
        <v>50</v>
      </c>
    </row>
    <row r="10" spans="1:11" ht="15" x14ac:dyDescent="0.2">
      <c r="A10" s="77"/>
      <c r="B10" s="46" t="s">
        <v>65</v>
      </c>
    </row>
    <row r="11" spans="1:11" ht="15" x14ac:dyDescent="0.2">
      <c r="A11" s="77"/>
    </row>
    <row r="12" spans="1:11" ht="15" x14ac:dyDescent="0.25">
      <c r="A12" s="78"/>
      <c r="B12" s="29" t="s">
        <v>9</v>
      </c>
      <c r="E12" s="48" t="s">
        <v>8</v>
      </c>
      <c r="F12" s="48" t="s">
        <v>7</v>
      </c>
      <c r="H12" s="49" t="s">
        <v>6</v>
      </c>
      <c r="I12" s="49" t="s">
        <v>5</v>
      </c>
      <c r="K12" s="46"/>
    </row>
    <row r="13" spans="1:11" ht="15" x14ac:dyDescent="0.2">
      <c r="A13" s="78"/>
      <c r="C13" s="28" t="s">
        <v>48</v>
      </c>
      <c r="E13" s="33">
        <v>40000</v>
      </c>
      <c r="F13" s="33"/>
      <c r="H13" s="39">
        <v>421</v>
      </c>
      <c r="I13" s="39" t="s">
        <v>64</v>
      </c>
    </row>
    <row r="14" spans="1:11" ht="15" x14ac:dyDescent="0.2">
      <c r="A14" s="78"/>
      <c r="D14" s="28" t="s">
        <v>55</v>
      </c>
      <c r="E14" s="33"/>
      <c r="F14" s="33">
        <f>E13</f>
        <v>40000</v>
      </c>
    </row>
    <row r="15" spans="1:11" ht="15" x14ac:dyDescent="0.2">
      <c r="A15" s="77"/>
    </row>
    <row r="16" spans="1:11" s="65" customFormat="1" x14ac:dyDescent="0.2">
      <c r="A16" s="87" t="s">
        <v>63</v>
      </c>
      <c r="B16" s="98"/>
      <c r="C16" s="98"/>
      <c r="D16" s="98"/>
      <c r="E16" s="98"/>
      <c r="F16" s="98"/>
      <c r="G16" s="98"/>
      <c r="H16" s="99"/>
      <c r="I16" s="99"/>
    </row>
    <row r="17" spans="1:11" ht="15" x14ac:dyDescent="0.2">
      <c r="A17" s="51"/>
    </row>
    <row r="18" spans="1:11" s="45" customFormat="1" ht="15" x14ac:dyDescent="0.2">
      <c r="A18" s="88" t="s">
        <v>62</v>
      </c>
      <c r="B18" s="103" t="s">
        <v>61</v>
      </c>
      <c r="C18" s="103"/>
      <c r="D18" s="103"/>
      <c r="E18" s="103"/>
      <c r="F18" s="103"/>
      <c r="G18" s="103"/>
      <c r="H18" s="103"/>
      <c r="I18" s="103"/>
    </row>
    <row r="19" spans="1:11" s="45" customFormat="1" ht="15" x14ac:dyDescent="0.2">
      <c r="A19" s="88"/>
      <c r="B19" s="103"/>
      <c r="C19" s="103"/>
      <c r="D19" s="103"/>
      <c r="E19" s="103"/>
      <c r="F19" s="103"/>
      <c r="G19" s="103"/>
      <c r="H19" s="103"/>
      <c r="I19" s="103"/>
    </row>
    <row r="20" spans="1:11" s="45" customFormat="1" ht="15" x14ac:dyDescent="0.2">
      <c r="A20" s="88"/>
      <c r="B20" s="103"/>
      <c r="C20" s="103"/>
      <c r="D20" s="103"/>
      <c r="E20" s="103"/>
      <c r="F20" s="103"/>
      <c r="G20" s="103"/>
      <c r="H20" s="103"/>
      <c r="I20" s="103"/>
    </row>
    <row r="21" spans="1:11" ht="15" x14ac:dyDescent="0.2">
      <c r="A21" s="77"/>
    </row>
    <row r="22" spans="1:11" ht="15" x14ac:dyDescent="0.25">
      <c r="A22" s="78" t="s">
        <v>44</v>
      </c>
      <c r="B22" s="29" t="s">
        <v>43</v>
      </c>
      <c r="E22" s="48" t="s">
        <v>8</v>
      </c>
      <c r="F22" s="48" t="s">
        <v>7</v>
      </c>
      <c r="H22" s="49" t="s">
        <v>6</v>
      </c>
      <c r="I22" s="49" t="s">
        <v>5</v>
      </c>
      <c r="K22" s="46"/>
    </row>
    <row r="23" spans="1:11" ht="30" customHeight="1" x14ac:dyDescent="0.2">
      <c r="A23" s="78"/>
      <c r="C23" s="107" t="s">
        <v>60</v>
      </c>
      <c r="D23" s="107"/>
      <c r="E23" s="52">
        <f>'SBITA Amortization Schedule'!T14</f>
        <v>1170247.72</v>
      </c>
      <c r="F23" s="33"/>
      <c r="H23" s="39">
        <v>528</v>
      </c>
      <c r="I23" s="39" t="s">
        <v>59</v>
      </c>
    </row>
    <row r="24" spans="1:11" ht="15" x14ac:dyDescent="0.2">
      <c r="A24" s="78"/>
      <c r="D24" s="28" t="s">
        <v>58</v>
      </c>
      <c r="E24" s="33"/>
      <c r="F24" s="33">
        <f>E23</f>
        <v>1170247.72</v>
      </c>
      <c r="H24" s="39">
        <v>529</v>
      </c>
      <c r="I24" s="39" t="s">
        <v>57</v>
      </c>
    </row>
    <row r="25" spans="1:11" ht="15" x14ac:dyDescent="0.2">
      <c r="A25" s="78"/>
      <c r="E25" s="33"/>
      <c r="F25" s="33"/>
    </row>
    <row r="26" spans="1:11" ht="15" x14ac:dyDescent="0.25">
      <c r="A26" s="78" t="s">
        <v>36</v>
      </c>
      <c r="B26" s="29" t="s">
        <v>9</v>
      </c>
      <c r="E26" s="33"/>
      <c r="F26" s="33"/>
    </row>
    <row r="27" spans="1:11" ht="15" x14ac:dyDescent="0.2">
      <c r="A27" s="78"/>
      <c r="C27" s="28" t="s">
        <v>1</v>
      </c>
      <c r="E27" s="52">
        <f>'SBITA Amortization Schedule'!T14</f>
        <v>1170247.72</v>
      </c>
      <c r="F27" s="33"/>
      <c r="H27" s="39">
        <v>421</v>
      </c>
      <c r="I27" s="39" t="s">
        <v>56</v>
      </c>
      <c r="K27" s="53"/>
    </row>
    <row r="28" spans="1:11" ht="15" x14ac:dyDescent="0.2">
      <c r="A28" s="78"/>
      <c r="D28" s="28" t="s">
        <v>55</v>
      </c>
      <c r="E28" s="33"/>
      <c r="F28" s="33">
        <f>E27</f>
        <v>1170247.72</v>
      </c>
    </row>
    <row r="29" spans="1:11" ht="15" x14ac:dyDescent="0.2">
      <c r="A29" s="78"/>
      <c r="E29" s="33"/>
      <c r="F29" s="33"/>
    </row>
    <row r="30" spans="1:11" ht="15" x14ac:dyDescent="0.25">
      <c r="A30" s="78" t="s">
        <v>54</v>
      </c>
      <c r="B30" s="29" t="s">
        <v>26</v>
      </c>
      <c r="E30" s="33"/>
      <c r="F30" s="33"/>
    </row>
    <row r="31" spans="1:11" ht="15" x14ac:dyDescent="0.2">
      <c r="A31" s="77"/>
      <c r="C31" s="28" t="s">
        <v>33</v>
      </c>
      <c r="E31" s="89">
        <f>'SBITA Amortization Schedule'!B14</f>
        <v>1170247.72</v>
      </c>
      <c r="F31" s="33"/>
      <c r="H31" s="39">
        <v>480</v>
      </c>
      <c r="I31" s="39" t="s">
        <v>53</v>
      </c>
    </row>
    <row r="32" spans="1:11" ht="15" x14ac:dyDescent="0.2">
      <c r="A32" s="77"/>
      <c r="D32" s="28" t="s">
        <v>25</v>
      </c>
      <c r="E32" s="33"/>
      <c r="F32" s="33">
        <f>E31-F33</f>
        <v>794244.72</v>
      </c>
    </row>
    <row r="33" spans="1:11" ht="15" x14ac:dyDescent="0.2">
      <c r="A33" s="77"/>
      <c r="D33" s="28" t="s">
        <v>158</v>
      </c>
      <c r="E33" s="33"/>
      <c r="F33" s="54">
        <f>SUM('SBITA Amortization Schedule'!D14:D25)</f>
        <v>376003</v>
      </c>
      <c r="H33" s="55">
        <v>520</v>
      </c>
      <c r="I33" s="55" t="s">
        <v>24</v>
      </c>
    </row>
    <row r="34" spans="1:11" ht="15" x14ac:dyDescent="0.2">
      <c r="A34" s="77"/>
      <c r="E34" s="33"/>
      <c r="F34" s="33"/>
      <c r="H34" s="55"/>
      <c r="I34" s="55"/>
    </row>
    <row r="35" spans="1:11" s="45" customFormat="1" ht="15.75" customHeight="1" x14ac:dyDescent="0.2">
      <c r="A35" s="88" t="s">
        <v>52</v>
      </c>
      <c r="B35" s="103" t="s">
        <v>51</v>
      </c>
      <c r="C35" s="103"/>
      <c r="D35" s="103"/>
      <c r="E35" s="103"/>
      <c r="F35" s="103"/>
      <c r="G35" s="103"/>
      <c r="H35" s="103"/>
      <c r="I35" s="103"/>
      <c r="K35" s="68" t="s">
        <v>50</v>
      </c>
    </row>
    <row r="36" spans="1:11" s="45" customFormat="1" ht="15.75" customHeight="1" x14ac:dyDescent="0.2">
      <c r="A36" s="88"/>
      <c r="B36" s="103"/>
      <c r="C36" s="103"/>
      <c r="D36" s="103"/>
      <c r="E36" s="103"/>
      <c r="F36" s="103"/>
      <c r="G36" s="103"/>
      <c r="H36" s="103"/>
      <c r="I36" s="103"/>
      <c r="K36" s="68"/>
    </row>
    <row r="37" spans="1:11" ht="15" x14ac:dyDescent="0.2">
      <c r="A37" s="77"/>
    </row>
    <row r="38" spans="1:11" ht="15" x14ac:dyDescent="0.25">
      <c r="A38" s="78"/>
      <c r="B38" s="29" t="s">
        <v>9</v>
      </c>
      <c r="E38" s="48" t="s">
        <v>8</v>
      </c>
      <c r="F38" s="48" t="s">
        <v>7</v>
      </c>
      <c r="H38" s="49" t="s">
        <v>6</v>
      </c>
      <c r="I38" s="49" t="s">
        <v>5</v>
      </c>
      <c r="K38" s="46"/>
    </row>
    <row r="39" spans="1:11" ht="15" x14ac:dyDescent="0.2">
      <c r="A39" s="78"/>
      <c r="C39" s="28" t="s">
        <v>1</v>
      </c>
      <c r="E39" s="33">
        <f>E13</f>
        <v>40000</v>
      </c>
      <c r="F39" s="33"/>
      <c r="H39" s="39">
        <v>538</v>
      </c>
      <c r="I39" s="39" t="s">
        <v>49</v>
      </c>
    </row>
    <row r="40" spans="1:11" ht="15" x14ac:dyDescent="0.2">
      <c r="A40" s="78"/>
      <c r="D40" s="28" t="s">
        <v>48</v>
      </c>
      <c r="E40" s="33"/>
      <c r="F40" s="33">
        <f>E39</f>
        <v>40000</v>
      </c>
    </row>
    <row r="41" spans="1:11" ht="15" x14ac:dyDescent="0.2">
      <c r="A41" s="77"/>
    </row>
    <row r="42" spans="1:11" s="65" customFormat="1" x14ac:dyDescent="0.2">
      <c r="A42" s="87" t="s">
        <v>47</v>
      </c>
      <c r="B42" s="98"/>
      <c r="C42" s="98"/>
      <c r="D42" s="98"/>
      <c r="E42" s="98"/>
      <c r="F42" s="98"/>
      <c r="G42" s="98"/>
      <c r="H42" s="99"/>
      <c r="I42" s="99"/>
    </row>
    <row r="43" spans="1:11" x14ac:dyDescent="0.2">
      <c r="F43" s="27"/>
    </row>
    <row r="44" spans="1:11" s="45" customFormat="1" ht="15.75" customHeight="1" x14ac:dyDescent="0.2">
      <c r="A44" s="90" t="s">
        <v>46</v>
      </c>
      <c r="B44" s="103" t="s">
        <v>45</v>
      </c>
      <c r="C44" s="103"/>
      <c r="D44" s="103"/>
      <c r="E44" s="103"/>
      <c r="F44" s="103"/>
      <c r="G44" s="103"/>
      <c r="H44" s="103"/>
      <c r="I44" s="103"/>
    </row>
    <row r="45" spans="1:11" s="45" customFormat="1" ht="15" customHeight="1" x14ac:dyDescent="0.2">
      <c r="A45" s="90"/>
      <c r="B45" s="103"/>
      <c r="C45" s="103"/>
      <c r="D45" s="103"/>
      <c r="E45" s="103"/>
      <c r="F45" s="103"/>
      <c r="G45" s="103"/>
      <c r="H45" s="103"/>
      <c r="I45" s="103"/>
    </row>
    <row r="46" spans="1:11" s="45" customFormat="1" ht="15.75" customHeight="1" x14ac:dyDescent="0.2">
      <c r="A46" s="90"/>
      <c r="B46" s="103"/>
      <c r="C46" s="103"/>
      <c r="D46" s="103"/>
      <c r="E46" s="103"/>
      <c r="F46" s="103"/>
      <c r="G46" s="103"/>
      <c r="H46" s="103"/>
      <c r="I46" s="103"/>
    </row>
    <row r="47" spans="1:11" ht="15" x14ac:dyDescent="0.2">
      <c r="A47" s="77"/>
    </row>
    <row r="48" spans="1:11" ht="15" x14ac:dyDescent="0.25">
      <c r="A48" s="78" t="s">
        <v>44</v>
      </c>
      <c r="B48" s="29" t="s">
        <v>43</v>
      </c>
      <c r="E48" s="48" t="s">
        <v>8</v>
      </c>
      <c r="F48" s="48" t="s">
        <v>7</v>
      </c>
      <c r="H48" s="49" t="s">
        <v>6</v>
      </c>
      <c r="I48" s="49" t="s">
        <v>5</v>
      </c>
      <c r="K48" s="29"/>
    </row>
    <row r="49" spans="1:11" ht="28.5" customHeight="1" x14ac:dyDescent="0.2">
      <c r="A49" s="78"/>
      <c r="C49" s="105" t="s">
        <v>42</v>
      </c>
      <c r="D49" s="105"/>
      <c r="E49" s="54">
        <f>SUM('SBITA Amortization Schedule'!D14:D25)</f>
        <v>376003</v>
      </c>
      <c r="F49" s="33"/>
      <c r="H49" s="55">
        <v>337</v>
      </c>
      <c r="I49" s="55" t="s">
        <v>40</v>
      </c>
      <c r="K49" s="46" t="s">
        <v>37</v>
      </c>
    </row>
    <row r="50" spans="1:11" ht="28.5" customHeight="1" x14ac:dyDescent="0.2">
      <c r="A50" s="78"/>
      <c r="C50" s="106" t="s">
        <v>41</v>
      </c>
      <c r="D50" s="106"/>
      <c r="E50" s="58">
        <f>SUM('SBITA Amortization Schedule'!E14:E25)</f>
        <v>0</v>
      </c>
      <c r="F50" s="33"/>
      <c r="H50" s="55">
        <v>337</v>
      </c>
      <c r="I50" s="55" t="s">
        <v>40</v>
      </c>
      <c r="K50" s="46" t="s">
        <v>37</v>
      </c>
    </row>
    <row r="51" spans="1:11" ht="28.5" x14ac:dyDescent="0.2">
      <c r="A51" s="78"/>
      <c r="C51" s="59"/>
      <c r="D51" s="60" t="s">
        <v>39</v>
      </c>
      <c r="E51" s="33"/>
      <c r="F51" s="33">
        <f>E50+E49</f>
        <v>376003</v>
      </c>
      <c r="H51" s="55">
        <v>336</v>
      </c>
      <c r="I51" s="55" t="s">
        <v>38</v>
      </c>
      <c r="K51" s="46" t="s">
        <v>37</v>
      </c>
    </row>
    <row r="52" spans="1:11" ht="15" x14ac:dyDescent="0.2">
      <c r="A52" s="78"/>
      <c r="E52" s="33"/>
      <c r="F52" s="33"/>
    </row>
    <row r="53" spans="1:11" ht="15" x14ac:dyDescent="0.25">
      <c r="A53" s="78" t="s">
        <v>36</v>
      </c>
      <c r="B53" s="29" t="s">
        <v>35</v>
      </c>
      <c r="E53" s="33"/>
      <c r="F53" s="33"/>
    </row>
    <row r="54" spans="1:11" ht="15" x14ac:dyDescent="0.2">
      <c r="A54" s="77"/>
      <c r="C54" s="28" t="s">
        <v>23</v>
      </c>
      <c r="E54" s="54">
        <f>SUM('SBITA Amortization Schedule'!D14:D25)</f>
        <v>376003</v>
      </c>
      <c r="F54" s="33"/>
      <c r="H54" s="39">
        <v>483</v>
      </c>
      <c r="I54" s="39" t="s">
        <v>34</v>
      </c>
      <c r="K54" s="46"/>
    </row>
    <row r="55" spans="1:11" ht="15" x14ac:dyDescent="0.2">
      <c r="A55" s="77"/>
      <c r="D55" s="28" t="s">
        <v>33</v>
      </c>
      <c r="E55" s="33"/>
      <c r="F55" s="33">
        <f>E54</f>
        <v>376003</v>
      </c>
    </row>
    <row r="56" spans="1:11" ht="15" x14ac:dyDescent="0.2">
      <c r="A56" s="77"/>
      <c r="F56" s="27"/>
    </row>
    <row r="57" spans="1:11" s="65" customFormat="1" x14ac:dyDescent="0.25">
      <c r="A57" s="91" t="s">
        <v>32</v>
      </c>
      <c r="B57" s="92" t="s">
        <v>31</v>
      </c>
      <c r="C57" s="100"/>
      <c r="D57" s="100"/>
      <c r="E57" s="100"/>
      <c r="F57" s="100"/>
      <c r="G57" s="100"/>
      <c r="H57" s="101"/>
      <c r="I57" s="101"/>
    </row>
    <row r="58" spans="1:11" ht="15" x14ac:dyDescent="0.2">
      <c r="A58" s="77"/>
    </row>
    <row r="59" spans="1:11" ht="15" x14ac:dyDescent="0.25">
      <c r="A59" s="78"/>
      <c r="B59" s="29" t="s">
        <v>9</v>
      </c>
      <c r="E59" s="48" t="s">
        <v>8</v>
      </c>
      <c r="F59" s="48" t="s">
        <v>7</v>
      </c>
      <c r="H59" s="49" t="s">
        <v>6</v>
      </c>
      <c r="I59" s="49" t="s">
        <v>5</v>
      </c>
      <c r="K59" s="46"/>
    </row>
    <row r="60" spans="1:11" ht="15" x14ac:dyDescent="0.2">
      <c r="A60" s="77"/>
      <c r="C60" s="28" t="s">
        <v>30</v>
      </c>
      <c r="E60" s="63">
        <f>SUM('SBITA Amortization Schedule'!U14:U25)</f>
        <v>390082.56</v>
      </c>
      <c r="F60" s="33"/>
      <c r="H60" s="39">
        <v>445</v>
      </c>
      <c r="I60" s="39" t="s">
        <v>29</v>
      </c>
    </row>
    <row r="61" spans="1:11" ht="15" x14ac:dyDescent="0.2">
      <c r="A61" s="77"/>
      <c r="D61" s="28" t="s">
        <v>4</v>
      </c>
      <c r="E61" s="33"/>
      <c r="F61" s="33">
        <f>E60</f>
        <v>390082.56</v>
      </c>
      <c r="K61" s="53"/>
    </row>
    <row r="62" spans="1:11" ht="15" x14ac:dyDescent="0.2">
      <c r="A62" s="77"/>
      <c r="F62" s="27"/>
    </row>
    <row r="63" spans="1:11" s="65" customFormat="1" ht="15.75" customHeight="1" x14ac:dyDescent="0.2">
      <c r="A63" s="91" t="s">
        <v>28</v>
      </c>
      <c r="B63" s="103" t="s">
        <v>27</v>
      </c>
      <c r="C63" s="103"/>
      <c r="D63" s="103"/>
      <c r="E63" s="103"/>
      <c r="F63" s="103"/>
      <c r="G63" s="103"/>
      <c r="H63" s="103"/>
      <c r="I63" s="103"/>
    </row>
    <row r="64" spans="1:11" s="65" customFormat="1" x14ac:dyDescent="0.2">
      <c r="A64" s="91"/>
      <c r="B64" s="103"/>
      <c r="C64" s="103"/>
      <c r="D64" s="103"/>
      <c r="E64" s="103"/>
      <c r="F64" s="103"/>
      <c r="G64" s="103"/>
      <c r="H64" s="103"/>
      <c r="I64" s="103"/>
    </row>
    <row r="65" spans="1:11" ht="15" x14ac:dyDescent="0.2">
      <c r="A65" s="77"/>
      <c r="B65" s="46"/>
    </row>
    <row r="66" spans="1:11" ht="15" x14ac:dyDescent="0.25">
      <c r="A66" s="78"/>
      <c r="B66" s="29" t="s">
        <v>26</v>
      </c>
      <c r="E66" s="29" t="s">
        <v>8</v>
      </c>
      <c r="F66" s="29" t="s">
        <v>7</v>
      </c>
      <c r="H66" s="49" t="s">
        <v>6</v>
      </c>
      <c r="I66" s="49" t="s">
        <v>5</v>
      </c>
      <c r="K66" s="46"/>
    </row>
    <row r="67" spans="1:11" ht="15" x14ac:dyDescent="0.2">
      <c r="A67" s="77"/>
      <c r="C67" s="28" t="s">
        <v>25</v>
      </c>
      <c r="E67" s="64">
        <f>SUM('SBITA Amortization Schedule'!D26:D37)</f>
        <v>388737.69</v>
      </c>
      <c r="F67" s="33"/>
      <c r="H67" s="55">
        <v>520</v>
      </c>
      <c r="I67" s="55" t="s">
        <v>24</v>
      </c>
    </row>
    <row r="68" spans="1:11" ht="15" x14ac:dyDescent="0.2">
      <c r="A68" s="77"/>
      <c r="D68" s="28" t="s">
        <v>23</v>
      </c>
      <c r="E68" s="33"/>
      <c r="F68" s="33">
        <f>E67</f>
        <v>388737.69</v>
      </c>
    </row>
    <row r="69" spans="1:11" ht="15" x14ac:dyDescent="0.2">
      <c r="A69" s="77"/>
      <c r="F69" s="27"/>
    </row>
    <row r="70" spans="1:11" s="65" customFormat="1" x14ac:dyDescent="0.25">
      <c r="A70" s="91" t="s">
        <v>22</v>
      </c>
      <c r="B70" s="103" t="s">
        <v>133</v>
      </c>
      <c r="C70" s="103"/>
      <c r="D70" s="103"/>
      <c r="E70" s="103"/>
      <c r="F70" s="103"/>
      <c r="G70" s="103"/>
      <c r="H70" s="103"/>
      <c r="I70" s="103"/>
    </row>
    <row r="71" spans="1:11" ht="15" x14ac:dyDescent="0.2">
      <c r="A71" s="77"/>
      <c r="F71" s="27"/>
    </row>
    <row r="72" spans="1:11" s="65" customFormat="1" x14ac:dyDescent="0.25">
      <c r="A72" s="47" t="s">
        <v>20</v>
      </c>
      <c r="B72" s="73" t="s">
        <v>19</v>
      </c>
      <c r="E72" s="29" t="s">
        <v>8</v>
      </c>
      <c r="F72" s="29" t="s">
        <v>7</v>
      </c>
      <c r="G72" s="28"/>
      <c r="H72" s="49" t="s">
        <v>6</v>
      </c>
      <c r="I72" s="49" t="s">
        <v>5</v>
      </c>
    </row>
    <row r="73" spans="1:11" ht="15" x14ac:dyDescent="0.25">
      <c r="A73" s="78"/>
      <c r="B73" s="29" t="s">
        <v>26</v>
      </c>
      <c r="E73" s="29"/>
      <c r="F73" s="29"/>
      <c r="H73" s="49"/>
      <c r="I73" s="49"/>
    </row>
    <row r="74" spans="1:11" ht="15" x14ac:dyDescent="0.25">
      <c r="A74" s="78"/>
      <c r="B74" s="29"/>
      <c r="C74" s="106" t="s">
        <v>12</v>
      </c>
      <c r="D74" s="106"/>
      <c r="E74" s="26">
        <f>'SBITA Amortization Schedule'!E26</f>
        <v>2303.31</v>
      </c>
      <c r="F74" s="33"/>
      <c r="H74" s="39">
        <v>174</v>
      </c>
      <c r="I74" s="39" t="s">
        <v>18</v>
      </c>
      <c r="K74" s="46"/>
    </row>
    <row r="75" spans="1:11" ht="15" x14ac:dyDescent="0.25">
      <c r="A75" s="78"/>
      <c r="B75" s="29"/>
      <c r="D75" s="28" t="s">
        <v>15</v>
      </c>
      <c r="E75" s="33"/>
      <c r="F75" s="34">
        <f>E74</f>
        <v>2303.31</v>
      </c>
    </row>
    <row r="76" spans="1:11" ht="15" x14ac:dyDescent="0.25">
      <c r="A76" s="78"/>
      <c r="B76" s="29"/>
      <c r="E76" s="33"/>
      <c r="F76" s="26"/>
    </row>
    <row r="77" spans="1:11" s="65" customFormat="1" x14ac:dyDescent="0.25">
      <c r="A77" s="47" t="s">
        <v>17</v>
      </c>
      <c r="B77" s="73" t="s">
        <v>16</v>
      </c>
      <c r="E77" s="75"/>
      <c r="F77" s="102"/>
      <c r="H77" s="67"/>
      <c r="I77" s="67"/>
    </row>
    <row r="78" spans="1:11" ht="15" x14ac:dyDescent="0.25">
      <c r="A78" s="78"/>
      <c r="B78" s="29" t="s">
        <v>26</v>
      </c>
      <c r="E78" s="35"/>
      <c r="F78" s="35"/>
      <c r="H78" s="49"/>
      <c r="I78" s="49"/>
    </row>
    <row r="79" spans="1:11" ht="15" x14ac:dyDescent="0.2">
      <c r="A79" s="77"/>
      <c r="C79" s="28" t="s">
        <v>15</v>
      </c>
      <c r="E79" s="34">
        <f>E74</f>
        <v>2303.31</v>
      </c>
      <c r="F79" s="33"/>
      <c r="H79" s="39" t="s">
        <v>14</v>
      </c>
      <c r="I79" s="39" t="s">
        <v>13</v>
      </c>
      <c r="K79" s="46"/>
    </row>
    <row r="80" spans="1:11" ht="15" x14ac:dyDescent="0.2">
      <c r="A80" s="77"/>
      <c r="D80" s="36" t="s">
        <v>12</v>
      </c>
      <c r="E80" s="85"/>
      <c r="F80" s="26">
        <f>F75</f>
        <v>2303.31</v>
      </c>
      <c r="K80" s="46"/>
    </row>
    <row r="81" spans="1:11" ht="15" x14ac:dyDescent="0.2">
      <c r="A81" s="77"/>
      <c r="F81" s="27"/>
    </row>
    <row r="82" spans="1:11" s="65" customFormat="1" x14ac:dyDescent="0.2">
      <c r="A82" s="87" t="s">
        <v>11</v>
      </c>
      <c r="B82" s="98"/>
      <c r="C82" s="98"/>
      <c r="D82" s="98"/>
      <c r="E82" s="98"/>
      <c r="F82" s="98"/>
      <c r="G82" s="98"/>
      <c r="H82" s="99"/>
      <c r="I82" s="99"/>
    </row>
    <row r="83" spans="1:11" x14ac:dyDescent="0.2">
      <c r="F83" s="27"/>
    </row>
    <row r="84" spans="1:11" s="65" customFormat="1" x14ac:dyDescent="0.25">
      <c r="A84" s="91" t="s">
        <v>10</v>
      </c>
      <c r="B84" s="103" t="s">
        <v>134</v>
      </c>
      <c r="C84" s="103"/>
      <c r="D84" s="103"/>
      <c r="E84" s="103"/>
      <c r="F84" s="103"/>
      <c r="G84" s="103"/>
      <c r="H84" s="103"/>
      <c r="I84" s="103"/>
    </row>
    <row r="85" spans="1:11" ht="15" x14ac:dyDescent="0.2">
      <c r="A85" s="77"/>
    </row>
    <row r="86" spans="1:11" ht="15" x14ac:dyDescent="0.25">
      <c r="A86" s="77"/>
      <c r="B86" s="29" t="s">
        <v>9</v>
      </c>
      <c r="E86" s="29" t="s">
        <v>8</v>
      </c>
      <c r="F86" s="29" t="s">
        <v>7</v>
      </c>
      <c r="H86" s="49" t="s">
        <v>6</v>
      </c>
      <c r="I86" s="49" t="s">
        <v>5</v>
      </c>
      <c r="K86" s="46"/>
    </row>
    <row r="87" spans="1:11" ht="15" x14ac:dyDescent="0.2">
      <c r="A87" s="77"/>
      <c r="C87" s="28" t="s">
        <v>4</v>
      </c>
      <c r="E87" s="33">
        <f>SUM('SBITA Amortization Schedule'!U50)+0.04</f>
        <v>1170247.7199999997</v>
      </c>
      <c r="F87" s="33"/>
      <c r="H87" s="39">
        <v>179</v>
      </c>
      <c r="I87" s="39" t="s">
        <v>3</v>
      </c>
      <c r="K87" s="53"/>
    </row>
    <row r="88" spans="1:11" ht="15" x14ac:dyDescent="0.2">
      <c r="A88" s="77"/>
      <c r="C88" s="28" t="s">
        <v>2</v>
      </c>
      <c r="E88" s="33">
        <f>F89-E87</f>
        <v>0</v>
      </c>
      <c r="F88" s="33"/>
    </row>
    <row r="89" spans="1:11" ht="15" x14ac:dyDescent="0.2">
      <c r="A89" s="77"/>
      <c r="D89" s="28" t="s">
        <v>1</v>
      </c>
      <c r="E89" s="33"/>
      <c r="F89" s="52">
        <f>'SBITA Amortization Schedule'!T14</f>
        <v>1170247.72</v>
      </c>
      <c r="H89" s="39">
        <v>178</v>
      </c>
      <c r="I89" s="39" t="s">
        <v>0</v>
      </c>
      <c r="K89" s="53"/>
    </row>
    <row r="90" spans="1:11" ht="15" x14ac:dyDescent="0.2">
      <c r="A90" s="77"/>
    </row>
    <row r="91" spans="1:11" s="65" customFormat="1" x14ac:dyDescent="0.2">
      <c r="A91" s="87" t="s">
        <v>135</v>
      </c>
      <c r="B91" s="98"/>
      <c r="C91" s="98"/>
      <c r="D91" s="98"/>
      <c r="E91" s="98"/>
      <c r="F91" s="98"/>
      <c r="G91" s="98"/>
      <c r="H91" s="99"/>
      <c r="I91" s="99"/>
    </row>
    <row r="92" spans="1:11" x14ac:dyDescent="0.2">
      <c r="F92" s="27"/>
    </row>
    <row r="93" spans="1:11" s="65" customFormat="1" ht="15.75" customHeight="1" x14ac:dyDescent="0.2">
      <c r="A93" s="91" t="s">
        <v>136</v>
      </c>
      <c r="B93" s="103" t="s">
        <v>137</v>
      </c>
      <c r="C93" s="103"/>
      <c r="D93" s="103"/>
      <c r="E93" s="103"/>
      <c r="F93" s="103"/>
      <c r="G93" s="103"/>
      <c r="H93" s="103"/>
      <c r="I93" s="103"/>
    </row>
    <row r="94" spans="1:11" s="65" customFormat="1" x14ac:dyDescent="0.2">
      <c r="A94" s="91"/>
      <c r="B94" s="103"/>
      <c r="C94" s="103"/>
      <c r="D94" s="103"/>
      <c r="E94" s="103"/>
      <c r="F94" s="103"/>
      <c r="G94" s="103"/>
      <c r="H94" s="103"/>
      <c r="I94" s="103"/>
    </row>
    <row r="95" spans="1:11" s="65" customFormat="1" x14ac:dyDescent="0.2">
      <c r="A95" s="91"/>
      <c r="B95" s="103"/>
      <c r="C95" s="103"/>
      <c r="D95" s="103"/>
      <c r="E95" s="103"/>
      <c r="F95" s="103"/>
      <c r="G95" s="103"/>
      <c r="H95" s="103"/>
      <c r="I95" s="103"/>
    </row>
    <row r="96" spans="1:11" ht="15" x14ac:dyDescent="0.2">
      <c r="A96" s="78"/>
      <c r="B96" s="46" t="s">
        <v>138</v>
      </c>
      <c r="E96" s="33"/>
      <c r="F96" s="33"/>
    </row>
    <row r="97" spans="1:11" ht="15" x14ac:dyDescent="0.2">
      <c r="A97" s="77"/>
    </row>
    <row r="98" spans="1:11" ht="15" x14ac:dyDescent="0.25">
      <c r="A98" s="78" t="s">
        <v>20</v>
      </c>
      <c r="B98" s="29" t="s">
        <v>9</v>
      </c>
      <c r="E98" s="29" t="s">
        <v>8</v>
      </c>
      <c r="F98" s="29" t="s">
        <v>7</v>
      </c>
      <c r="H98" s="49" t="s">
        <v>6</v>
      </c>
      <c r="I98" s="49" t="s">
        <v>5</v>
      </c>
      <c r="K98" s="46"/>
    </row>
    <row r="99" spans="1:11" ht="15" x14ac:dyDescent="0.2">
      <c r="A99" s="77"/>
      <c r="C99" s="28" t="s">
        <v>4</v>
      </c>
      <c r="E99" s="86">
        <f>SUM('SBITA Amortization Schedule'!U14:U30)</f>
        <v>552616.95999999996</v>
      </c>
      <c r="F99" s="33"/>
      <c r="H99" s="39">
        <v>179</v>
      </c>
      <c r="I99" s="39" t="s">
        <v>3</v>
      </c>
      <c r="K99" s="53"/>
    </row>
    <row r="100" spans="1:11" ht="15" x14ac:dyDescent="0.2">
      <c r="A100" s="77"/>
      <c r="C100" s="28" t="s">
        <v>2</v>
      </c>
      <c r="E100" s="33">
        <f>F101-E99</f>
        <v>617630.76</v>
      </c>
      <c r="F100" s="33"/>
    </row>
    <row r="101" spans="1:11" ht="15" x14ac:dyDescent="0.2">
      <c r="A101" s="77"/>
      <c r="D101" s="28" t="s">
        <v>1</v>
      </c>
      <c r="E101" s="33"/>
      <c r="F101" s="52">
        <f>'SBITA Amortization Schedule'!T14</f>
        <v>1170247.72</v>
      </c>
      <c r="H101" s="39">
        <v>178</v>
      </c>
      <c r="I101" s="39" t="s">
        <v>0</v>
      </c>
      <c r="K101" s="53"/>
    </row>
    <row r="102" spans="1:11" ht="15" x14ac:dyDescent="0.2">
      <c r="A102" s="77"/>
      <c r="E102" s="33"/>
      <c r="F102" s="33"/>
      <c r="K102" s="53"/>
    </row>
    <row r="103" spans="1:11" ht="15" x14ac:dyDescent="0.25">
      <c r="A103" s="78" t="s">
        <v>36</v>
      </c>
      <c r="B103" s="29" t="s">
        <v>26</v>
      </c>
      <c r="E103" s="33"/>
      <c r="F103" s="33"/>
    </row>
    <row r="104" spans="1:11" ht="15" x14ac:dyDescent="0.2">
      <c r="A104" s="77"/>
      <c r="C104" s="28" t="s">
        <v>25</v>
      </c>
      <c r="E104" s="86">
        <f>'SBITA Amortization Schedule'!P30</f>
        <v>405507.03</v>
      </c>
      <c r="F104" s="33"/>
      <c r="H104" s="39">
        <v>483</v>
      </c>
      <c r="I104" s="39" t="s">
        <v>139</v>
      </c>
    </row>
    <row r="105" spans="1:11" ht="15" x14ac:dyDescent="0.2">
      <c r="A105" s="77"/>
      <c r="D105" s="28" t="s">
        <v>33</v>
      </c>
      <c r="E105" s="33"/>
      <c r="F105" s="33">
        <f>E104</f>
        <v>405507.03</v>
      </c>
    </row>
    <row r="106" spans="1:11" ht="15" x14ac:dyDescent="0.2">
      <c r="A106" s="77"/>
      <c r="E106" s="33"/>
      <c r="F106" s="33"/>
    </row>
    <row r="107" spans="1:11" s="65" customFormat="1" x14ac:dyDescent="0.2">
      <c r="A107" s="87" t="s">
        <v>144</v>
      </c>
      <c r="B107" s="98"/>
      <c r="C107" s="98"/>
      <c r="D107" s="98"/>
      <c r="E107" s="98"/>
      <c r="F107" s="98"/>
      <c r="G107" s="98"/>
      <c r="H107" s="99"/>
      <c r="I107" s="99"/>
    </row>
    <row r="108" spans="1:11" x14ac:dyDescent="0.2">
      <c r="F108" s="27"/>
    </row>
    <row r="109" spans="1:11" s="65" customFormat="1" ht="15.75" customHeight="1" x14ac:dyDescent="0.25">
      <c r="A109" s="91" t="s">
        <v>147</v>
      </c>
      <c r="B109" s="103" t="s">
        <v>143</v>
      </c>
      <c r="C109" s="103"/>
      <c r="D109" s="103"/>
      <c r="E109" s="103"/>
      <c r="F109" s="103"/>
      <c r="G109" s="103"/>
      <c r="H109" s="103"/>
      <c r="I109" s="103"/>
    </row>
    <row r="110" spans="1:11" ht="15" x14ac:dyDescent="0.2">
      <c r="A110" s="77"/>
      <c r="B110" s="46" t="s">
        <v>140</v>
      </c>
    </row>
    <row r="111" spans="1:11" ht="15" x14ac:dyDescent="0.2">
      <c r="A111" s="77"/>
    </row>
    <row r="112" spans="1:11" s="65" customFormat="1" x14ac:dyDescent="0.25">
      <c r="A112" s="47" t="s">
        <v>20</v>
      </c>
      <c r="B112" s="73" t="s">
        <v>145</v>
      </c>
      <c r="E112" s="29" t="s">
        <v>8</v>
      </c>
      <c r="F112" s="29" t="s">
        <v>7</v>
      </c>
      <c r="G112" s="28"/>
      <c r="H112" s="49" t="s">
        <v>6</v>
      </c>
      <c r="I112" s="49" t="s">
        <v>5</v>
      </c>
      <c r="K112" s="73"/>
    </row>
    <row r="113" spans="1:11" ht="15" x14ac:dyDescent="0.25">
      <c r="A113" s="78"/>
      <c r="B113" s="29" t="s">
        <v>9</v>
      </c>
      <c r="E113" s="33"/>
      <c r="F113" s="33"/>
    </row>
    <row r="114" spans="1:11" ht="15" x14ac:dyDescent="0.2">
      <c r="A114" s="78"/>
      <c r="C114" s="28" t="s">
        <v>1</v>
      </c>
      <c r="E114" s="33">
        <v>50000</v>
      </c>
      <c r="F114" s="33"/>
      <c r="H114" s="39">
        <v>421</v>
      </c>
      <c r="I114" s="39" t="s">
        <v>56</v>
      </c>
      <c r="K114" s="53"/>
    </row>
    <row r="115" spans="1:11" ht="15" x14ac:dyDescent="0.2">
      <c r="A115" s="78"/>
      <c r="D115" s="28" t="s">
        <v>55</v>
      </c>
      <c r="E115" s="33"/>
      <c r="F115" s="33">
        <f>E114</f>
        <v>50000</v>
      </c>
    </row>
    <row r="116" spans="1:11" ht="15" x14ac:dyDescent="0.2">
      <c r="A116" s="77"/>
      <c r="E116" s="33"/>
      <c r="F116" s="33"/>
      <c r="K116" s="53"/>
    </row>
    <row r="117" spans="1:11" ht="15" x14ac:dyDescent="0.25">
      <c r="A117" s="78"/>
      <c r="B117" s="29" t="s">
        <v>26</v>
      </c>
      <c r="E117" s="33"/>
      <c r="F117" s="33"/>
    </row>
    <row r="118" spans="1:11" ht="15" x14ac:dyDescent="0.2">
      <c r="A118" s="77"/>
      <c r="C118" s="28" t="s">
        <v>33</v>
      </c>
      <c r="E118" s="33">
        <v>50000</v>
      </c>
      <c r="F118" s="33"/>
      <c r="H118" s="39">
        <v>480</v>
      </c>
      <c r="I118" s="39" t="s">
        <v>53</v>
      </c>
    </row>
    <row r="119" spans="1:11" ht="15" x14ac:dyDescent="0.2">
      <c r="A119" s="77"/>
      <c r="D119" s="28" t="s">
        <v>25</v>
      </c>
      <c r="E119" s="33"/>
      <c r="F119" s="33">
        <f>E118-F120</f>
        <v>50000</v>
      </c>
    </row>
    <row r="120" spans="1:11" ht="15" x14ac:dyDescent="0.2">
      <c r="A120" s="77"/>
      <c r="E120" s="33"/>
      <c r="F120" s="33"/>
      <c r="K120" s="53"/>
    </row>
    <row r="121" spans="1:11" s="65" customFormat="1" x14ac:dyDescent="0.25">
      <c r="A121" s="47" t="s">
        <v>36</v>
      </c>
      <c r="B121" s="73" t="s">
        <v>146</v>
      </c>
      <c r="E121" s="76"/>
      <c r="F121" s="76"/>
      <c r="H121" s="74"/>
      <c r="I121" s="74"/>
      <c r="K121" s="73"/>
    </row>
    <row r="122" spans="1:11" ht="15" x14ac:dyDescent="0.25">
      <c r="A122" s="78"/>
      <c r="B122" s="29" t="s">
        <v>9</v>
      </c>
      <c r="E122" s="35"/>
      <c r="F122" s="35"/>
      <c r="H122" s="49"/>
      <c r="I122" s="49"/>
      <c r="K122" s="29"/>
    </row>
    <row r="123" spans="1:11" ht="15" x14ac:dyDescent="0.2">
      <c r="A123" s="77"/>
      <c r="C123" s="28" t="s">
        <v>2</v>
      </c>
      <c r="E123" s="33">
        <v>50000</v>
      </c>
      <c r="F123" s="33"/>
    </row>
    <row r="124" spans="1:11" ht="15" x14ac:dyDescent="0.2">
      <c r="A124" s="77"/>
      <c r="D124" s="28" t="s">
        <v>1</v>
      </c>
      <c r="E124" s="33"/>
      <c r="F124" s="33">
        <f>E123</f>
        <v>50000</v>
      </c>
      <c r="H124" s="39">
        <v>178</v>
      </c>
      <c r="I124" s="39" t="s">
        <v>0</v>
      </c>
      <c r="K124" s="53"/>
    </row>
    <row r="125" spans="1:11" ht="15" x14ac:dyDescent="0.2">
      <c r="A125" s="77"/>
      <c r="E125" s="33"/>
      <c r="F125" s="33"/>
      <c r="K125" s="53"/>
    </row>
    <row r="126" spans="1:11" ht="15" x14ac:dyDescent="0.25">
      <c r="A126" s="78"/>
      <c r="B126" s="29" t="s">
        <v>26</v>
      </c>
      <c r="E126" s="33"/>
      <c r="F126" s="33"/>
    </row>
    <row r="127" spans="1:11" ht="15" x14ac:dyDescent="0.2">
      <c r="A127" s="77"/>
      <c r="C127" s="28" t="s">
        <v>25</v>
      </c>
      <c r="E127" s="33">
        <v>50000</v>
      </c>
      <c r="F127" s="33"/>
      <c r="H127" s="39">
        <v>483</v>
      </c>
      <c r="I127" s="39" t="s">
        <v>139</v>
      </c>
    </row>
    <row r="128" spans="1:11" ht="15" x14ac:dyDescent="0.2">
      <c r="A128" s="77"/>
      <c r="D128" s="28" t="s">
        <v>33</v>
      </c>
      <c r="E128" s="33"/>
      <c r="F128" s="33">
        <f>E127</f>
        <v>50000</v>
      </c>
    </row>
    <row r="129" spans="1:11" ht="15" x14ac:dyDescent="0.2">
      <c r="A129" s="77"/>
      <c r="E129" s="33"/>
      <c r="F129" s="33"/>
      <c r="K129" s="53"/>
    </row>
    <row r="130" spans="1:11" s="65" customFormat="1" x14ac:dyDescent="0.2">
      <c r="A130" s="87" t="s">
        <v>149</v>
      </c>
      <c r="B130" s="98"/>
      <c r="C130" s="98"/>
      <c r="D130" s="98"/>
      <c r="E130" s="98"/>
      <c r="F130" s="98"/>
      <c r="G130" s="98"/>
      <c r="H130" s="99"/>
      <c r="I130" s="99"/>
    </row>
    <row r="131" spans="1:11" x14ac:dyDescent="0.2">
      <c r="F131" s="27"/>
    </row>
    <row r="132" spans="1:11" s="65" customFormat="1" ht="15.75" customHeight="1" x14ac:dyDescent="0.25">
      <c r="A132" s="91" t="s">
        <v>148</v>
      </c>
      <c r="B132" s="103" t="s">
        <v>141</v>
      </c>
      <c r="C132" s="103"/>
      <c r="D132" s="103"/>
      <c r="E132" s="103"/>
      <c r="F132" s="103"/>
      <c r="G132" s="103"/>
      <c r="H132" s="103"/>
      <c r="I132" s="103"/>
    </row>
    <row r="133" spans="1:11" ht="15" x14ac:dyDescent="0.2">
      <c r="A133" s="77"/>
      <c r="B133" s="46" t="s">
        <v>142</v>
      </c>
    </row>
    <row r="134" spans="1:11" ht="15" x14ac:dyDescent="0.2">
      <c r="A134" s="77"/>
    </row>
    <row r="135" spans="1:11" ht="15" x14ac:dyDescent="0.25">
      <c r="A135" s="78" t="s">
        <v>20</v>
      </c>
      <c r="B135" s="29" t="s">
        <v>162</v>
      </c>
      <c r="E135" s="29" t="s">
        <v>8</v>
      </c>
      <c r="F135" s="29" t="s">
        <v>7</v>
      </c>
      <c r="H135" s="49" t="s">
        <v>6</v>
      </c>
      <c r="I135" s="49" t="s">
        <v>5</v>
      </c>
      <c r="K135" s="29"/>
    </row>
    <row r="136" spans="1:11" ht="15" x14ac:dyDescent="0.25">
      <c r="A136" s="78"/>
      <c r="B136" s="29" t="s">
        <v>9</v>
      </c>
      <c r="E136" s="33"/>
      <c r="F136" s="33"/>
    </row>
    <row r="137" spans="1:11" ht="15" x14ac:dyDescent="0.2">
      <c r="A137" s="78"/>
      <c r="C137" s="28" t="s">
        <v>1</v>
      </c>
      <c r="E137" s="33">
        <v>90000</v>
      </c>
      <c r="F137" s="33"/>
      <c r="H137" s="39">
        <v>421</v>
      </c>
      <c r="I137" s="39" t="s">
        <v>56</v>
      </c>
      <c r="K137" s="53"/>
    </row>
    <row r="138" spans="1:11" ht="15" x14ac:dyDescent="0.2">
      <c r="A138" s="78"/>
      <c r="D138" s="28" t="s">
        <v>55</v>
      </c>
      <c r="E138" s="33"/>
      <c r="F138" s="33">
        <f>E137-F139</f>
        <v>15000</v>
      </c>
    </row>
    <row r="139" spans="1:11" ht="15" x14ac:dyDescent="0.2">
      <c r="A139" s="77"/>
      <c r="D139" s="28" t="s">
        <v>4</v>
      </c>
      <c r="E139" s="33"/>
      <c r="F139" s="33">
        <v>75000</v>
      </c>
      <c r="H139" s="39">
        <v>422</v>
      </c>
      <c r="I139" s="39" t="s">
        <v>150</v>
      </c>
      <c r="K139" s="53"/>
    </row>
    <row r="140" spans="1:11" ht="15" x14ac:dyDescent="0.2">
      <c r="A140" s="77"/>
      <c r="E140" s="33"/>
      <c r="F140" s="33"/>
      <c r="K140" s="53"/>
    </row>
    <row r="141" spans="1:11" ht="15" x14ac:dyDescent="0.25">
      <c r="A141" s="78"/>
      <c r="B141" s="29" t="s">
        <v>26</v>
      </c>
      <c r="E141" s="33"/>
      <c r="F141" s="33"/>
    </row>
    <row r="142" spans="1:11" ht="15" x14ac:dyDescent="0.2">
      <c r="A142" s="77"/>
      <c r="C142" s="28" t="s">
        <v>33</v>
      </c>
      <c r="E142" s="33">
        <v>16000</v>
      </c>
      <c r="F142" s="33"/>
      <c r="H142" s="39">
        <v>480</v>
      </c>
      <c r="I142" s="39" t="s">
        <v>53</v>
      </c>
    </row>
    <row r="143" spans="1:11" ht="15" x14ac:dyDescent="0.2">
      <c r="A143" s="77"/>
      <c r="D143" s="28" t="s">
        <v>25</v>
      </c>
      <c r="E143" s="33"/>
      <c r="F143" s="33">
        <f>E142</f>
        <v>16000</v>
      </c>
    </row>
    <row r="144" spans="1:11" ht="15" x14ac:dyDescent="0.2">
      <c r="A144" s="77"/>
      <c r="E144" s="33"/>
      <c r="F144" s="33"/>
      <c r="K144" s="53"/>
    </row>
    <row r="145" spans="1:11" ht="15" x14ac:dyDescent="0.25">
      <c r="A145" s="78" t="s">
        <v>36</v>
      </c>
      <c r="B145" s="29" t="s">
        <v>163</v>
      </c>
      <c r="E145" s="35"/>
      <c r="F145" s="35"/>
      <c r="H145" s="49"/>
      <c r="I145" s="49"/>
      <c r="K145" s="29"/>
    </row>
    <row r="146" spans="1:11" ht="15" x14ac:dyDescent="0.25">
      <c r="A146" s="78"/>
      <c r="B146" s="29" t="s">
        <v>9</v>
      </c>
      <c r="E146" s="35"/>
      <c r="F146" s="35"/>
      <c r="H146" s="49"/>
      <c r="I146" s="49"/>
      <c r="K146" s="29"/>
    </row>
    <row r="147" spans="1:11" ht="15" x14ac:dyDescent="0.2">
      <c r="A147" s="77"/>
      <c r="C147" s="28" t="s">
        <v>4</v>
      </c>
      <c r="E147" s="33">
        <v>75000</v>
      </c>
      <c r="F147" s="33"/>
      <c r="H147" s="39">
        <v>179</v>
      </c>
      <c r="I147" s="39" t="s">
        <v>3</v>
      </c>
      <c r="K147" s="53"/>
    </row>
    <row r="148" spans="1:11" ht="15" x14ac:dyDescent="0.2">
      <c r="A148" s="77"/>
      <c r="C148" s="28" t="s">
        <v>2</v>
      </c>
      <c r="E148" s="33">
        <f>F149-E147</f>
        <v>15000</v>
      </c>
      <c r="F148" s="33"/>
    </row>
    <row r="149" spans="1:11" ht="15" x14ac:dyDescent="0.2">
      <c r="A149" s="77"/>
      <c r="D149" s="28" t="s">
        <v>1</v>
      </c>
      <c r="E149" s="33"/>
      <c r="F149" s="33">
        <v>90000</v>
      </c>
      <c r="H149" s="39">
        <v>178</v>
      </c>
      <c r="I149" s="39" t="s">
        <v>0</v>
      </c>
      <c r="K149" s="53"/>
    </row>
    <row r="150" spans="1:11" ht="15" x14ac:dyDescent="0.2">
      <c r="A150" s="77"/>
      <c r="E150" s="33"/>
      <c r="F150" s="33"/>
      <c r="K150" s="53"/>
    </row>
    <row r="151" spans="1:11" ht="15" x14ac:dyDescent="0.25">
      <c r="A151" s="78"/>
      <c r="B151" s="29" t="s">
        <v>26</v>
      </c>
      <c r="E151" s="33"/>
      <c r="F151" s="33"/>
    </row>
    <row r="152" spans="1:11" ht="15" x14ac:dyDescent="0.2">
      <c r="A152" s="77"/>
      <c r="C152" s="28" t="s">
        <v>25</v>
      </c>
      <c r="E152" s="33">
        <v>16000</v>
      </c>
      <c r="F152" s="33"/>
      <c r="H152" s="39">
        <v>483</v>
      </c>
      <c r="I152" s="39" t="s">
        <v>139</v>
      </c>
    </row>
    <row r="153" spans="1:11" ht="15" x14ac:dyDescent="0.2">
      <c r="A153" s="77"/>
      <c r="D153" s="28" t="s">
        <v>33</v>
      </c>
      <c r="E153" s="33"/>
      <c r="F153" s="33">
        <v>16000</v>
      </c>
    </row>
    <row r="154" spans="1:11" ht="15" x14ac:dyDescent="0.2">
      <c r="A154" s="77"/>
      <c r="E154" s="33"/>
      <c r="F154" s="33"/>
      <c r="K154" s="53"/>
    </row>
    <row r="155" spans="1:11" x14ac:dyDescent="0.2">
      <c r="F155" s="27"/>
    </row>
    <row r="156" spans="1:11" x14ac:dyDescent="0.2">
      <c r="F156" s="57"/>
    </row>
    <row r="157" spans="1:11" x14ac:dyDescent="0.2">
      <c r="F157" s="27"/>
    </row>
  </sheetData>
  <mergeCells count="15">
    <mergeCell ref="B93:I95"/>
    <mergeCell ref="B109:I109"/>
    <mergeCell ref="B132:I132"/>
    <mergeCell ref="A2:I2"/>
    <mergeCell ref="C49:D49"/>
    <mergeCell ref="C50:D50"/>
    <mergeCell ref="B9:I9"/>
    <mergeCell ref="B18:I20"/>
    <mergeCell ref="B63:I64"/>
    <mergeCell ref="C23:D23"/>
    <mergeCell ref="B35:I36"/>
    <mergeCell ref="B44:I46"/>
    <mergeCell ref="B70:I70"/>
    <mergeCell ref="C74:D74"/>
    <mergeCell ref="B84:I84"/>
  </mergeCells>
  <hyperlinks>
    <hyperlink ref="K9" r:id="rId1" xr:uid="{CEB3F55D-BDE0-4240-8FDB-E4027E9E43F4}"/>
    <hyperlink ref="K35" r:id="rId2" xr:uid="{64E46674-F58C-4311-9F15-01EEDD77CFCB}"/>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C9161-4C18-4279-B86A-8B6F2DC9990A}">
  <sheetPr>
    <tabColor theme="7" tint="0.59999389629810485"/>
  </sheetPr>
  <dimension ref="A1:K108"/>
  <sheetViews>
    <sheetView zoomScaleNormal="100" workbookViewId="0"/>
  </sheetViews>
  <sheetFormatPr defaultRowHeight="15.75" x14ac:dyDescent="0.2"/>
  <cols>
    <col min="1" max="1" width="5.140625" style="43" customWidth="1"/>
    <col min="2" max="2" width="5.28515625" style="28" customWidth="1"/>
    <col min="3" max="3" width="9.140625" style="28"/>
    <col min="4" max="4" width="114.7109375" style="28" customWidth="1"/>
    <col min="5" max="6" width="14.5703125" style="28" bestFit="1" customWidth="1"/>
    <col min="7" max="7" width="2.42578125" style="28" customWidth="1"/>
    <col min="8" max="8" width="12.85546875" style="39" bestFit="1" customWidth="1"/>
    <col min="9" max="9" width="14.7109375" style="39" bestFit="1" customWidth="1"/>
    <col min="10" max="10" width="1.5703125" style="28" customWidth="1"/>
    <col min="11" max="11" width="103.42578125" style="28" bestFit="1" customWidth="1"/>
    <col min="12" max="16384" width="9.140625" style="28"/>
  </cols>
  <sheetData>
    <row r="1" spans="1:11" ht="23.25" x14ac:dyDescent="0.2">
      <c r="A1" s="82" t="s">
        <v>72</v>
      </c>
      <c r="B1" s="83"/>
      <c r="C1" s="83"/>
      <c r="D1" s="83"/>
      <c r="E1" s="83"/>
      <c r="F1" s="83"/>
      <c r="G1" s="83"/>
      <c r="H1" s="84"/>
      <c r="I1" s="84"/>
    </row>
    <row r="2" spans="1:11" s="65" customFormat="1" ht="15" x14ac:dyDescent="0.2">
      <c r="A2" s="104" t="s">
        <v>71</v>
      </c>
      <c r="B2" s="104"/>
      <c r="C2" s="104"/>
      <c r="D2" s="104"/>
      <c r="E2" s="104"/>
      <c r="F2" s="104"/>
      <c r="G2" s="104"/>
      <c r="H2" s="104"/>
      <c r="I2" s="104"/>
    </row>
    <row r="3" spans="1:11" ht="15" x14ac:dyDescent="0.2">
      <c r="A3" s="38"/>
    </row>
    <row r="4" spans="1:11" ht="23.25" x14ac:dyDescent="0.2">
      <c r="A4" s="79" t="s">
        <v>91</v>
      </c>
      <c r="B4" s="80"/>
      <c r="C4" s="80"/>
      <c r="D4" s="80"/>
      <c r="E4" s="80"/>
      <c r="F4" s="80"/>
      <c r="G4" s="80"/>
      <c r="H4" s="81"/>
      <c r="I4" s="81"/>
    </row>
    <row r="5" spans="1:11" s="65" customFormat="1" ht="15" x14ac:dyDescent="0.2">
      <c r="A5" s="66" t="s">
        <v>90</v>
      </c>
      <c r="H5" s="67"/>
      <c r="I5" s="67"/>
    </row>
    <row r="7" spans="1:11" s="65" customFormat="1" x14ac:dyDescent="0.2">
      <c r="A7" s="42" t="s">
        <v>68</v>
      </c>
      <c r="B7" s="71"/>
      <c r="C7" s="71"/>
      <c r="D7" s="71"/>
      <c r="E7" s="71"/>
      <c r="F7" s="71"/>
      <c r="G7" s="71"/>
      <c r="H7" s="72"/>
      <c r="I7" s="72"/>
    </row>
    <row r="9" spans="1:11" s="45" customFormat="1" x14ac:dyDescent="0.25">
      <c r="A9" s="44" t="s">
        <v>67</v>
      </c>
      <c r="B9" s="108" t="s">
        <v>66</v>
      </c>
      <c r="C9" s="108"/>
      <c r="D9" s="108"/>
      <c r="E9" s="108"/>
      <c r="F9" s="108"/>
      <c r="G9" s="108"/>
      <c r="H9" s="108"/>
      <c r="I9" s="108"/>
      <c r="K9" s="68" t="s">
        <v>50</v>
      </c>
    </row>
    <row r="10" spans="1:11" ht="15" x14ac:dyDescent="0.2">
      <c r="A10" s="77"/>
      <c r="B10" s="46" t="s">
        <v>65</v>
      </c>
    </row>
    <row r="11" spans="1:11" ht="15" x14ac:dyDescent="0.25">
      <c r="A11" s="78"/>
      <c r="B11" s="29"/>
      <c r="E11" s="48" t="s">
        <v>8</v>
      </c>
      <c r="F11" s="48" t="s">
        <v>7</v>
      </c>
      <c r="H11" s="49" t="s">
        <v>6</v>
      </c>
      <c r="I11" s="49" t="s">
        <v>5</v>
      </c>
      <c r="K11" s="46"/>
    </row>
    <row r="12" spans="1:11" ht="15" x14ac:dyDescent="0.2">
      <c r="A12" s="78"/>
      <c r="C12" s="28" t="s">
        <v>48</v>
      </c>
      <c r="E12" s="33">
        <v>40000</v>
      </c>
      <c r="F12" s="33"/>
      <c r="H12" s="39">
        <v>335</v>
      </c>
      <c r="I12" s="39" t="s">
        <v>89</v>
      </c>
    </row>
    <row r="13" spans="1:11" ht="28.5" x14ac:dyDescent="0.2">
      <c r="A13" s="78"/>
      <c r="D13" s="50" t="s">
        <v>88</v>
      </c>
      <c r="E13" s="33"/>
      <c r="F13" s="33">
        <f>E12</f>
        <v>40000</v>
      </c>
    </row>
    <row r="14" spans="1:11" ht="15" x14ac:dyDescent="0.2">
      <c r="A14" s="77"/>
    </row>
    <row r="15" spans="1:11" s="65" customFormat="1" x14ac:dyDescent="0.2">
      <c r="A15" s="42" t="s">
        <v>63</v>
      </c>
      <c r="B15" s="71"/>
      <c r="C15" s="71"/>
      <c r="D15" s="71"/>
      <c r="E15" s="71"/>
      <c r="F15" s="71"/>
      <c r="G15" s="71"/>
      <c r="H15" s="72"/>
      <c r="I15" s="72"/>
    </row>
    <row r="16" spans="1:11" ht="15" x14ac:dyDescent="0.2">
      <c r="A16" s="51"/>
    </row>
    <row r="17" spans="1:11" s="45" customFormat="1" x14ac:dyDescent="0.25">
      <c r="A17" s="44" t="s">
        <v>62</v>
      </c>
      <c r="B17" s="108" t="s">
        <v>87</v>
      </c>
      <c r="C17" s="108"/>
      <c r="D17" s="108"/>
      <c r="E17" s="108"/>
      <c r="F17" s="108"/>
      <c r="G17" s="108"/>
      <c r="H17" s="108"/>
      <c r="I17" s="108"/>
    </row>
    <row r="18" spans="1:11" ht="15" x14ac:dyDescent="0.25">
      <c r="A18" s="78"/>
      <c r="B18" s="29"/>
      <c r="E18" s="48" t="s">
        <v>8</v>
      </c>
      <c r="F18" s="48" t="s">
        <v>7</v>
      </c>
      <c r="H18" s="49" t="s">
        <v>6</v>
      </c>
      <c r="I18" s="49" t="s">
        <v>5</v>
      </c>
      <c r="K18" s="46"/>
    </row>
    <row r="19" spans="1:11" ht="15" x14ac:dyDescent="0.2">
      <c r="A19" s="78"/>
      <c r="C19" s="28" t="s">
        <v>1</v>
      </c>
      <c r="E19" s="52">
        <f>'SBITA Amortization Schedule'!T14</f>
        <v>1170247.72</v>
      </c>
      <c r="F19" s="33"/>
      <c r="H19" s="39">
        <v>519</v>
      </c>
      <c r="I19" s="39" t="s">
        <v>86</v>
      </c>
      <c r="K19" s="53"/>
    </row>
    <row r="20" spans="1:11" ht="15" x14ac:dyDescent="0.2">
      <c r="A20" s="77"/>
      <c r="D20" s="28" t="s">
        <v>25</v>
      </c>
      <c r="E20" s="33"/>
      <c r="F20" s="33">
        <f>E19-F21</f>
        <v>794244.72</v>
      </c>
    </row>
    <row r="21" spans="1:11" ht="15" x14ac:dyDescent="0.2">
      <c r="A21" s="77"/>
      <c r="D21" s="28" t="s">
        <v>158</v>
      </c>
      <c r="E21" s="33"/>
      <c r="F21" s="54">
        <f>SUM('SBITA Amortization Schedule'!D14:D25)</f>
        <v>376003</v>
      </c>
      <c r="H21" s="55">
        <v>520</v>
      </c>
      <c r="I21" s="55" t="s">
        <v>24</v>
      </c>
    </row>
    <row r="22" spans="1:11" ht="15" x14ac:dyDescent="0.2">
      <c r="A22" s="77"/>
      <c r="E22" s="33"/>
      <c r="F22" s="33"/>
      <c r="H22" s="55"/>
      <c r="I22" s="55"/>
    </row>
    <row r="23" spans="1:11" s="45" customFormat="1" ht="15" x14ac:dyDescent="0.2">
      <c r="A23" s="44" t="s">
        <v>52</v>
      </c>
      <c r="B23" s="108" t="s">
        <v>51</v>
      </c>
      <c r="C23" s="108"/>
      <c r="D23" s="108"/>
      <c r="E23" s="108"/>
      <c r="F23" s="108"/>
      <c r="G23" s="108"/>
      <c r="H23" s="108"/>
      <c r="I23" s="108"/>
      <c r="K23" s="68" t="s">
        <v>50</v>
      </c>
    </row>
    <row r="24" spans="1:11" s="45" customFormat="1" ht="15" x14ac:dyDescent="0.2">
      <c r="A24" s="44"/>
      <c r="B24" s="108"/>
      <c r="C24" s="108"/>
      <c r="D24" s="108"/>
      <c r="E24" s="108"/>
      <c r="F24" s="108"/>
      <c r="G24" s="108"/>
      <c r="H24" s="108"/>
      <c r="I24" s="108"/>
      <c r="K24" s="68"/>
    </row>
    <row r="25" spans="1:11" ht="15" x14ac:dyDescent="0.25">
      <c r="A25" s="78"/>
      <c r="B25" s="29"/>
      <c r="E25" s="48" t="s">
        <v>8</v>
      </c>
      <c r="F25" s="48" t="s">
        <v>7</v>
      </c>
      <c r="H25" s="49" t="s">
        <v>6</v>
      </c>
      <c r="I25" s="49" t="s">
        <v>5</v>
      </c>
      <c r="K25" s="46"/>
    </row>
    <row r="26" spans="1:11" ht="15" x14ac:dyDescent="0.2">
      <c r="A26" s="78"/>
      <c r="C26" s="28" t="s">
        <v>1</v>
      </c>
      <c r="E26" s="33">
        <f>E12</f>
        <v>40000</v>
      </c>
      <c r="F26" s="33"/>
      <c r="H26" s="39">
        <v>538</v>
      </c>
      <c r="I26" s="39" t="s">
        <v>49</v>
      </c>
    </row>
    <row r="27" spans="1:11" ht="15" x14ac:dyDescent="0.2">
      <c r="A27" s="78"/>
      <c r="D27" s="28" t="s">
        <v>48</v>
      </c>
      <c r="E27" s="33"/>
      <c r="F27" s="33">
        <f>E26</f>
        <v>40000</v>
      </c>
    </row>
    <row r="28" spans="1:11" ht="15" x14ac:dyDescent="0.2">
      <c r="A28" s="77"/>
    </row>
    <row r="29" spans="1:11" s="65" customFormat="1" x14ac:dyDescent="0.2">
      <c r="A29" s="42" t="s">
        <v>47</v>
      </c>
      <c r="B29" s="71"/>
      <c r="C29" s="71"/>
      <c r="D29" s="71"/>
      <c r="E29" s="71"/>
      <c r="F29" s="71"/>
      <c r="G29" s="71"/>
      <c r="H29" s="72"/>
      <c r="I29" s="72"/>
    </row>
    <row r="30" spans="1:11" x14ac:dyDescent="0.2">
      <c r="F30" s="27"/>
    </row>
    <row r="31" spans="1:11" s="45" customFormat="1" ht="15" x14ac:dyDescent="0.2">
      <c r="A31" s="56" t="s">
        <v>46</v>
      </c>
      <c r="B31" s="108" t="s">
        <v>85</v>
      </c>
      <c r="C31" s="108"/>
      <c r="D31" s="108"/>
      <c r="E31" s="108"/>
      <c r="F31" s="108"/>
      <c r="G31" s="108"/>
      <c r="H31" s="108"/>
      <c r="I31" s="108"/>
    </row>
    <row r="32" spans="1:11" s="45" customFormat="1" ht="15" x14ac:dyDescent="0.2">
      <c r="A32" s="56"/>
      <c r="B32" s="108"/>
      <c r="C32" s="108"/>
      <c r="D32" s="108"/>
      <c r="E32" s="108"/>
      <c r="F32" s="108"/>
      <c r="G32" s="108"/>
      <c r="H32" s="108"/>
      <c r="I32" s="108"/>
    </row>
    <row r="33" spans="1:11" ht="15" x14ac:dyDescent="0.25">
      <c r="A33" s="78"/>
      <c r="B33" s="29"/>
      <c r="E33" s="48" t="s">
        <v>8</v>
      </c>
      <c r="F33" s="48" t="s">
        <v>7</v>
      </c>
      <c r="H33" s="49" t="s">
        <v>6</v>
      </c>
      <c r="I33" s="49" t="s">
        <v>5</v>
      </c>
      <c r="K33" s="29"/>
    </row>
    <row r="34" spans="1:11" ht="15" x14ac:dyDescent="0.2">
      <c r="A34" s="78"/>
      <c r="C34" s="105" t="s">
        <v>23</v>
      </c>
      <c r="D34" s="105"/>
      <c r="E34" s="54">
        <f>SUM('SBITA Amortization Schedule'!D14:D25)</f>
        <v>376003</v>
      </c>
      <c r="F34" s="33"/>
      <c r="H34" s="55">
        <v>348</v>
      </c>
      <c r="I34" s="55" t="s">
        <v>84</v>
      </c>
      <c r="K34" s="46"/>
    </row>
    <row r="35" spans="1:11" ht="28.5" customHeight="1" x14ac:dyDescent="0.2">
      <c r="A35" s="78"/>
      <c r="C35" s="106" t="s">
        <v>76</v>
      </c>
      <c r="D35" s="106"/>
      <c r="E35" s="58">
        <f>SUM('SBITA Amortization Schedule'!E14:E25)</f>
        <v>0</v>
      </c>
      <c r="F35" s="33"/>
      <c r="H35" s="55">
        <v>337</v>
      </c>
      <c r="I35" s="55" t="s">
        <v>40</v>
      </c>
      <c r="K35" s="46" t="s">
        <v>37</v>
      </c>
    </row>
    <row r="36" spans="1:11" ht="28.5" x14ac:dyDescent="0.2">
      <c r="A36" s="78"/>
      <c r="C36" s="59"/>
      <c r="D36" s="60" t="s">
        <v>39</v>
      </c>
      <c r="E36" s="33"/>
      <c r="F36" s="33">
        <f>E35+E34</f>
        <v>376003</v>
      </c>
      <c r="H36" s="55">
        <v>336</v>
      </c>
      <c r="I36" s="55" t="s">
        <v>38</v>
      </c>
      <c r="K36" s="46" t="s">
        <v>37</v>
      </c>
    </row>
    <row r="37" spans="1:11" ht="15" x14ac:dyDescent="0.2">
      <c r="A37" s="77"/>
      <c r="F37" s="27"/>
    </row>
    <row r="38" spans="1:11" s="65" customFormat="1" x14ac:dyDescent="0.25">
      <c r="A38" s="61" t="s">
        <v>32</v>
      </c>
      <c r="B38" s="62" t="s">
        <v>83</v>
      </c>
      <c r="C38" s="69"/>
      <c r="D38" s="69"/>
      <c r="E38" s="69"/>
      <c r="F38" s="69"/>
      <c r="G38" s="69"/>
      <c r="H38" s="70"/>
      <c r="I38" s="70"/>
    </row>
    <row r="39" spans="1:11" ht="15" x14ac:dyDescent="0.25">
      <c r="A39" s="78"/>
      <c r="B39" s="29"/>
      <c r="E39" s="48" t="s">
        <v>8</v>
      </c>
      <c r="F39" s="48" t="s">
        <v>7</v>
      </c>
      <c r="H39" s="49" t="s">
        <v>6</v>
      </c>
      <c r="I39" s="49" t="s">
        <v>5</v>
      </c>
      <c r="K39" s="46"/>
    </row>
    <row r="40" spans="1:11" ht="15" x14ac:dyDescent="0.2">
      <c r="A40" s="77"/>
      <c r="C40" s="28" t="s">
        <v>82</v>
      </c>
      <c r="E40" s="63">
        <f>SUM('SBITA Amortization Schedule'!U14:U25)</f>
        <v>390082.56</v>
      </c>
      <c r="F40" s="33"/>
      <c r="H40" s="39">
        <v>532</v>
      </c>
      <c r="I40" s="39" t="s">
        <v>81</v>
      </c>
    </row>
    <row r="41" spans="1:11" ht="15" x14ac:dyDescent="0.2">
      <c r="A41" s="77"/>
      <c r="D41" s="28" t="s">
        <v>4</v>
      </c>
      <c r="E41" s="33"/>
      <c r="F41" s="33">
        <f>E40</f>
        <v>390082.56</v>
      </c>
      <c r="K41" s="53"/>
    </row>
    <row r="42" spans="1:11" ht="15" x14ac:dyDescent="0.2">
      <c r="A42" s="77"/>
      <c r="F42" s="27"/>
    </row>
    <row r="43" spans="1:11" s="65" customFormat="1" x14ac:dyDescent="0.2">
      <c r="A43" s="61" t="s">
        <v>28</v>
      </c>
      <c r="B43" s="108" t="s">
        <v>80</v>
      </c>
      <c r="C43" s="108"/>
      <c r="D43" s="108"/>
      <c r="E43" s="108"/>
      <c r="F43" s="108"/>
      <c r="G43" s="108"/>
      <c r="H43" s="108"/>
      <c r="I43" s="108"/>
    </row>
    <row r="44" spans="1:11" s="65" customFormat="1" x14ac:dyDescent="0.2">
      <c r="A44" s="61"/>
      <c r="B44" s="108"/>
      <c r="C44" s="108"/>
      <c r="D44" s="108"/>
      <c r="E44" s="108"/>
      <c r="F44" s="108"/>
      <c r="G44" s="108"/>
      <c r="H44" s="108"/>
      <c r="I44" s="108"/>
    </row>
    <row r="45" spans="1:11" ht="15" x14ac:dyDescent="0.25">
      <c r="A45" s="78"/>
      <c r="B45" s="29"/>
      <c r="E45" s="29" t="s">
        <v>8</v>
      </c>
      <c r="F45" s="29" t="s">
        <v>7</v>
      </c>
      <c r="H45" s="49" t="s">
        <v>6</v>
      </c>
      <c r="I45" s="49" t="s">
        <v>5</v>
      </c>
      <c r="K45" s="46"/>
    </row>
    <row r="46" spans="1:11" ht="15" x14ac:dyDescent="0.2">
      <c r="A46" s="77"/>
      <c r="C46" s="28" t="s">
        <v>25</v>
      </c>
      <c r="E46" s="64">
        <f>SUM('SBITA Amortization Schedule'!D26:D37)</f>
        <v>388737.69</v>
      </c>
      <c r="F46" s="33"/>
      <c r="H46" s="55">
        <v>520</v>
      </c>
      <c r="I46" s="55" t="s">
        <v>24</v>
      </c>
    </row>
    <row r="47" spans="1:11" ht="15" x14ac:dyDescent="0.2">
      <c r="A47" s="77"/>
      <c r="D47" s="28" t="s">
        <v>23</v>
      </c>
      <c r="E47" s="33"/>
      <c r="F47" s="33">
        <f>E46</f>
        <v>388737.69</v>
      </c>
    </row>
    <row r="48" spans="1:11" ht="15" x14ac:dyDescent="0.2">
      <c r="A48" s="77"/>
      <c r="F48" s="57"/>
    </row>
    <row r="49" spans="1:11" s="65" customFormat="1" x14ac:dyDescent="0.25">
      <c r="A49" s="61" t="s">
        <v>22</v>
      </c>
      <c r="B49" s="108" t="s">
        <v>21</v>
      </c>
      <c r="C49" s="108"/>
      <c r="D49" s="108"/>
      <c r="E49" s="108"/>
      <c r="F49" s="108"/>
      <c r="G49" s="108"/>
      <c r="H49" s="108"/>
      <c r="I49" s="108"/>
    </row>
    <row r="50" spans="1:11" x14ac:dyDescent="0.2">
      <c r="F50" s="27"/>
    </row>
    <row r="51" spans="1:11" s="65" customFormat="1" x14ac:dyDescent="0.25">
      <c r="A51" s="47" t="s">
        <v>20</v>
      </c>
      <c r="B51" s="73" t="s">
        <v>19</v>
      </c>
      <c r="E51" s="29" t="s">
        <v>8</v>
      </c>
      <c r="F51" s="29" t="s">
        <v>7</v>
      </c>
      <c r="G51" s="28"/>
      <c r="H51" s="49" t="s">
        <v>6</v>
      </c>
      <c r="I51" s="49" t="s">
        <v>5</v>
      </c>
    </row>
    <row r="52" spans="1:11" ht="30" customHeight="1" x14ac:dyDescent="0.25">
      <c r="A52" s="78"/>
      <c r="B52" s="29"/>
      <c r="C52" s="106" t="s">
        <v>76</v>
      </c>
      <c r="D52" s="106"/>
      <c r="E52" s="33">
        <f>'SBITA Amortization Schedule'!E26</f>
        <v>2303.31</v>
      </c>
      <c r="F52" s="33"/>
      <c r="H52" s="39">
        <v>508</v>
      </c>
      <c r="I52" s="39" t="s">
        <v>79</v>
      </c>
      <c r="K52" s="46"/>
    </row>
    <row r="53" spans="1:11" ht="15" x14ac:dyDescent="0.25">
      <c r="A53" s="78"/>
      <c r="B53" s="29"/>
      <c r="D53" s="28" t="s">
        <v>15</v>
      </c>
      <c r="E53" s="33"/>
      <c r="F53" s="34">
        <f>E52</f>
        <v>2303.31</v>
      </c>
    </row>
    <row r="54" spans="1:11" ht="15" x14ac:dyDescent="0.25">
      <c r="A54" s="78"/>
      <c r="B54" s="29"/>
      <c r="E54" s="33"/>
      <c r="F54" s="33"/>
    </row>
    <row r="55" spans="1:11" s="65" customFormat="1" x14ac:dyDescent="0.25">
      <c r="A55" s="47" t="s">
        <v>17</v>
      </c>
      <c r="B55" s="73" t="s">
        <v>16</v>
      </c>
      <c r="E55" s="75"/>
      <c r="F55" s="75"/>
      <c r="H55" s="67"/>
      <c r="I55" s="67"/>
    </row>
    <row r="56" spans="1:11" ht="15" x14ac:dyDescent="0.2">
      <c r="A56" s="77"/>
      <c r="C56" s="28" t="s">
        <v>15</v>
      </c>
      <c r="E56" s="34">
        <f>E52</f>
        <v>2303.31</v>
      </c>
      <c r="F56" s="33"/>
      <c r="H56" s="39" t="s">
        <v>78</v>
      </c>
      <c r="I56" s="39" t="s">
        <v>77</v>
      </c>
      <c r="K56" s="46"/>
    </row>
    <row r="57" spans="1:11" ht="28.5" x14ac:dyDescent="0.2">
      <c r="A57" s="77"/>
      <c r="D57" s="36" t="s">
        <v>76</v>
      </c>
      <c r="E57" s="85"/>
      <c r="F57" s="33">
        <f>F53</f>
        <v>2303.31</v>
      </c>
      <c r="K57" s="46"/>
    </row>
    <row r="58" spans="1:11" ht="15" x14ac:dyDescent="0.2">
      <c r="A58" s="77"/>
      <c r="F58" s="27"/>
    </row>
    <row r="59" spans="1:11" s="65" customFormat="1" x14ac:dyDescent="0.2">
      <c r="A59" s="42" t="s">
        <v>11</v>
      </c>
      <c r="B59" s="71"/>
      <c r="C59" s="71"/>
      <c r="D59" s="71"/>
      <c r="E59" s="71"/>
      <c r="F59" s="71"/>
      <c r="G59" s="71"/>
      <c r="H59" s="72"/>
      <c r="I59" s="72"/>
    </row>
    <row r="60" spans="1:11" x14ac:dyDescent="0.2">
      <c r="F60" s="27"/>
    </row>
    <row r="61" spans="1:11" s="65" customFormat="1" x14ac:dyDescent="0.25">
      <c r="A61" s="61" t="s">
        <v>10</v>
      </c>
      <c r="B61" s="108" t="s">
        <v>151</v>
      </c>
      <c r="C61" s="108"/>
      <c r="D61" s="108"/>
      <c r="E61" s="108"/>
      <c r="F61" s="108"/>
      <c r="G61" s="108"/>
      <c r="H61" s="108"/>
      <c r="I61" s="108"/>
    </row>
    <row r="62" spans="1:11" ht="15" x14ac:dyDescent="0.25">
      <c r="A62" s="77"/>
      <c r="B62" s="29"/>
      <c r="E62" s="29" t="s">
        <v>8</v>
      </c>
      <c r="F62" s="29" t="s">
        <v>7</v>
      </c>
      <c r="H62" s="49" t="s">
        <v>6</v>
      </c>
      <c r="I62" s="49" t="s">
        <v>5</v>
      </c>
      <c r="K62" s="46"/>
    </row>
    <row r="63" spans="1:11" ht="15" x14ac:dyDescent="0.2">
      <c r="A63" s="77"/>
      <c r="C63" s="28" t="s">
        <v>4</v>
      </c>
      <c r="E63" s="33">
        <f>SUM('SBITA Amortization Schedule'!U14:U49)+0.04</f>
        <v>1170247.7199999997</v>
      </c>
      <c r="F63" s="33"/>
      <c r="H63" s="39">
        <v>533</v>
      </c>
      <c r="I63" s="39" t="s">
        <v>75</v>
      </c>
      <c r="K63" s="53"/>
    </row>
    <row r="64" spans="1:11" ht="15" x14ac:dyDescent="0.2">
      <c r="A64" s="77"/>
      <c r="C64" s="28" t="s">
        <v>74</v>
      </c>
      <c r="E64" s="33">
        <f>F65-E63</f>
        <v>0</v>
      </c>
      <c r="F64" s="33"/>
    </row>
    <row r="65" spans="1:11" ht="15" x14ac:dyDescent="0.2">
      <c r="A65" s="77"/>
      <c r="D65" s="28" t="s">
        <v>1</v>
      </c>
      <c r="E65" s="33"/>
      <c r="F65" s="52">
        <f>'SBITA Amortization Schedule'!T14</f>
        <v>1170247.72</v>
      </c>
      <c r="H65" s="39">
        <v>534</v>
      </c>
      <c r="I65" s="39" t="s">
        <v>73</v>
      </c>
      <c r="K65" s="53"/>
    </row>
    <row r="66" spans="1:11" ht="15" x14ac:dyDescent="0.2">
      <c r="A66" s="77"/>
      <c r="F66" s="27"/>
      <c r="K66" s="53"/>
    </row>
    <row r="67" spans="1:11" s="65" customFormat="1" x14ac:dyDescent="0.2">
      <c r="A67" s="42" t="s">
        <v>159</v>
      </c>
      <c r="B67" s="71"/>
      <c r="C67" s="71"/>
      <c r="D67" s="71"/>
      <c r="E67" s="71"/>
      <c r="F67" s="71"/>
      <c r="G67" s="71"/>
      <c r="H67" s="72"/>
      <c r="I67" s="72"/>
    </row>
    <row r="68" spans="1:11" x14ac:dyDescent="0.2">
      <c r="F68" s="27"/>
    </row>
    <row r="69" spans="1:11" s="65" customFormat="1" x14ac:dyDescent="0.2">
      <c r="A69" s="61" t="s">
        <v>136</v>
      </c>
      <c r="B69" s="108" t="s">
        <v>152</v>
      </c>
      <c r="C69" s="108"/>
      <c r="D69" s="108"/>
      <c r="E69" s="108"/>
      <c r="F69" s="108"/>
      <c r="G69" s="108"/>
      <c r="H69" s="108"/>
      <c r="I69" s="108"/>
    </row>
    <row r="70" spans="1:11" s="65" customFormat="1" x14ac:dyDescent="0.2">
      <c r="A70" s="61"/>
      <c r="B70" s="108"/>
      <c r="C70" s="108"/>
      <c r="D70" s="108"/>
      <c r="E70" s="108"/>
      <c r="F70" s="108"/>
      <c r="G70" s="108"/>
      <c r="H70" s="108"/>
      <c r="I70" s="108"/>
    </row>
    <row r="71" spans="1:11" s="65" customFormat="1" x14ac:dyDescent="0.2">
      <c r="A71" s="61"/>
      <c r="B71" s="108"/>
      <c r="C71" s="108"/>
      <c r="D71" s="108"/>
      <c r="E71" s="108"/>
      <c r="F71" s="108"/>
      <c r="G71" s="108"/>
      <c r="H71" s="108"/>
      <c r="I71" s="108"/>
    </row>
    <row r="72" spans="1:11" ht="15" x14ac:dyDescent="0.2">
      <c r="A72" s="78"/>
      <c r="B72" s="46" t="s">
        <v>138</v>
      </c>
      <c r="E72" s="33"/>
      <c r="F72" s="33"/>
    </row>
    <row r="73" spans="1:11" ht="15" x14ac:dyDescent="0.25">
      <c r="A73" s="77"/>
      <c r="B73" s="29"/>
      <c r="E73" s="29" t="s">
        <v>8</v>
      </c>
      <c r="F73" s="29" t="s">
        <v>7</v>
      </c>
      <c r="H73" s="49" t="s">
        <v>6</v>
      </c>
      <c r="I73" s="49" t="s">
        <v>5</v>
      </c>
      <c r="K73" s="46"/>
    </row>
    <row r="74" spans="1:11" ht="15" x14ac:dyDescent="0.2">
      <c r="A74" s="77"/>
      <c r="C74" s="28" t="s">
        <v>4</v>
      </c>
      <c r="E74" s="86">
        <f>SUM('SBITA Amortization Schedule'!U25:U40)</f>
        <v>520110.08000000002</v>
      </c>
      <c r="F74" s="33"/>
      <c r="H74" s="39">
        <v>533</v>
      </c>
      <c r="I74" s="39" t="s">
        <v>75</v>
      </c>
      <c r="K74" s="53"/>
    </row>
    <row r="75" spans="1:11" ht="15" x14ac:dyDescent="0.2">
      <c r="A75" s="77"/>
      <c r="C75" s="28" t="s">
        <v>25</v>
      </c>
      <c r="E75" s="86">
        <f>'SBITA Amortization Schedule'!P30</f>
        <v>405507.03</v>
      </c>
      <c r="F75" s="33"/>
      <c r="H75" s="39">
        <v>533</v>
      </c>
      <c r="I75" s="39" t="s">
        <v>153</v>
      </c>
      <c r="K75" s="53"/>
    </row>
    <row r="76" spans="1:11" ht="15" x14ac:dyDescent="0.2">
      <c r="A76" s="77"/>
      <c r="D76" s="28" t="s">
        <v>74</v>
      </c>
      <c r="E76" s="33">
        <f>F77-SUM(E74:E75)</f>
        <v>244630.60999999987</v>
      </c>
      <c r="F76" s="33"/>
    </row>
    <row r="77" spans="1:11" ht="15" x14ac:dyDescent="0.2">
      <c r="A77" s="77"/>
      <c r="D77" s="28" t="s">
        <v>1</v>
      </c>
      <c r="E77" s="33"/>
      <c r="F77" s="52">
        <f>'SBITA Amortization Schedule'!T14</f>
        <v>1170247.72</v>
      </c>
      <c r="H77" s="39">
        <v>534</v>
      </c>
      <c r="I77" s="39" t="s">
        <v>73</v>
      </c>
      <c r="K77" s="53"/>
    </row>
    <row r="78" spans="1:11" ht="15" x14ac:dyDescent="0.2">
      <c r="A78" s="77"/>
    </row>
    <row r="79" spans="1:11" s="65" customFormat="1" x14ac:dyDescent="0.2">
      <c r="A79" s="42" t="s">
        <v>144</v>
      </c>
      <c r="B79" s="71"/>
      <c r="C79" s="71"/>
      <c r="D79" s="71"/>
      <c r="E79" s="71"/>
      <c r="F79" s="71"/>
      <c r="G79" s="71"/>
      <c r="H79" s="72"/>
      <c r="I79" s="72"/>
    </row>
    <row r="80" spans="1:11" x14ac:dyDescent="0.2">
      <c r="F80" s="27"/>
    </row>
    <row r="81" spans="1:11" s="65" customFormat="1" x14ac:dyDescent="0.25">
      <c r="A81" s="61" t="s">
        <v>147</v>
      </c>
      <c r="B81" s="108" t="s">
        <v>143</v>
      </c>
      <c r="C81" s="108"/>
      <c r="D81" s="108"/>
      <c r="E81" s="108"/>
      <c r="F81" s="108"/>
      <c r="G81" s="108"/>
      <c r="H81" s="108"/>
      <c r="I81" s="108"/>
    </row>
    <row r="82" spans="1:11" ht="15" x14ac:dyDescent="0.2">
      <c r="A82" s="77"/>
      <c r="B82" s="46" t="s">
        <v>140</v>
      </c>
    </row>
    <row r="83" spans="1:11" ht="15" x14ac:dyDescent="0.2">
      <c r="A83" s="77"/>
    </row>
    <row r="84" spans="1:11" s="65" customFormat="1" x14ac:dyDescent="0.25">
      <c r="A84" s="47" t="s">
        <v>20</v>
      </c>
      <c r="B84" s="73" t="s">
        <v>145</v>
      </c>
      <c r="E84" s="29" t="s">
        <v>8</v>
      </c>
      <c r="F84" s="29" t="s">
        <v>7</v>
      </c>
      <c r="G84" s="28"/>
      <c r="H84" s="49" t="s">
        <v>6</v>
      </c>
      <c r="I84" s="49" t="s">
        <v>5</v>
      </c>
      <c r="K84" s="73"/>
    </row>
    <row r="85" spans="1:11" ht="15" x14ac:dyDescent="0.2">
      <c r="A85" s="78"/>
      <c r="C85" s="28" t="s">
        <v>1</v>
      </c>
      <c r="E85" s="33">
        <v>50000</v>
      </c>
      <c r="F85" s="33"/>
      <c r="H85" s="39">
        <v>519</v>
      </c>
      <c r="I85" s="39" t="s">
        <v>86</v>
      </c>
      <c r="K85" s="53"/>
    </row>
    <row r="86" spans="1:11" ht="15" x14ac:dyDescent="0.2">
      <c r="A86" s="77"/>
      <c r="D86" s="28" t="s">
        <v>25</v>
      </c>
      <c r="E86" s="33"/>
      <c r="F86" s="33">
        <f>E85</f>
        <v>50000</v>
      </c>
    </row>
    <row r="87" spans="1:11" ht="15" x14ac:dyDescent="0.2">
      <c r="A87" s="77"/>
      <c r="E87" s="33"/>
      <c r="F87" s="33"/>
      <c r="K87" s="53"/>
    </row>
    <row r="88" spans="1:11" s="65" customFormat="1" x14ac:dyDescent="0.25">
      <c r="A88" s="47" t="s">
        <v>36</v>
      </c>
      <c r="B88" s="73" t="s">
        <v>146</v>
      </c>
      <c r="E88" s="76"/>
      <c r="F88" s="76"/>
      <c r="H88" s="74"/>
      <c r="I88" s="74"/>
      <c r="K88" s="73"/>
    </row>
    <row r="89" spans="1:11" ht="15" x14ac:dyDescent="0.2">
      <c r="A89" s="77"/>
      <c r="C89" s="28" t="s">
        <v>25</v>
      </c>
      <c r="E89" s="33">
        <v>50000</v>
      </c>
      <c r="F89" s="33"/>
      <c r="H89" s="39">
        <v>533</v>
      </c>
      <c r="I89" s="39" t="s">
        <v>153</v>
      </c>
    </row>
    <row r="90" spans="1:11" ht="15" x14ac:dyDescent="0.2">
      <c r="A90" s="77"/>
      <c r="C90" s="28" t="s">
        <v>74</v>
      </c>
      <c r="E90" s="33">
        <f>F91-E89</f>
        <v>0</v>
      </c>
      <c r="F90" s="33"/>
    </row>
    <row r="91" spans="1:11" ht="15" x14ac:dyDescent="0.2">
      <c r="A91" s="77"/>
      <c r="D91" s="28" t="s">
        <v>1</v>
      </c>
      <c r="E91" s="33"/>
      <c r="F91" s="33">
        <v>50000</v>
      </c>
      <c r="H91" s="39">
        <v>534</v>
      </c>
      <c r="I91" s="39" t="s">
        <v>73</v>
      </c>
      <c r="K91" s="53"/>
    </row>
    <row r="92" spans="1:11" ht="15" x14ac:dyDescent="0.2">
      <c r="A92" s="77"/>
      <c r="E92" s="33"/>
      <c r="F92" s="33"/>
      <c r="K92" s="53"/>
    </row>
    <row r="93" spans="1:11" s="65" customFormat="1" x14ac:dyDescent="0.2">
      <c r="A93" s="42" t="s">
        <v>149</v>
      </c>
      <c r="B93" s="71"/>
      <c r="C93" s="71"/>
      <c r="D93" s="71"/>
      <c r="E93" s="71"/>
      <c r="F93" s="71"/>
      <c r="G93" s="71"/>
      <c r="H93" s="72"/>
      <c r="I93" s="72"/>
    </row>
    <row r="94" spans="1:11" x14ac:dyDescent="0.2">
      <c r="F94" s="27"/>
    </row>
    <row r="95" spans="1:11" s="65" customFormat="1" x14ac:dyDescent="0.25">
      <c r="A95" s="61" t="s">
        <v>148</v>
      </c>
      <c r="B95" s="108" t="s">
        <v>141</v>
      </c>
      <c r="C95" s="108"/>
      <c r="D95" s="108"/>
      <c r="E95" s="108"/>
      <c r="F95" s="108"/>
      <c r="G95" s="108"/>
      <c r="H95" s="108"/>
      <c r="I95" s="108"/>
    </row>
    <row r="96" spans="1:11" ht="15" x14ac:dyDescent="0.2">
      <c r="A96" s="77"/>
      <c r="B96" s="46" t="s">
        <v>142</v>
      </c>
    </row>
    <row r="97" spans="1:11" ht="15" x14ac:dyDescent="0.2">
      <c r="A97" s="77"/>
    </row>
    <row r="98" spans="1:11" ht="15" x14ac:dyDescent="0.25">
      <c r="A98" s="78" t="s">
        <v>20</v>
      </c>
      <c r="B98" s="29" t="s">
        <v>160</v>
      </c>
      <c r="E98" s="29" t="s">
        <v>8</v>
      </c>
      <c r="F98" s="29" t="s">
        <v>7</v>
      </c>
      <c r="H98" s="49" t="s">
        <v>6</v>
      </c>
      <c r="I98" s="49" t="s">
        <v>5</v>
      </c>
    </row>
    <row r="99" spans="1:11" ht="15" x14ac:dyDescent="0.2">
      <c r="A99" s="77"/>
      <c r="C99" s="28" t="s">
        <v>1</v>
      </c>
      <c r="E99" s="33">
        <v>90000</v>
      </c>
      <c r="F99" s="33"/>
      <c r="H99" s="39">
        <v>377</v>
      </c>
      <c r="I99" s="39" t="s">
        <v>155</v>
      </c>
      <c r="K99" s="53"/>
    </row>
    <row r="100" spans="1:11" ht="15" x14ac:dyDescent="0.2">
      <c r="A100" s="77"/>
      <c r="C100" s="28" t="s">
        <v>154</v>
      </c>
      <c r="E100" s="33">
        <f>SUM(F101:F102)-E99</f>
        <v>1000</v>
      </c>
      <c r="F100" s="33"/>
      <c r="K100" s="53"/>
    </row>
    <row r="101" spans="1:11" ht="15" x14ac:dyDescent="0.2">
      <c r="A101" s="77"/>
      <c r="D101" s="28" t="s">
        <v>4</v>
      </c>
      <c r="E101" s="33"/>
      <c r="F101" s="33">
        <v>75000</v>
      </c>
      <c r="H101" s="39">
        <v>118</v>
      </c>
      <c r="I101" s="39" t="s">
        <v>156</v>
      </c>
      <c r="K101" s="53"/>
    </row>
    <row r="102" spans="1:11" ht="15" x14ac:dyDescent="0.2">
      <c r="A102" s="77"/>
      <c r="D102" s="28" t="s">
        <v>25</v>
      </c>
      <c r="E102" s="33"/>
      <c r="F102" s="33">
        <v>16000</v>
      </c>
      <c r="H102" s="39">
        <v>118</v>
      </c>
      <c r="I102" s="39" t="s">
        <v>157</v>
      </c>
    </row>
    <row r="103" spans="1:11" ht="15" x14ac:dyDescent="0.2">
      <c r="A103" s="77"/>
      <c r="E103" s="33"/>
      <c r="F103" s="33"/>
    </row>
    <row r="104" spans="1:11" ht="15" x14ac:dyDescent="0.25">
      <c r="A104" s="78" t="s">
        <v>36</v>
      </c>
      <c r="B104" s="29" t="s">
        <v>161</v>
      </c>
      <c r="E104" s="35"/>
      <c r="F104" s="35"/>
      <c r="H104" s="49"/>
      <c r="I104" s="49"/>
      <c r="K104" s="29"/>
    </row>
    <row r="105" spans="1:11" ht="15" x14ac:dyDescent="0.25">
      <c r="A105" s="78"/>
      <c r="B105" s="29"/>
      <c r="C105" s="28" t="s">
        <v>4</v>
      </c>
      <c r="E105" s="33">
        <v>75000</v>
      </c>
      <c r="F105" s="33"/>
      <c r="H105" s="39">
        <v>533</v>
      </c>
      <c r="I105" s="39" t="s">
        <v>75</v>
      </c>
      <c r="K105" s="29"/>
    </row>
    <row r="106" spans="1:11" ht="15" x14ac:dyDescent="0.2">
      <c r="A106" s="77"/>
      <c r="C106" s="28" t="s">
        <v>25</v>
      </c>
      <c r="E106" s="33">
        <v>16000</v>
      </c>
      <c r="F106" s="33"/>
      <c r="H106" s="39">
        <v>533</v>
      </c>
      <c r="I106" s="39" t="s">
        <v>153</v>
      </c>
      <c r="K106" s="53"/>
    </row>
    <row r="107" spans="1:11" ht="15" x14ac:dyDescent="0.2">
      <c r="A107" s="77"/>
      <c r="D107" s="28" t="s">
        <v>74</v>
      </c>
      <c r="E107" s="33"/>
      <c r="F107" s="33">
        <f>SUM(E105:E106)-F108</f>
        <v>1000</v>
      </c>
    </row>
    <row r="108" spans="1:11" ht="15" x14ac:dyDescent="0.2">
      <c r="A108" s="77"/>
      <c r="D108" s="28" t="s">
        <v>1</v>
      </c>
      <c r="E108" s="33"/>
      <c r="F108" s="33">
        <v>90000</v>
      </c>
      <c r="H108" s="39">
        <v>534</v>
      </c>
      <c r="I108" s="39" t="s">
        <v>73</v>
      </c>
      <c r="K108" s="53"/>
    </row>
  </sheetData>
  <mergeCells count="14">
    <mergeCell ref="A2:I2"/>
    <mergeCell ref="B9:I9"/>
    <mergeCell ref="B17:I17"/>
    <mergeCell ref="B81:I81"/>
    <mergeCell ref="B95:I95"/>
    <mergeCell ref="B23:I24"/>
    <mergeCell ref="B31:I32"/>
    <mergeCell ref="B43:I44"/>
    <mergeCell ref="B69:I71"/>
    <mergeCell ref="B49:I49"/>
    <mergeCell ref="C52:D52"/>
    <mergeCell ref="C34:D34"/>
    <mergeCell ref="C35:D35"/>
    <mergeCell ref="B61:I61"/>
  </mergeCells>
  <hyperlinks>
    <hyperlink ref="K9" r:id="rId1" xr:uid="{9ADE81DA-0C8E-4CBD-9F31-E499BE8C0508}"/>
    <hyperlink ref="K23" r:id="rId2" xr:uid="{80C591AB-071F-4CA0-AB60-EEE14914BB8F}"/>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4744-9B2B-4A05-B0DC-C1FCD717CEA4}">
  <dimension ref="A1:V56"/>
  <sheetViews>
    <sheetView showWhiteSpace="0" workbookViewId="0">
      <pane xSplit="1" ySplit="9" topLeftCell="B10" activePane="bottomRight" state="frozenSplit"/>
      <selection pane="topRight"/>
      <selection pane="bottomLeft"/>
      <selection pane="bottomRight" activeCell="B10" sqref="B10"/>
    </sheetView>
  </sheetViews>
  <sheetFormatPr defaultRowHeight="14.25" outlineLevelCol="1" x14ac:dyDescent="0.2"/>
  <cols>
    <col min="1" max="5" width="17.140625" style="1" bestFit="1" customWidth="1"/>
    <col min="6" max="13" width="17.140625" style="1" hidden="1" bestFit="1" customWidth="1" outlineLevel="1"/>
    <col min="14" max="14" width="18.28515625" style="1" hidden="1" bestFit="1" customWidth="1" outlineLevel="1"/>
    <col min="15" max="15" width="17.140625" style="1" hidden="1" bestFit="1" customWidth="1" outlineLevel="1"/>
    <col min="16" max="16" width="18.28515625" style="1" bestFit="1" customWidth="1" collapsed="1"/>
    <col min="17" max="22" width="17.140625" style="1" bestFit="1" customWidth="1"/>
    <col min="23" max="16384" width="9.140625" style="1"/>
  </cols>
  <sheetData>
    <row r="1" spans="1:22" ht="23.25" x14ac:dyDescent="0.35">
      <c r="A1" s="22" t="s">
        <v>132</v>
      </c>
    </row>
    <row r="3" spans="1:22" ht="18" x14ac:dyDescent="0.25">
      <c r="A3" s="21" t="s">
        <v>127</v>
      </c>
    </row>
    <row r="4" spans="1:22" ht="18" x14ac:dyDescent="0.25">
      <c r="A4" s="21" t="s">
        <v>127</v>
      </c>
    </row>
    <row r="6" spans="1:22" x14ac:dyDescent="0.2">
      <c r="A6" s="19" t="s">
        <v>131</v>
      </c>
      <c r="B6" s="18">
        <v>44377</v>
      </c>
    </row>
    <row r="7" spans="1:22" x14ac:dyDescent="0.2">
      <c r="A7" s="19" t="s">
        <v>130</v>
      </c>
      <c r="B7" s="20" t="s">
        <v>129</v>
      </c>
    </row>
    <row r="8" spans="1:22" x14ac:dyDescent="0.2">
      <c r="A8" s="19" t="s">
        <v>128</v>
      </c>
      <c r="B8" s="18">
        <v>45473</v>
      </c>
    </row>
    <row r="10" spans="1:22" x14ac:dyDescent="0.2">
      <c r="A10" s="15"/>
      <c r="B10" s="17">
        <v>44378</v>
      </c>
      <c r="C10" s="15" t="s">
        <v>127</v>
      </c>
      <c r="D10" s="15"/>
      <c r="E10" s="15"/>
      <c r="F10" s="15"/>
      <c r="G10" s="15"/>
      <c r="H10" s="15"/>
      <c r="I10" s="15"/>
      <c r="J10" s="15"/>
      <c r="K10" s="15"/>
      <c r="L10" s="15"/>
      <c r="M10" s="15"/>
      <c r="N10" s="15"/>
      <c r="O10" s="15"/>
      <c r="P10" s="15"/>
      <c r="Q10" s="15"/>
      <c r="R10" s="15"/>
      <c r="S10" s="15"/>
      <c r="T10" s="16"/>
      <c r="U10" s="15"/>
      <c r="V10" s="15"/>
    </row>
    <row r="11" spans="1:22" x14ac:dyDescent="0.2">
      <c r="A11" s="15"/>
      <c r="B11" s="15"/>
      <c r="C11" s="15" t="s">
        <v>126</v>
      </c>
      <c r="D11" s="15"/>
      <c r="E11" s="15"/>
      <c r="F11" s="15"/>
      <c r="G11" s="15"/>
      <c r="H11" s="15"/>
      <c r="I11" s="15"/>
      <c r="J11" s="15"/>
      <c r="K11" s="15"/>
      <c r="L11" s="15"/>
      <c r="M11" s="15"/>
      <c r="N11" s="15"/>
      <c r="O11" s="15"/>
      <c r="P11" s="15"/>
      <c r="Q11" s="15"/>
      <c r="R11" s="15"/>
      <c r="S11" s="15"/>
      <c r="T11" s="16"/>
      <c r="U11" s="15"/>
      <c r="V11" s="15"/>
    </row>
    <row r="12" spans="1:22" x14ac:dyDescent="0.2">
      <c r="A12" s="15"/>
      <c r="B12" s="15" t="s">
        <v>125</v>
      </c>
      <c r="C12" s="15"/>
      <c r="D12" s="15"/>
      <c r="E12" s="15"/>
      <c r="F12" s="15"/>
      <c r="G12" s="15"/>
      <c r="H12" s="15"/>
      <c r="I12" s="15"/>
      <c r="J12" s="15"/>
      <c r="K12" s="15"/>
      <c r="L12" s="15"/>
      <c r="M12" s="15"/>
      <c r="N12" s="15"/>
      <c r="O12" s="15"/>
      <c r="P12" s="15"/>
      <c r="Q12" s="15"/>
      <c r="R12" s="15"/>
      <c r="S12" s="15"/>
      <c r="T12" s="16" t="s">
        <v>124</v>
      </c>
      <c r="U12" s="15"/>
      <c r="V12" s="15"/>
    </row>
    <row r="13" spans="1:22" ht="60" customHeight="1" x14ac:dyDescent="0.25">
      <c r="A13" s="13" t="s">
        <v>123</v>
      </c>
      <c r="B13" s="13" t="s">
        <v>106</v>
      </c>
      <c r="C13" s="13" t="s">
        <v>122</v>
      </c>
      <c r="D13" s="13" t="s">
        <v>121</v>
      </c>
      <c r="E13" s="13" t="s">
        <v>120</v>
      </c>
      <c r="F13" s="13" t="s">
        <v>119</v>
      </c>
      <c r="G13" s="13" t="s">
        <v>118</v>
      </c>
      <c r="H13" s="13" t="s">
        <v>117</v>
      </c>
      <c r="I13" s="13" t="s">
        <v>116</v>
      </c>
      <c r="J13" s="13" t="s">
        <v>115</v>
      </c>
      <c r="K13" s="13" t="s">
        <v>114</v>
      </c>
      <c r="L13" s="13" t="s">
        <v>113</v>
      </c>
      <c r="M13" s="13" t="s">
        <v>112</v>
      </c>
      <c r="N13" s="13" t="s">
        <v>111</v>
      </c>
      <c r="O13" s="13" t="s">
        <v>110</v>
      </c>
      <c r="P13" s="13" t="s">
        <v>104</v>
      </c>
      <c r="Q13" s="13" t="s">
        <v>109</v>
      </c>
      <c r="R13" s="13" t="s">
        <v>108</v>
      </c>
      <c r="S13" s="13" t="s">
        <v>107</v>
      </c>
      <c r="T13" s="14" t="s">
        <v>106</v>
      </c>
      <c r="U13" s="13" t="s">
        <v>105</v>
      </c>
      <c r="V13" s="13" t="s">
        <v>104</v>
      </c>
    </row>
    <row r="14" spans="1:22" x14ac:dyDescent="0.2">
      <c r="A14" s="4">
        <v>44408</v>
      </c>
      <c r="B14" s="12">
        <v>1170247.72</v>
      </c>
      <c r="C14" s="8">
        <v>376003</v>
      </c>
      <c r="D14" s="10">
        <v>376003</v>
      </c>
      <c r="E14" s="23">
        <v>0</v>
      </c>
      <c r="F14" s="8">
        <v>376003</v>
      </c>
      <c r="G14" s="8"/>
      <c r="H14" s="8"/>
      <c r="I14" s="8"/>
      <c r="J14" s="8"/>
      <c r="K14" s="8"/>
      <c r="L14" s="8"/>
      <c r="M14" s="8"/>
      <c r="N14" s="8">
        <v>191.94</v>
      </c>
      <c r="O14" s="8">
        <v>191.94</v>
      </c>
      <c r="P14" s="8">
        <v>794244.72</v>
      </c>
      <c r="Q14" s="8"/>
      <c r="R14" s="8"/>
      <c r="S14" s="8">
        <v>376003</v>
      </c>
      <c r="T14" s="11">
        <v>1170247.72</v>
      </c>
      <c r="U14" s="24">
        <v>32506.880000000001</v>
      </c>
      <c r="V14" s="8">
        <v>1137740.8400000001</v>
      </c>
    </row>
    <row r="15" spans="1:22" x14ac:dyDescent="0.2">
      <c r="A15" s="4">
        <v>44439</v>
      </c>
      <c r="B15" s="8">
        <v>794244.72</v>
      </c>
      <c r="C15" s="8"/>
      <c r="D15" s="10">
        <v>0</v>
      </c>
      <c r="E15" s="23">
        <v>0</v>
      </c>
      <c r="F15" s="8"/>
      <c r="G15" s="8"/>
      <c r="H15" s="8"/>
      <c r="I15" s="8"/>
      <c r="J15" s="8"/>
      <c r="K15" s="8"/>
      <c r="L15" s="8"/>
      <c r="M15" s="8"/>
      <c r="N15" s="8">
        <v>383.88</v>
      </c>
      <c r="O15" s="8">
        <v>383.88</v>
      </c>
      <c r="P15" s="8">
        <v>794244.72</v>
      </c>
      <c r="Q15" s="8"/>
      <c r="R15" s="8"/>
      <c r="S15" s="8"/>
      <c r="T15" s="8">
        <v>1137740.8400000001</v>
      </c>
      <c r="U15" s="24">
        <v>32506.880000000001</v>
      </c>
      <c r="V15" s="8">
        <v>1105233.96</v>
      </c>
    </row>
    <row r="16" spans="1:22" x14ac:dyDescent="0.2">
      <c r="A16" s="4">
        <v>44469</v>
      </c>
      <c r="B16" s="8">
        <v>794244.72</v>
      </c>
      <c r="C16" s="8"/>
      <c r="D16" s="10">
        <v>0</v>
      </c>
      <c r="E16" s="23">
        <v>0</v>
      </c>
      <c r="F16" s="8"/>
      <c r="G16" s="8"/>
      <c r="H16" s="8"/>
      <c r="I16" s="8"/>
      <c r="J16" s="8"/>
      <c r="K16" s="8"/>
      <c r="L16" s="8"/>
      <c r="M16" s="8"/>
      <c r="N16" s="8">
        <v>575.83000000000004</v>
      </c>
      <c r="O16" s="8">
        <v>575.83000000000004</v>
      </c>
      <c r="P16" s="8">
        <v>794244.72</v>
      </c>
      <c r="Q16" s="8"/>
      <c r="R16" s="8"/>
      <c r="S16" s="8"/>
      <c r="T16" s="8">
        <v>1105233.96</v>
      </c>
      <c r="U16" s="24">
        <v>32506.880000000001</v>
      </c>
      <c r="V16" s="8">
        <v>1072727.08</v>
      </c>
    </row>
    <row r="17" spans="1:22" x14ac:dyDescent="0.2">
      <c r="A17" s="4">
        <v>44500</v>
      </c>
      <c r="B17" s="8">
        <v>794244.72</v>
      </c>
      <c r="C17" s="8"/>
      <c r="D17" s="10">
        <v>0</v>
      </c>
      <c r="E17" s="23">
        <v>0</v>
      </c>
      <c r="F17" s="8"/>
      <c r="G17" s="8"/>
      <c r="H17" s="8"/>
      <c r="I17" s="8"/>
      <c r="J17" s="8"/>
      <c r="K17" s="8"/>
      <c r="L17" s="8"/>
      <c r="M17" s="8"/>
      <c r="N17" s="8">
        <v>767.77</v>
      </c>
      <c r="O17" s="8">
        <v>767.77</v>
      </c>
      <c r="P17" s="8">
        <v>794244.72</v>
      </c>
      <c r="Q17" s="8"/>
      <c r="R17" s="8"/>
      <c r="S17" s="8"/>
      <c r="T17" s="8">
        <v>1072727.08</v>
      </c>
      <c r="U17" s="24">
        <v>32506.880000000001</v>
      </c>
      <c r="V17" s="8">
        <v>1040220.2</v>
      </c>
    </row>
    <row r="18" spans="1:22" x14ac:dyDescent="0.2">
      <c r="A18" s="4">
        <v>44530</v>
      </c>
      <c r="B18" s="8">
        <v>794244.72</v>
      </c>
      <c r="C18" s="8"/>
      <c r="D18" s="10">
        <v>0</v>
      </c>
      <c r="E18" s="23">
        <v>0</v>
      </c>
      <c r="F18" s="8"/>
      <c r="G18" s="8"/>
      <c r="H18" s="8"/>
      <c r="I18" s="8"/>
      <c r="J18" s="8"/>
      <c r="K18" s="8"/>
      <c r="L18" s="8"/>
      <c r="M18" s="8"/>
      <c r="N18" s="8">
        <v>959.71</v>
      </c>
      <c r="O18" s="8">
        <v>959.71</v>
      </c>
      <c r="P18" s="8">
        <v>794244.72</v>
      </c>
      <c r="Q18" s="8"/>
      <c r="R18" s="8"/>
      <c r="S18" s="8"/>
      <c r="T18" s="8">
        <v>1040220.2</v>
      </c>
      <c r="U18" s="24">
        <v>32506.880000000001</v>
      </c>
      <c r="V18" s="8">
        <v>1007713.31</v>
      </c>
    </row>
    <row r="19" spans="1:22" x14ac:dyDescent="0.2">
      <c r="A19" s="4">
        <v>44561</v>
      </c>
      <c r="B19" s="8">
        <v>794244.72</v>
      </c>
      <c r="C19" s="8"/>
      <c r="D19" s="10">
        <v>0</v>
      </c>
      <c r="E19" s="23">
        <v>0</v>
      </c>
      <c r="F19" s="8"/>
      <c r="G19" s="8"/>
      <c r="H19" s="8"/>
      <c r="I19" s="8"/>
      <c r="J19" s="8"/>
      <c r="K19" s="8"/>
      <c r="L19" s="8"/>
      <c r="M19" s="8"/>
      <c r="N19" s="8">
        <v>1151.6500000000001</v>
      </c>
      <c r="O19" s="8">
        <v>1151.6500000000001</v>
      </c>
      <c r="P19" s="8">
        <v>794244.72</v>
      </c>
      <c r="Q19" s="8"/>
      <c r="R19" s="8"/>
      <c r="S19" s="8"/>
      <c r="T19" s="8">
        <v>1007713.31</v>
      </c>
      <c r="U19" s="24">
        <v>32506.880000000001</v>
      </c>
      <c r="V19" s="8">
        <v>975206.43</v>
      </c>
    </row>
    <row r="20" spans="1:22" x14ac:dyDescent="0.2">
      <c r="A20" s="4">
        <v>44592</v>
      </c>
      <c r="B20" s="8">
        <v>794244.72</v>
      </c>
      <c r="C20" s="8"/>
      <c r="D20" s="10">
        <v>0</v>
      </c>
      <c r="E20" s="23">
        <v>0</v>
      </c>
      <c r="F20" s="8"/>
      <c r="G20" s="8"/>
      <c r="H20" s="8"/>
      <c r="I20" s="8"/>
      <c r="J20" s="8"/>
      <c r="K20" s="8"/>
      <c r="L20" s="8"/>
      <c r="M20" s="8"/>
      <c r="N20" s="8">
        <v>1343.6</v>
      </c>
      <c r="O20" s="8">
        <v>1343.6</v>
      </c>
      <c r="P20" s="8">
        <v>794244.72</v>
      </c>
      <c r="Q20" s="8"/>
      <c r="R20" s="8"/>
      <c r="S20" s="8"/>
      <c r="T20" s="8">
        <v>975206.43</v>
      </c>
      <c r="U20" s="24">
        <v>32506.880000000001</v>
      </c>
      <c r="V20" s="8">
        <v>942699.55</v>
      </c>
    </row>
    <row r="21" spans="1:22" x14ac:dyDescent="0.2">
      <c r="A21" s="4">
        <v>44620</v>
      </c>
      <c r="B21" s="8">
        <v>794244.72</v>
      </c>
      <c r="C21" s="8"/>
      <c r="D21" s="10">
        <v>0</v>
      </c>
      <c r="E21" s="23">
        <v>0</v>
      </c>
      <c r="F21" s="8"/>
      <c r="G21" s="8"/>
      <c r="H21" s="8"/>
      <c r="I21" s="8"/>
      <c r="J21" s="8"/>
      <c r="K21" s="8"/>
      <c r="L21" s="8"/>
      <c r="M21" s="8"/>
      <c r="N21" s="8">
        <v>1535.54</v>
      </c>
      <c r="O21" s="8">
        <v>1535.54</v>
      </c>
      <c r="P21" s="8">
        <v>794244.72</v>
      </c>
      <c r="Q21" s="8"/>
      <c r="R21" s="8"/>
      <c r="S21" s="8"/>
      <c r="T21" s="8">
        <v>942699.55</v>
      </c>
      <c r="U21" s="24">
        <v>32506.880000000001</v>
      </c>
      <c r="V21" s="8">
        <v>910192.67</v>
      </c>
    </row>
    <row r="22" spans="1:22" x14ac:dyDescent="0.2">
      <c r="A22" s="4">
        <v>44651</v>
      </c>
      <c r="B22" s="8">
        <v>794244.72</v>
      </c>
      <c r="C22" s="8"/>
      <c r="D22" s="10">
        <v>0</v>
      </c>
      <c r="E22" s="23">
        <v>0</v>
      </c>
      <c r="F22" s="8"/>
      <c r="G22" s="8"/>
      <c r="H22" s="8"/>
      <c r="I22" s="8"/>
      <c r="J22" s="8"/>
      <c r="K22" s="8"/>
      <c r="L22" s="8"/>
      <c r="M22" s="8"/>
      <c r="N22" s="8">
        <v>1727.48</v>
      </c>
      <c r="O22" s="8">
        <v>1727.48</v>
      </c>
      <c r="P22" s="8">
        <v>794244.72</v>
      </c>
      <c r="Q22" s="8"/>
      <c r="R22" s="8"/>
      <c r="S22" s="8"/>
      <c r="T22" s="8">
        <v>910192.67</v>
      </c>
      <c r="U22" s="24">
        <v>32506.880000000001</v>
      </c>
      <c r="V22" s="8">
        <v>877685.79</v>
      </c>
    </row>
    <row r="23" spans="1:22" x14ac:dyDescent="0.2">
      <c r="A23" s="4">
        <v>44681</v>
      </c>
      <c r="B23" s="8">
        <v>794244.72</v>
      </c>
      <c r="C23" s="8"/>
      <c r="D23" s="10">
        <v>0</v>
      </c>
      <c r="E23" s="23">
        <v>0</v>
      </c>
      <c r="F23" s="8"/>
      <c r="G23" s="8"/>
      <c r="H23" s="8"/>
      <c r="I23" s="8"/>
      <c r="J23" s="8"/>
      <c r="K23" s="8"/>
      <c r="L23" s="8"/>
      <c r="M23" s="8"/>
      <c r="N23" s="8">
        <v>1919.42</v>
      </c>
      <c r="O23" s="8">
        <v>1919.42</v>
      </c>
      <c r="P23" s="8">
        <v>794244.72</v>
      </c>
      <c r="Q23" s="8"/>
      <c r="R23" s="8"/>
      <c r="S23" s="8"/>
      <c r="T23" s="8">
        <v>877685.79</v>
      </c>
      <c r="U23" s="24">
        <v>32506.880000000001</v>
      </c>
      <c r="V23" s="8">
        <v>845178.91</v>
      </c>
    </row>
    <row r="24" spans="1:22" x14ac:dyDescent="0.2">
      <c r="A24" s="4">
        <v>44712</v>
      </c>
      <c r="B24" s="8">
        <v>794244.72</v>
      </c>
      <c r="C24" s="8"/>
      <c r="D24" s="10">
        <v>0</v>
      </c>
      <c r="E24" s="23">
        <v>0</v>
      </c>
      <c r="F24" s="8"/>
      <c r="G24" s="8"/>
      <c r="H24" s="8"/>
      <c r="I24" s="8"/>
      <c r="J24" s="8"/>
      <c r="K24" s="8"/>
      <c r="L24" s="8"/>
      <c r="M24" s="8"/>
      <c r="N24" s="8">
        <v>2111.37</v>
      </c>
      <c r="O24" s="8">
        <v>2111.37</v>
      </c>
      <c r="P24" s="8">
        <v>794244.72</v>
      </c>
      <c r="Q24" s="8"/>
      <c r="R24" s="8"/>
      <c r="S24" s="8"/>
      <c r="T24" s="8">
        <v>845178.91</v>
      </c>
      <c r="U24" s="24">
        <v>32506.880000000001</v>
      </c>
      <c r="V24" s="8">
        <v>812672.03</v>
      </c>
    </row>
    <row r="25" spans="1:22" x14ac:dyDescent="0.2">
      <c r="A25" s="4">
        <v>44742</v>
      </c>
      <c r="B25" s="8">
        <v>794244.72</v>
      </c>
      <c r="C25" s="8"/>
      <c r="D25" s="10">
        <v>0</v>
      </c>
      <c r="E25" s="23">
        <v>0</v>
      </c>
      <c r="F25" s="8"/>
      <c r="G25" s="8"/>
      <c r="H25" s="8"/>
      <c r="I25" s="8"/>
      <c r="J25" s="8"/>
      <c r="K25" s="8"/>
      <c r="L25" s="8"/>
      <c r="M25" s="8"/>
      <c r="N25" s="8">
        <v>2303.31</v>
      </c>
      <c r="O25" s="8">
        <v>2303.31</v>
      </c>
      <c r="P25" s="8">
        <v>794244.72</v>
      </c>
      <c r="Q25" s="8"/>
      <c r="R25" s="8"/>
      <c r="S25" s="8"/>
      <c r="T25" s="8">
        <v>812672.03</v>
      </c>
      <c r="U25" s="24">
        <v>32506.880000000001</v>
      </c>
      <c r="V25" s="8">
        <v>780165.15</v>
      </c>
    </row>
    <row r="26" spans="1:22" x14ac:dyDescent="0.2">
      <c r="A26" s="4">
        <v>44773</v>
      </c>
      <c r="B26" s="8">
        <v>794244.72</v>
      </c>
      <c r="C26" s="8">
        <v>391041</v>
      </c>
      <c r="D26" s="25">
        <v>388737.69</v>
      </c>
      <c r="E26" s="9">
        <v>2303.31</v>
      </c>
      <c r="F26" s="8">
        <v>391041</v>
      </c>
      <c r="G26" s="8"/>
      <c r="H26" s="8"/>
      <c r="I26" s="8"/>
      <c r="J26" s="8"/>
      <c r="K26" s="8"/>
      <c r="L26" s="8"/>
      <c r="M26" s="8"/>
      <c r="N26" s="8">
        <v>98</v>
      </c>
      <c r="O26" s="8">
        <v>98</v>
      </c>
      <c r="P26" s="8">
        <v>405507.03</v>
      </c>
      <c r="Q26" s="8"/>
      <c r="R26" s="8"/>
      <c r="S26" s="8">
        <v>391041</v>
      </c>
      <c r="T26" s="8">
        <v>780165.15</v>
      </c>
      <c r="U26" s="8">
        <v>32506.880000000001</v>
      </c>
      <c r="V26" s="8">
        <v>747658.27</v>
      </c>
    </row>
    <row r="27" spans="1:22" x14ac:dyDescent="0.2">
      <c r="A27" s="4">
        <v>44804</v>
      </c>
      <c r="B27" s="8">
        <v>405507.03</v>
      </c>
      <c r="C27" s="8"/>
      <c r="D27" s="25">
        <v>0</v>
      </c>
      <c r="E27" s="8">
        <v>0</v>
      </c>
      <c r="F27" s="8"/>
      <c r="G27" s="8"/>
      <c r="H27" s="8"/>
      <c r="I27" s="8"/>
      <c r="J27" s="8"/>
      <c r="K27" s="8"/>
      <c r="L27" s="8"/>
      <c r="M27" s="8"/>
      <c r="N27" s="8">
        <v>196</v>
      </c>
      <c r="O27" s="8">
        <v>196</v>
      </c>
      <c r="P27" s="8">
        <v>405507.03</v>
      </c>
      <c r="Q27" s="8"/>
      <c r="R27" s="8"/>
      <c r="S27" s="8"/>
      <c r="T27" s="8">
        <v>747658.27</v>
      </c>
      <c r="U27" s="8">
        <v>32506.880000000001</v>
      </c>
      <c r="V27" s="8">
        <v>715151.38</v>
      </c>
    </row>
    <row r="28" spans="1:22" x14ac:dyDescent="0.2">
      <c r="A28" s="4">
        <v>44834</v>
      </c>
      <c r="B28" s="8">
        <v>405507.03</v>
      </c>
      <c r="C28" s="8"/>
      <c r="D28" s="25">
        <v>0</v>
      </c>
      <c r="E28" s="8">
        <v>0</v>
      </c>
      <c r="F28" s="8"/>
      <c r="G28" s="8"/>
      <c r="H28" s="8"/>
      <c r="I28" s="8"/>
      <c r="J28" s="8"/>
      <c r="K28" s="8"/>
      <c r="L28" s="8"/>
      <c r="M28" s="8"/>
      <c r="N28" s="8">
        <v>293.99</v>
      </c>
      <c r="O28" s="8">
        <v>293.99</v>
      </c>
      <c r="P28" s="8">
        <v>405507.03</v>
      </c>
      <c r="Q28" s="8"/>
      <c r="R28" s="8"/>
      <c r="S28" s="8"/>
      <c r="T28" s="8">
        <v>715151.38</v>
      </c>
      <c r="U28" s="8">
        <v>32506.880000000001</v>
      </c>
      <c r="V28" s="8">
        <v>682644.5</v>
      </c>
    </row>
    <row r="29" spans="1:22" x14ac:dyDescent="0.2">
      <c r="A29" s="4">
        <v>44865</v>
      </c>
      <c r="B29" s="8">
        <v>405507.03</v>
      </c>
      <c r="C29" s="8"/>
      <c r="D29" s="25">
        <v>0</v>
      </c>
      <c r="E29" s="8">
        <v>0</v>
      </c>
      <c r="F29" s="8"/>
      <c r="G29" s="8"/>
      <c r="H29" s="8"/>
      <c r="I29" s="8"/>
      <c r="J29" s="8"/>
      <c r="K29" s="8"/>
      <c r="L29" s="8"/>
      <c r="M29" s="8"/>
      <c r="N29" s="8">
        <v>391.99</v>
      </c>
      <c r="O29" s="8">
        <v>391.99</v>
      </c>
      <c r="P29" s="8">
        <v>405507.03</v>
      </c>
      <c r="Q29" s="8"/>
      <c r="R29" s="8"/>
      <c r="S29" s="8"/>
      <c r="T29" s="8">
        <v>682644.5</v>
      </c>
      <c r="U29" s="8">
        <v>32506.880000000001</v>
      </c>
      <c r="V29" s="8">
        <v>650137.62</v>
      </c>
    </row>
    <row r="30" spans="1:22" s="32" customFormat="1" x14ac:dyDescent="0.2">
      <c r="A30" s="30">
        <v>44895</v>
      </c>
      <c r="B30" s="31">
        <v>405507.03</v>
      </c>
      <c r="C30" s="31"/>
      <c r="D30" s="31">
        <v>0</v>
      </c>
      <c r="E30" s="31">
        <v>0</v>
      </c>
      <c r="F30" s="31"/>
      <c r="G30" s="31"/>
      <c r="H30" s="31"/>
      <c r="I30" s="31"/>
      <c r="J30" s="31"/>
      <c r="K30" s="31"/>
      <c r="L30" s="31"/>
      <c r="M30" s="31"/>
      <c r="N30" s="31">
        <v>489.99</v>
      </c>
      <c r="O30" s="31">
        <v>489.99</v>
      </c>
      <c r="P30" s="31">
        <v>405507.03</v>
      </c>
      <c r="Q30" s="31"/>
      <c r="R30" s="31"/>
      <c r="S30" s="31"/>
      <c r="T30" s="31">
        <v>650137.62</v>
      </c>
      <c r="U30" s="31">
        <v>32506.880000000001</v>
      </c>
      <c r="V30" s="31">
        <v>617630.74</v>
      </c>
    </row>
    <row r="31" spans="1:22" x14ac:dyDescent="0.2">
      <c r="A31" s="4">
        <v>44926</v>
      </c>
      <c r="B31" s="8">
        <v>405507.03</v>
      </c>
      <c r="C31" s="8"/>
      <c r="D31" s="25">
        <v>0</v>
      </c>
      <c r="E31" s="8">
        <v>0</v>
      </c>
      <c r="F31" s="8"/>
      <c r="G31" s="8"/>
      <c r="H31" s="8"/>
      <c r="I31" s="8"/>
      <c r="J31" s="8"/>
      <c r="K31" s="8"/>
      <c r="L31" s="8"/>
      <c r="M31" s="8"/>
      <c r="N31" s="8">
        <v>587.99</v>
      </c>
      <c r="O31" s="8">
        <v>587.99</v>
      </c>
      <c r="P31" s="8">
        <v>405507.03</v>
      </c>
      <c r="Q31" s="8"/>
      <c r="R31" s="8"/>
      <c r="S31" s="8"/>
      <c r="T31" s="8">
        <v>617630.74</v>
      </c>
      <c r="U31" s="8">
        <v>32506.880000000001</v>
      </c>
      <c r="V31" s="8">
        <v>585123.86</v>
      </c>
    </row>
    <row r="32" spans="1:22" x14ac:dyDescent="0.2">
      <c r="A32" s="4">
        <v>44957</v>
      </c>
      <c r="B32" s="8">
        <v>405507.03</v>
      </c>
      <c r="C32" s="8"/>
      <c r="D32" s="25">
        <v>0</v>
      </c>
      <c r="E32" s="8">
        <v>0</v>
      </c>
      <c r="F32" s="8"/>
      <c r="G32" s="8"/>
      <c r="H32" s="8"/>
      <c r="I32" s="8"/>
      <c r="J32" s="8"/>
      <c r="K32" s="8"/>
      <c r="L32" s="8"/>
      <c r="M32" s="8"/>
      <c r="N32" s="8">
        <v>685.98</v>
      </c>
      <c r="O32" s="8">
        <v>685.98</v>
      </c>
      <c r="P32" s="8">
        <v>405507.03</v>
      </c>
      <c r="Q32" s="8"/>
      <c r="R32" s="8"/>
      <c r="S32" s="8"/>
      <c r="T32" s="8">
        <v>585123.86</v>
      </c>
      <c r="U32" s="8">
        <v>32506.880000000001</v>
      </c>
      <c r="V32" s="8">
        <v>552616.98</v>
      </c>
    </row>
    <row r="33" spans="1:22" x14ac:dyDescent="0.2">
      <c r="A33" s="4">
        <v>44985</v>
      </c>
      <c r="B33" s="8">
        <v>405507.03</v>
      </c>
      <c r="C33" s="8"/>
      <c r="D33" s="25">
        <v>0</v>
      </c>
      <c r="E33" s="8">
        <v>0</v>
      </c>
      <c r="F33" s="8"/>
      <c r="G33" s="8"/>
      <c r="H33" s="8"/>
      <c r="I33" s="8"/>
      <c r="J33" s="8"/>
      <c r="K33" s="8"/>
      <c r="L33" s="8"/>
      <c r="M33" s="8"/>
      <c r="N33" s="8">
        <v>783.98</v>
      </c>
      <c r="O33" s="8">
        <v>783.98</v>
      </c>
      <c r="P33" s="8">
        <v>405507.03</v>
      </c>
      <c r="Q33" s="8"/>
      <c r="R33" s="8"/>
      <c r="S33" s="8"/>
      <c r="T33" s="8">
        <v>552616.98</v>
      </c>
      <c r="U33" s="8">
        <v>32506.880000000001</v>
      </c>
      <c r="V33" s="8">
        <v>520110.1</v>
      </c>
    </row>
    <row r="34" spans="1:22" x14ac:dyDescent="0.2">
      <c r="A34" s="4">
        <v>45016</v>
      </c>
      <c r="B34" s="8">
        <v>405507.03</v>
      </c>
      <c r="C34" s="8"/>
      <c r="D34" s="25">
        <v>0</v>
      </c>
      <c r="E34" s="8">
        <v>0</v>
      </c>
      <c r="F34" s="8"/>
      <c r="G34" s="8"/>
      <c r="H34" s="8"/>
      <c r="I34" s="8"/>
      <c r="J34" s="8"/>
      <c r="K34" s="8"/>
      <c r="L34" s="8"/>
      <c r="M34" s="8"/>
      <c r="N34" s="8">
        <v>881.98</v>
      </c>
      <c r="O34" s="8">
        <v>881.98</v>
      </c>
      <c r="P34" s="8">
        <v>405507.03</v>
      </c>
      <c r="Q34" s="8"/>
      <c r="R34" s="8"/>
      <c r="S34" s="8"/>
      <c r="T34" s="8">
        <v>520110.1</v>
      </c>
      <c r="U34" s="8">
        <v>32506.880000000001</v>
      </c>
      <c r="V34" s="8">
        <v>487603.22</v>
      </c>
    </row>
    <row r="35" spans="1:22" x14ac:dyDescent="0.2">
      <c r="A35" s="4">
        <v>45046</v>
      </c>
      <c r="B35" s="8">
        <v>405507.03</v>
      </c>
      <c r="C35" s="8"/>
      <c r="D35" s="25">
        <v>0</v>
      </c>
      <c r="E35" s="8">
        <v>0</v>
      </c>
      <c r="F35" s="8"/>
      <c r="G35" s="8"/>
      <c r="H35" s="8"/>
      <c r="I35" s="8"/>
      <c r="J35" s="8"/>
      <c r="K35" s="8"/>
      <c r="L35" s="8"/>
      <c r="M35" s="8"/>
      <c r="N35" s="8">
        <v>979.98</v>
      </c>
      <c r="O35" s="8">
        <v>979.98</v>
      </c>
      <c r="P35" s="8">
        <v>405507.03</v>
      </c>
      <c r="Q35" s="8"/>
      <c r="R35" s="8"/>
      <c r="S35" s="8"/>
      <c r="T35" s="8">
        <v>487603.22</v>
      </c>
      <c r="U35" s="8">
        <v>32506.880000000001</v>
      </c>
      <c r="V35" s="8">
        <v>455096.34</v>
      </c>
    </row>
    <row r="36" spans="1:22" x14ac:dyDescent="0.2">
      <c r="A36" s="4">
        <v>45077</v>
      </c>
      <c r="B36" s="8">
        <v>405507.03</v>
      </c>
      <c r="C36" s="8"/>
      <c r="D36" s="25">
        <v>0</v>
      </c>
      <c r="E36" s="8">
        <v>0</v>
      </c>
      <c r="F36" s="8"/>
      <c r="G36" s="8"/>
      <c r="H36" s="8"/>
      <c r="I36" s="8"/>
      <c r="J36" s="8"/>
      <c r="K36" s="8"/>
      <c r="L36" s="8"/>
      <c r="M36" s="8"/>
      <c r="N36" s="8">
        <v>1077.97</v>
      </c>
      <c r="O36" s="8">
        <v>1077.97</v>
      </c>
      <c r="P36" s="8">
        <v>405507.03</v>
      </c>
      <c r="Q36" s="8"/>
      <c r="R36" s="8"/>
      <c r="S36" s="8"/>
      <c r="T36" s="8">
        <v>455096.34</v>
      </c>
      <c r="U36" s="8">
        <v>32506.880000000001</v>
      </c>
      <c r="V36" s="8">
        <v>422589.45</v>
      </c>
    </row>
    <row r="37" spans="1:22" x14ac:dyDescent="0.2">
      <c r="A37" s="4">
        <v>45107</v>
      </c>
      <c r="B37" s="8">
        <v>405507.03</v>
      </c>
      <c r="C37" s="8"/>
      <c r="D37" s="25">
        <v>0</v>
      </c>
      <c r="E37" s="8">
        <v>0</v>
      </c>
      <c r="F37" s="8"/>
      <c r="G37" s="8"/>
      <c r="H37" s="8"/>
      <c r="I37" s="8"/>
      <c r="J37" s="8"/>
      <c r="K37" s="8"/>
      <c r="L37" s="8"/>
      <c r="M37" s="8"/>
      <c r="N37" s="8">
        <v>1175.97</v>
      </c>
      <c r="O37" s="8">
        <v>1175.97</v>
      </c>
      <c r="P37" s="8">
        <v>405507.03</v>
      </c>
      <c r="Q37" s="8"/>
      <c r="R37" s="8"/>
      <c r="S37" s="8"/>
      <c r="T37" s="8">
        <v>422589.45</v>
      </c>
      <c r="U37" s="8">
        <v>32506.880000000001</v>
      </c>
      <c r="V37" s="8">
        <v>390082.57</v>
      </c>
    </row>
    <row r="38" spans="1:22" x14ac:dyDescent="0.2">
      <c r="A38" s="4">
        <v>45138</v>
      </c>
      <c r="B38" s="8">
        <v>405507.03</v>
      </c>
      <c r="C38" s="8">
        <v>406683</v>
      </c>
      <c r="D38" s="8">
        <v>405507.03</v>
      </c>
      <c r="E38" s="8">
        <v>1175.97</v>
      </c>
      <c r="F38" s="8">
        <v>406683</v>
      </c>
      <c r="G38" s="8"/>
      <c r="H38" s="8"/>
      <c r="I38" s="8"/>
      <c r="J38" s="8"/>
      <c r="K38" s="8"/>
      <c r="L38" s="8"/>
      <c r="M38" s="8"/>
      <c r="N38" s="8">
        <v>0</v>
      </c>
      <c r="O38" s="8">
        <v>1175.97</v>
      </c>
      <c r="P38" s="8">
        <v>0</v>
      </c>
      <c r="Q38" s="8"/>
      <c r="R38" s="8"/>
      <c r="S38" s="8">
        <v>406683</v>
      </c>
      <c r="T38" s="8">
        <v>390082.57</v>
      </c>
      <c r="U38" s="8">
        <v>32506.880000000001</v>
      </c>
      <c r="V38" s="8">
        <v>357575.69</v>
      </c>
    </row>
    <row r="39" spans="1:22" x14ac:dyDescent="0.2">
      <c r="A39" s="4">
        <v>45169</v>
      </c>
      <c r="B39" s="8"/>
      <c r="C39" s="8"/>
      <c r="D39" s="8"/>
      <c r="E39" s="8"/>
      <c r="F39" s="8"/>
      <c r="G39" s="8"/>
      <c r="H39" s="8"/>
      <c r="I39" s="8"/>
      <c r="J39" s="8"/>
      <c r="K39" s="8"/>
      <c r="L39" s="8"/>
      <c r="M39" s="8"/>
      <c r="N39" s="8"/>
      <c r="O39" s="8"/>
      <c r="P39" s="8"/>
      <c r="Q39" s="8"/>
      <c r="R39" s="8"/>
      <c r="S39" s="8"/>
      <c r="T39" s="8">
        <v>357575.69</v>
      </c>
      <c r="U39" s="8">
        <v>32506.880000000001</v>
      </c>
      <c r="V39" s="8">
        <v>325068.81</v>
      </c>
    </row>
    <row r="40" spans="1:22" x14ac:dyDescent="0.2">
      <c r="A40" s="4">
        <v>45199</v>
      </c>
      <c r="B40" s="8"/>
      <c r="C40" s="8"/>
      <c r="D40" s="8"/>
      <c r="E40" s="8"/>
      <c r="F40" s="8"/>
      <c r="G40" s="8"/>
      <c r="H40" s="8"/>
      <c r="I40" s="8"/>
      <c r="J40" s="8"/>
      <c r="K40" s="8"/>
      <c r="L40" s="8"/>
      <c r="M40" s="8"/>
      <c r="N40" s="8"/>
      <c r="O40" s="8"/>
      <c r="P40" s="8"/>
      <c r="Q40" s="8"/>
      <c r="R40" s="8"/>
      <c r="S40" s="8"/>
      <c r="T40" s="8">
        <v>325068.81</v>
      </c>
      <c r="U40" s="8">
        <v>32506.880000000001</v>
      </c>
      <c r="V40" s="8">
        <v>292561.93</v>
      </c>
    </row>
    <row r="41" spans="1:22" x14ac:dyDescent="0.2">
      <c r="A41" s="4">
        <v>45230</v>
      </c>
      <c r="B41" s="8"/>
      <c r="C41" s="8"/>
      <c r="D41" s="8"/>
      <c r="E41" s="8"/>
      <c r="F41" s="8"/>
      <c r="G41" s="8"/>
      <c r="H41" s="8"/>
      <c r="I41" s="8"/>
      <c r="J41" s="8"/>
      <c r="K41" s="8"/>
      <c r="L41" s="8"/>
      <c r="M41" s="8"/>
      <c r="N41" s="8"/>
      <c r="O41" s="8"/>
      <c r="P41" s="8"/>
      <c r="Q41" s="8"/>
      <c r="R41" s="8"/>
      <c r="S41" s="8"/>
      <c r="T41" s="8">
        <v>292561.93</v>
      </c>
      <c r="U41" s="8">
        <v>32506.880000000001</v>
      </c>
      <c r="V41" s="8">
        <v>260055.05</v>
      </c>
    </row>
    <row r="42" spans="1:22" x14ac:dyDescent="0.2">
      <c r="A42" s="4">
        <v>45260</v>
      </c>
      <c r="B42" s="8"/>
      <c r="C42" s="8"/>
      <c r="D42" s="8"/>
      <c r="E42" s="8"/>
      <c r="F42" s="8"/>
      <c r="G42" s="8"/>
      <c r="H42" s="8"/>
      <c r="I42" s="8"/>
      <c r="J42" s="8"/>
      <c r="K42" s="8"/>
      <c r="L42" s="8"/>
      <c r="M42" s="8"/>
      <c r="N42" s="8"/>
      <c r="O42" s="8"/>
      <c r="P42" s="8"/>
      <c r="Q42" s="8"/>
      <c r="R42" s="8"/>
      <c r="S42" s="8"/>
      <c r="T42" s="8">
        <v>260055.05</v>
      </c>
      <c r="U42" s="8">
        <v>32506.880000000001</v>
      </c>
      <c r="V42" s="8">
        <v>227548.17</v>
      </c>
    </row>
    <row r="43" spans="1:22" x14ac:dyDescent="0.2">
      <c r="A43" s="4">
        <v>45291</v>
      </c>
      <c r="B43" s="8"/>
      <c r="C43" s="8"/>
      <c r="D43" s="8"/>
      <c r="E43" s="8"/>
      <c r="F43" s="8"/>
      <c r="G43" s="8"/>
      <c r="H43" s="8"/>
      <c r="I43" s="8"/>
      <c r="J43" s="8"/>
      <c r="K43" s="8"/>
      <c r="L43" s="8"/>
      <c r="M43" s="8"/>
      <c r="N43" s="8"/>
      <c r="O43" s="8"/>
      <c r="P43" s="8"/>
      <c r="Q43" s="8"/>
      <c r="R43" s="8"/>
      <c r="S43" s="8"/>
      <c r="T43" s="8">
        <v>227548.17</v>
      </c>
      <c r="U43" s="8">
        <v>32506.880000000001</v>
      </c>
      <c r="V43" s="8">
        <v>195041.29</v>
      </c>
    </row>
    <row r="44" spans="1:22" x14ac:dyDescent="0.2">
      <c r="A44" s="4">
        <v>45322</v>
      </c>
      <c r="B44" s="8"/>
      <c r="C44" s="8"/>
      <c r="D44" s="8"/>
      <c r="E44" s="8"/>
      <c r="F44" s="8"/>
      <c r="G44" s="8"/>
      <c r="H44" s="8"/>
      <c r="I44" s="8"/>
      <c r="J44" s="8"/>
      <c r="K44" s="8"/>
      <c r="L44" s="8"/>
      <c r="M44" s="8"/>
      <c r="N44" s="8"/>
      <c r="O44" s="8"/>
      <c r="P44" s="8"/>
      <c r="Q44" s="8"/>
      <c r="R44" s="8"/>
      <c r="S44" s="8"/>
      <c r="T44" s="8">
        <v>195041.29</v>
      </c>
      <c r="U44" s="8">
        <v>32506.880000000001</v>
      </c>
      <c r="V44" s="8">
        <v>162534.41</v>
      </c>
    </row>
    <row r="45" spans="1:22" x14ac:dyDescent="0.2">
      <c r="A45" s="4">
        <v>45351</v>
      </c>
      <c r="B45" s="8"/>
      <c r="C45" s="8"/>
      <c r="D45" s="8"/>
      <c r="E45" s="8"/>
      <c r="F45" s="8"/>
      <c r="G45" s="8"/>
      <c r="H45" s="8"/>
      <c r="I45" s="8"/>
      <c r="J45" s="8"/>
      <c r="K45" s="8"/>
      <c r="L45" s="8"/>
      <c r="M45" s="8"/>
      <c r="N45" s="8"/>
      <c r="O45" s="8"/>
      <c r="P45" s="8"/>
      <c r="Q45" s="8"/>
      <c r="R45" s="8"/>
      <c r="S45" s="8"/>
      <c r="T45" s="8">
        <v>162534.41</v>
      </c>
      <c r="U45" s="8">
        <v>32506.880000000001</v>
      </c>
      <c r="V45" s="8">
        <v>130027.52</v>
      </c>
    </row>
    <row r="46" spans="1:22" x14ac:dyDescent="0.2">
      <c r="A46" s="4">
        <v>45382</v>
      </c>
      <c r="B46" s="8"/>
      <c r="C46" s="8"/>
      <c r="D46" s="8"/>
      <c r="E46" s="8"/>
      <c r="F46" s="8"/>
      <c r="G46" s="8"/>
      <c r="H46" s="8"/>
      <c r="I46" s="8"/>
      <c r="J46" s="8"/>
      <c r="K46" s="8"/>
      <c r="L46" s="8"/>
      <c r="M46" s="8"/>
      <c r="N46" s="8"/>
      <c r="O46" s="8"/>
      <c r="P46" s="8"/>
      <c r="Q46" s="8"/>
      <c r="R46" s="8"/>
      <c r="S46" s="8"/>
      <c r="T46" s="8">
        <v>130027.52</v>
      </c>
      <c r="U46" s="8">
        <v>32506.880000000001</v>
      </c>
      <c r="V46" s="8">
        <v>97520.639999999999</v>
      </c>
    </row>
    <row r="47" spans="1:22" x14ac:dyDescent="0.2">
      <c r="A47" s="4">
        <v>45412</v>
      </c>
      <c r="B47" s="8"/>
      <c r="C47" s="8"/>
      <c r="D47" s="8"/>
      <c r="E47" s="8"/>
      <c r="F47" s="8"/>
      <c r="G47" s="8"/>
      <c r="H47" s="8"/>
      <c r="I47" s="8"/>
      <c r="J47" s="8"/>
      <c r="K47" s="8"/>
      <c r="L47" s="8"/>
      <c r="M47" s="8"/>
      <c r="N47" s="8"/>
      <c r="O47" s="8"/>
      <c r="P47" s="8"/>
      <c r="Q47" s="8"/>
      <c r="R47" s="8"/>
      <c r="S47" s="8"/>
      <c r="T47" s="8">
        <v>97520.639999999999</v>
      </c>
      <c r="U47" s="8">
        <v>32506.880000000001</v>
      </c>
      <c r="V47" s="8">
        <v>65013.760000000002</v>
      </c>
    </row>
    <row r="48" spans="1:22" x14ac:dyDescent="0.2">
      <c r="A48" s="4">
        <v>45443</v>
      </c>
      <c r="B48" s="8"/>
      <c r="C48" s="8"/>
      <c r="D48" s="8"/>
      <c r="E48" s="8"/>
      <c r="F48" s="8"/>
      <c r="G48" s="8"/>
      <c r="H48" s="8"/>
      <c r="I48" s="8"/>
      <c r="J48" s="8"/>
      <c r="K48" s="8"/>
      <c r="L48" s="8"/>
      <c r="M48" s="8"/>
      <c r="N48" s="8"/>
      <c r="O48" s="8"/>
      <c r="P48" s="8"/>
      <c r="Q48" s="8"/>
      <c r="R48" s="8"/>
      <c r="S48" s="8"/>
      <c r="T48" s="8">
        <v>65013.760000000002</v>
      </c>
      <c r="U48" s="8">
        <v>32506.880000000001</v>
      </c>
      <c r="V48" s="8">
        <v>32506.880000000001</v>
      </c>
    </row>
    <row r="49" spans="1:22" x14ac:dyDescent="0.2">
      <c r="A49" s="4">
        <v>45473</v>
      </c>
      <c r="B49" s="8"/>
      <c r="C49" s="8"/>
      <c r="D49" s="8"/>
      <c r="E49" s="8"/>
      <c r="F49" s="8"/>
      <c r="G49" s="8"/>
      <c r="H49" s="8"/>
      <c r="I49" s="8"/>
      <c r="J49" s="8"/>
      <c r="K49" s="8"/>
      <c r="L49" s="8"/>
      <c r="M49" s="8"/>
      <c r="N49" s="8"/>
      <c r="O49" s="8"/>
      <c r="P49" s="8"/>
      <c r="Q49" s="8"/>
      <c r="R49" s="8"/>
      <c r="S49" s="8"/>
      <c r="T49" s="8">
        <v>32506.880000000001</v>
      </c>
      <c r="U49" s="8">
        <v>32506.880000000001</v>
      </c>
      <c r="V49" s="8">
        <v>0</v>
      </c>
    </row>
    <row r="50" spans="1:22" ht="15" x14ac:dyDescent="0.25">
      <c r="A50" s="7" t="s">
        <v>103</v>
      </c>
      <c r="B50" s="5"/>
      <c r="C50" s="6">
        <f t="shared" ref="C50:M50" si="0">SUM(C14:C49)</f>
        <v>1173727</v>
      </c>
      <c r="D50" s="6">
        <f t="shared" si="0"/>
        <v>1170247.72</v>
      </c>
      <c r="E50" s="6">
        <f t="shared" si="0"/>
        <v>3479.2799999999997</v>
      </c>
      <c r="F50" s="6">
        <f t="shared" si="0"/>
        <v>1173727</v>
      </c>
      <c r="G50" s="6">
        <f t="shared" si="0"/>
        <v>0</v>
      </c>
      <c r="H50" s="6">
        <f t="shared" si="0"/>
        <v>0</v>
      </c>
      <c r="I50" s="6">
        <f t="shared" si="0"/>
        <v>0</v>
      </c>
      <c r="J50" s="6">
        <f t="shared" si="0"/>
        <v>0</v>
      </c>
      <c r="K50" s="6">
        <f t="shared" si="0"/>
        <v>0</v>
      </c>
      <c r="L50" s="6">
        <f t="shared" si="0"/>
        <v>0</v>
      </c>
      <c r="M50" s="6">
        <f t="shared" si="0"/>
        <v>0</v>
      </c>
      <c r="N50" s="5"/>
      <c r="O50" s="5"/>
      <c r="P50" s="5"/>
      <c r="Q50" s="6">
        <f>SUM(Q14:Q49)</f>
        <v>0</v>
      </c>
      <c r="R50" s="6">
        <f>SUM(R14:R49)</f>
        <v>0</v>
      </c>
      <c r="S50" s="6">
        <f>SUM(S14:S49)</f>
        <v>1173727</v>
      </c>
      <c r="T50" s="5"/>
      <c r="U50" s="6">
        <f>SUM(U14:U49)</f>
        <v>1170247.6799999997</v>
      </c>
      <c r="V50" s="5"/>
    </row>
    <row r="51" spans="1:22" ht="15" x14ac:dyDescent="0.25">
      <c r="O51" s="3" t="s">
        <v>102</v>
      </c>
      <c r="P51" s="111" t="s">
        <v>92</v>
      </c>
      <c r="Q51" s="110"/>
      <c r="R51" s="110"/>
    </row>
    <row r="52" spans="1:22" ht="15" x14ac:dyDescent="0.25">
      <c r="O52" s="3" t="s">
        <v>101</v>
      </c>
      <c r="P52" s="2" t="s">
        <v>100</v>
      </c>
      <c r="Q52" s="3" t="s">
        <v>99</v>
      </c>
      <c r="R52" s="4">
        <v>45473</v>
      </c>
    </row>
    <row r="53" spans="1:22" ht="15" x14ac:dyDescent="0.25">
      <c r="O53" s="3" t="s">
        <v>98</v>
      </c>
      <c r="P53" s="4" t="s">
        <v>97</v>
      </c>
    </row>
    <row r="54" spans="1:22" ht="15" x14ac:dyDescent="0.25">
      <c r="O54" s="112" t="s">
        <v>96</v>
      </c>
      <c r="P54" s="110"/>
      <c r="Q54" s="109" t="s">
        <v>95</v>
      </c>
      <c r="R54" s="110"/>
    </row>
    <row r="55" spans="1:22" ht="15" x14ac:dyDescent="0.25">
      <c r="O55" s="112" t="s">
        <v>94</v>
      </c>
      <c r="P55" s="110"/>
      <c r="Q55" s="113">
        <v>0</v>
      </c>
      <c r="R55" s="110"/>
    </row>
    <row r="56" spans="1:22" ht="15" x14ac:dyDescent="0.25">
      <c r="O56" s="3" t="s">
        <v>93</v>
      </c>
      <c r="P56" s="109" t="s">
        <v>92</v>
      </c>
      <c r="Q56" s="110"/>
      <c r="R56" s="110"/>
    </row>
  </sheetData>
  <mergeCells count="6">
    <mergeCell ref="P56:R56"/>
    <mergeCell ref="P51:R51"/>
    <mergeCell ref="O54:P54"/>
    <mergeCell ref="Q54:R54"/>
    <mergeCell ref="O55:P55"/>
    <mergeCell ref="Q55:R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SBITA Entries-Govt Fund</vt:lpstr>
      <vt:lpstr>SBITA Entries-Prop Fund</vt:lpstr>
      <vt:lpstr>SBITA Amortization Schedule</vt:lpstr>
    </vt:vector>
  </TitlesOfParts>
  <Company>WA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Diaz, Kelly (OFM)</dc:creator>
  <cp:lastModifiedBy>Diaz, Kelly (OFM)</cp:lastModifiedBy>
  <dcterms:created xsi:type="dcterms:W3CDTF">2025-04-22T18:14:05Z</dcterms:created>
  <dcterms:modified xsi:type="dcterms:W3CDTF">2025-05-29T23:05:17Z</dcterms:modified>
</cp:coreProperties>
</file>