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depot\ofm\shr\ECCHRA\Surveys_and_Studies\SURVEYS\Surveys_Conducted\State_Salary_Survey\2020_State_Salary_Survey\Communications\Web_Page\"/>
    </mc:Choice>
  </mc:AlternateContent>
  <bookViews>
    <workbookView xWindow="0" yWindow="0" windowWidth="20490" windowHeight="7020"/>
  </bookViews>
  <sheets>
    <sheet name="Contents" sheetId="13" r:id="rId1"/>
    <sheet name="Benchmark Summaries" sheetId="11" r:id="rId2"/>
    <sheet name="Paid Leave" sheetId="1" r:id="rId3"/>
    <sheet name="Pay Plan Types" sheetId="2" r:id="rId4"/>
    <sheet name="Pay Scale Adjustments" sheetId="3" r:id="rId5"/>
    <sheet name="Shift Diff &amp; Call-Back Pay" sheetId="4" r:id="rId6"/>
    <sheet name="Performance &amp; Incentive Pay" sheetId="5" r:id="rId7"/>
    <sheet name="Modern Work Environment" sheetId="6" r:id="rId8"/>
    <sheet name="Retirement Benefits" sheetId="7" r:id="rId9"/>
    <sheet name="Survey Participants" sheetId="12" r:id="rId10"/>
    <sheet name="Participant Characteristics" sheetId="8" r:id="rId11"/>
  </sheets>
  <externalReferences>
    <externalReference r:id="rId12"/>
    <externalReference r:id="rId13"/>
    <externalReference r:id="rId14"/>
    <externalReference r:id="rId15"/>
    <externalReference r:id="rId16"/>
  </externalReferences>
  <definedNames>
    <definedName name="Benchmark_List_Table">'[2]Constant Information'!$G$3:$N$188</definedName>
    <definedName name="Benchmark_Matches">'[2]Constant Information'!$J$3:$N$188</definedName>
    <definedName name="Benchmark_Matches_Participants">'[2]Constant Information'!$J$4:$R$188</definedName>
    <definedName name="BenchmarkAnalysisMatchCount">'[2]Benchmark Analysis'!$D$14</definedName>
    <definedName name="BenchmarkSummary_Data" localSheetId="9">#REF!</definedName>
    <definedName name="BenchmarkSummary_Data">'[2]Workforce Data'!$D$2:$R$186</definedName>
    <definedName name="DataAuditingSalaryMax">'[2]Data Auditing'!$I$3:$N$188</definedName>
    <definedName name="DataAuditingSalaryMin">'[2]Data Auditing'!$B$3:$G$188</definedName>
    <definedName name="In_State_Public_Sector_Orgs">'[2]Constant Information'!$B$4:$E$39</definedName>
    <definedName name="InStatePrivMatches">'[2]Benchmark Analysis'!$D$13</definedName>
    <definedName name="InStatePubMatches">'[2]Benchmark Analysis'!$D$11</definedName>
    <definedName name="JobTitlesList">'[2]Data Auditing'!$B$3:$B$188</definedName>
    <definedName name="ListofLocations">'[2]Constant Information'!$B$101:$C$104</definedName>
    <definedName name="MatchComment">'[3]Drop Down List'!$A$2:$A$4</definedName>
    <definedName name="MatchOption">'[4]Drop Down List'!$A$1:$A$4</definedName>
    <definedName name="Peer_Responses" localSheetId="7">#REF!</definedName>
    <definedName name="Peer_Responses" localSheetId="2">#REF!</definedName>
    <definedName name="Peer_Responses" localSheetId="8">#REF!</definedName>
    <definedName name="Peer_Responses">#REF!</definedName>
    <definedName name="_xlnm.Print_Area" localSheetId="1">'Benchmark Summaries'!$B$1:$H$955</definedName>
    <definedName name="_xlnm.Print_Area" localSheetId="7">'Modern Work Environment'!$A$1:$L$10</definedName>
    <definedName name="_xlnm.Print_Area" localSheetId="2">'Paid Leave'!$A$1:$AX$61</definedName>
    <definedName name="_xlnm.Print_Area" localSheetId="10">'Participant Characteristics'!$A$1:$BC$40</definedName>
    <definedName name="_xlnm.Print_Area" localSheetId="4">'Pay Scale Adjustments'!$A$1:$AH$49</definedName>
    <definedName name="_xlnm.Print_Area" localSheetId="6">'Performance &amp; Incentive Pay'!$A$1:$T$48</definedName>
    <definedName name="_xlnm.Print_Area" localSheetId="8">'Retirement Benefits'!$A$1:$U$34</definedName>
    <definedName name="_xlnm.Print_Area" localSheetId="5">'Shift Diff &amp; Call-Back Pay'!$A$1:$X$42</definedName>
    <definedName name="_xlnm.Print_Titles" localSheetId="1">'Benchmark Summaries'!$1:$2</definedName>
    <definedName name="_xlnm.Print_Titles" localSheetId="9">'Survey Participants'!$1:$1</definedName>
    <definedName name="Published_Data_Sources">'[2]Constant Information'!$B$63:$D$72</definedName>
    <definedName name="State_Governments">'[2]Constant Information'!$B$40:$E$57</definedName>
    <definedName name="StateGovMatches">'[2]Benchmark Analysis'!$D$12</definedName>
    <definedName name="Surveyed_Orgs">'[2]Constant Information'!$B$4:$E$57</definedName>
    <definedName name="test">#REF!</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54" i="11" l="1"/>
  <c r="G954" i="11"/>
  <c r="C954" i="11"/>
  <c r="D954" i="11" s="1"/>
  <c r="H953" i="11"/>
  <c r="G953" i="11"/>
  <c r="C953" i="11"/>
  <c r="D953" i="11" s="1"/>
  <c r="H952" i="11"/>
  <c r="G952" i="11"/>
  <c r="G955" i="11" s="1"/>
  <c r="C952" i="11"/>
  <c r="D952" i="11" s="1"/>
  <c r="H949" i="11"/>
  <c r="G949" i="11"/>
  <c r="C949" i="11"/>
  <c r="D949" i="11" s="1"/>
  <c r="H948" i="11"/>
  <c r="G948" i="11"/>
  <c r="C948" i="11"/>
  <c r="D948" i="11" s="1"/>
  <c r="H947" i="11"/>
  <c r="H950" i="11" s="1"/>
  <c r="G947" i="11"/>
  <c r="G950" i="11" s="1"/>
  <c r="C947" i="11"/>
  <c r="D947" i="11" s="1"/>
  <c r="H944" i="11"/>
  <c r="G944" i="11"/>
  <c r="C944" i="11"/>
  <c r="D944" i="11" s="1"/>
  <c r="H943" i="11"/>
  <c r="G943" i="11"/>
  <c r="C943" i="11"/>
  <c r="D943" i="11" s="1"/>
  <c r="H942" i="11"/>
  <c r="H945" i="11" s="1"/>
  <c r="G942" i="11"/>
  <c r="G945" i="11" s="1"/>
  <c r="C942" i="11"/>
  <c r="C945" i="11" s="1"/>
  <c r="D945" i="11" s="1"/>
  <c r="H939" i="11"/>
  <c r="G939" i="11"/>
  <c r="C939" i="11"/>
  <c r="D939" i="11" s="1"/>
  <c r="H938" i="11"/>
  <c r="G938" i="11"/>
  <c r="C938" i="11"/>
  <c r="D938" i="11" s="1"/>
  <c r="H937" i="11"/>
  <c r="H940" i="11" s="1"/>
  <c r="G937" i="11"/>
  <c r="G940" i="11" s="1"/>
  <c r="C937" i="11"/>
  <c r="C940" i="11" s="1"/>
  <c r="D940" i="11" s="1"/>
  <c r="H934" i="11"/>
  <c r="G934" i="11"/>
  <c r="C934" i="11"/>
  <c r="D934" i="11" s="1"/>
  <c r="H933" i="11"/>
  <c r="G933" i="11"/>
  <c r="C933" i="11"/>
  <c r="D933" i="11" s="1"/>
  <c r="H932" i="11"/>
  <c r="G932" i="11"/>
  <c r="C932" i="11"/>
  <c r="D932" i="11" s="1"/>
  <c r="H929" i="11"/>
  <c r="G929" i="11"/>
  <c r="C929" i="11"/>
  <c r="D929" i="11" s="1"/>
  <c r="H928" i="11"/>
  <c r="G928" i="11"/>
  <c r="C928" i="11"/>
  <c r="D928" i="11" s="1"/>
  <c r="H927" i="11"/>
  <c r="G927" i="11"/>
  <c r="C927" i="11"/>
  <c r="D927" i="11" s="1"/>
  <c r="H922" i="11"/>
  <c r="G922" i="11"/>
  <c r="C922" i="11"/>
  <c r="D922" i="11" s="1"/>
  <c r="H921" i="11"/>
  <c r="G921" i="11"/>
  <c r="C921" i="11"/>
  <c r="D921" i="11" s="1"/>
  <c r="H920" i="11"/>
  <c r="H923" i="11" s="1"/>
  <c r="G920" i="11"/>
  <c r="G923" i="11" s="1"/>
  <c r="C920" i="11"/>
  <c r="C923" i="11" s="1"/>
  <c r="D923" i="11" s="1"/>
  <c r="H917" i="11"/>
  <c r="G917" i="11"/>
  <c r="C917" i="11"/>
  <c r="D917" i="11" s="1"/>
  <c r="H916" i="11"/>
  <c r="G916" i="11"/>
  <c r="C916" i="11"/>
  <c r="D916" i="11" s="1"/>
  <c r="H915" i="11"/>
  <c r="G915" i="11"/>
  <c r="G918" i="11" s="1"/>
  <c r="C915" i="11"/>
  <c r="D915" i="11" s="1"/>
  <c r="H912" i="11"/>
  <c r="G912" i="11"/>
  <c r="C912" i="11"/>
  <c r="D912" i="11" s="1"/>
  <c r="H911" i="11"/>
  <c r="G911" i="11"/>
  <c r="C911" i="11"/>
  <c r="H910" i="11"/>
  <c r="H913" i="11" s="1"/>
  <c r="G910" i="11"/>
  <c r="C910" i="11"/>
  <c r="D910" i="11" s="1"/>
  <c r="H907" i="11"/>
  <c r="G907" i="11"/>
  <c r="C907" i="11"/>
  <c r="D907" i="11" s="1"/>
  <c r="H906" i="11"/>
  <c r="G906" i="11"/>
  <c r="C906" i="11"/>
  <c r="D906" i="11" s="1"/>
  <c r="H905" i="11"/>
  <c r="G905" i="11"/>
  <c r="C905" i="11"/>
  <c r="D905" i="11" s="1"/>
  <c r="H902" i="11"/>
  <c r="G902" i="11"/>
  <c r="D902" i="11"/>
  <c r="C902" i="11"/>
  <c r="H901" i="11"/>
  <c r="G901" i="11"/>
  <c r="D901" i="11"/>
  <c r="C901" i="11"/>
  <c r="H900" i="11"/>
  <c r="H903" i="11" s="1"/>
  <c r="G900" i="11"/>
  <c r="G903" i="11" s="1"/>
  <c r="D900" i="11"/>
  <c r="C900" i="11"/>
  <c r="C903" i="11" s="1"/>
  <c r="D903" i="11" s="1"/>
  <c r="H897" i="11"/>
  <c r="G897" i="11"/>
  <c r="C897" i="11"/>
  <c r="D897" i="11" s="1"/>
  <c r="H896" i="11"/>
  <c r="G896" i="11"/>
  <c r="C896" i="11"/>
  <c r="D896" i="11" s="1"/>
  <c r="H895" i="11"/>
  <c r="G895" i="11"/>
  <c r="C895" i="11"/>
  <c r="C898" i="11" s="1"/>
  <c r="D898" i="11" s="1"/>
  <c r="H892" i="11"/>
  <c r="G892" i="11"/>
  <c r="C892" i="11"/>
  <c r="D892" i="11" s="1"/>
  <c r="H891" i="11"/>
  <c r="G891" i="11"/>
  <c r="C891" i="11"/>
  <c r="H890" i="11"/>
  <c r="G890" i="11"/>
  <c r="G893" i="11" s="1"/>
  <c r="C890" i="11"/>
  <c r="D890" i="11" s="1"/>
  <c r="H887" i="11"/>
  <c r="G887" i="11"/>
  <c r="C887" i="11"/>
  <c r="D887" i="11" s="1"/>
  <c r="H886" i="11"/>
  <c r="G886" i="11"/>
  <c r="C886" i="11"/>
  <c r="D886" i="11" s="1"/>
  <c r="H885" i="11"/>
  <c r="H888" i="11" s="1"/>
  <c r="G885" i="11"/>
  <c r="G888" i="11" s="1"/>
  <c r="C885" i="11"/>
  <c r="D885" i="11" s="1"/>
  <c r="H882" i="11"/>
  <c r="G882" i="11"/>
  <c r="D882" i="11"/>
  <c r="C882" i="11"/>
  <c r="H881" i="11"/>
  <c r="G881" i="11"/>
  <c r="D881" i="11"/>
  <c r="C881" i="11"/>
  <c r="H880" i="11"/>
  <c r="H883" i="11" s="1"/>
  <c r="G880" i="11"/>
  <c r="G883" i="11" s="1"/>
  <c r="D880" i="11"/>
  <c r="C880" i="11"/>
  <c r="C883" i="11" s="1"/>
  <c r="D883" i="11" s="1"/>
  <c r="H875" i="11"/>
  <c r="G875" i="11"/>
  <c r="C875" i="11"/>
  <c r="D875" i="11" s="1"/>
  <c r="H874" i="11"/>
  <c r="G874" i="11"/>
  <c r="C874" i="11"/>
  <c r="D874" i="11" s="1"/>
  <c r="H873" i="11"/>
  <c r="H876" i="11" s="1"/>
  <c r="G873" i="11"/>
  <c r="C873" i="11"/>
  <c r="H870" i="11"/>
  <c r="G870" i="11"/>
  <c r="C870" i="11"/>
  <c r="D870" i="11" s="1"/>
  <c r="H869" i="11"/>
  <c r="G869" i="11"/>
  <c r="C869" i="11"/>
  <c r="H868" i="11"/>
  <c r="G868" i="11"/>
  <c r="C868" i="11"/>
  <c r="D868" i="11" s="1"/>
  <c r="H865" i="11"/>
  <c r="G865" i="11"/>
  <c r="C865" i="11"/>
  <c r="D865" i="11" s="1"/>
  <c r="H864" i="11"/>
  <c r="G864" i="11"/>
  <c r="C864" i="11"/>
  <c r="D864" i="11" s="1"/>
  <c r="H863" i="11"/>
  <c r="G863" i="11"/>
  <c r="G866" i="11" s="1"/>
  <c r="C863" i="11"/>
  <c r="D863" i="11" s="1"/>
  <c r="H858" i="11"/>
  <c r="G858" i="11"/>
  <c r="D858" i="11"/>
  <c r="C858" i="11"/>
  <c r="H857" i="11"/>
  <c r="G857" i="11"/>
  <c r="D857" i="11"/>
  <c r="C857" i="11"/>
  <c r="H856" i="11"/>
  <c r="H859" i="11" s="1"/>
  <c r="G856" i="11"/>
  <c r="G859" i="11" s="1"/>
  <c r="D856" i="11"/>
  <c r="C856" i="11"/>
  <c r="C859" i="11" s="1"/>
  <c r="D859" i="11" s="1"/>
  <c r="H853" i="11"/>
  <c r="G853" i="11"/>
  <c r="D853" i="11"/>
  <c r="C853" i="11"/>
  <c r="H852" i="11"/>
  <c r="G852" i="11"/>
  <c r="D852" i="11"/>
  <c r="C852" i="11"/>
  <c r="H851" i="11"/>
  <c r="H854" i="11" s="1"/>
  <c r="G851" i="11"/>
  <c r="G854" i="11" s="1"/>
  <c r="D851" i="11"/>
  <c r="C851" i="11"/>
  <c r="C854" i="11" s="1"/>
  <c r="D854" i="11" s="1"/>
  <c r="H848" i="11"/>
  <c r="G848" i="11"/>
  <c r="C848" i="11"/>
  <c r="D848" i="11" s="1"/>
  <c r="H847" i="11"/>
  <c r="G847" i="11"/>
  <c r="C847" i="11"/>
  <c r="H846" i="11"/>
  <c r="H849" i="11" s="1"/>
  <c r="G846" i="11"/>
  <c r="G849" i="11" s="1"/>
  <c r="C846" i="11"/>
  <c r="D846" i="11" s="1"/>
  <c r="H843" i="11"/>
  <c r="G843" i="11"/>
  <c r="C843" i="11"/>
  <c r="D843" i="11" s="1"/>
  <c r="H842" i="11"/>
  <c r="G842" i="11"/>
  <c r="C842" i="11"/>
  <c r="D842" i="11" s="1"/>
  <c r="H841" i="11"/>
  <c r="H844" i="11" s="1"/>
  <c r="G841" i="11"/>
  <c r="C841" i="11"/>
  <c r="D841" i="11" s="1"/>
  <c r="H838" i="11"/>
  <c r="G838" i="11"/>
  <c r="D838" i="11"/>
  <c r="C838" i="11"/>
  <c r="H837" i="11"/>
  <c r="G837" i="11"/>
  <c r="D837" i="11"/>
  <c r="C837" i="11"/>
  <c r="H836" i="11"/>
  <c r="H839" i="11" s="1"/>
  <c r="G836" i="11"/>
  <c r="G839" i="11" s="1"/>
  <c r="D836" i="11"/>
  <c r="C836" i="11"/>
  <c r="C839" i="11" s="1"/>
  <c r="D839" i="11" s="1"/>
  <c r="H833" i="11"/>
  <c r="G833" i="11"/>
  <c r="C833" i="11"/>
  <c r="D833" i="11" s="1"/>
  <c r="H832" i="11"/>
  <c r="G832" i="11"/>
  <c r="C832" i="11"/>
  <c r="D832" i="11" s="1"/>
  <c r="H831" i="11"/>
  <c r="G831" i="11"/>
  <c r="C831" i="11"/>
  <c r="D831" i="11" s="1"/>
  <c r="H828" i="11"/>
  <c r="G828" i="11"/>
  <c r="C828" i="11"/>
  <c r="D828" i="11" s="1"/>
  <c r="H827" i="11"/>
  <c r="G827" i="11"/>
  <c r="C827" i="11"/>
  <c r="H826" i="11"/>
  <c r="G826" i="11"/>
  <c r="G829" i="11" s="1"/>
  <c r="C826" i="11"/>
  <c r="D826" i="11" s="1"/>
  <c r="H823" i="11"/>
  <c r="G823" i="11"/>
  <c r="C823" i="11"/>
  <c r="D823" i="11" s="1"/>
  <c r="H822" i="11"/>
  <c r="G822" i="11"/>
  <c r="C822" i="11"/>
  <c r="D822" i="11" s="1"/>
  <c r="H821" i="11"/>
  <c r="H824" i="11" s="1"/>
  <c r="G821" i="11"/>
  <c r="G824" i="11" s="1"/>
  <c r="C821" i="11"/>
  <c r="D821" i="11" s="1"/>
  <c r="H818" i="11"/>
  <c r="G818" i="11"/>
  <c r="D818" i="11"/>
  <c r="C818" i="11"/>
  <c r="H817" i="11"/>
  <c r="G817" i="11"/>
  <c r="D817" i="11"/>
  <c r="C817" i="11"/>
  <c r="H816" i="11"/>
  <c r="H819" i="11" s="1"/>
  <c r="G816" i="11"/>
  <c r="G819" i="11" s="1"/>
  <c r="D816" i="11"/>
  <c r="C816" i="11"/>
  <c r="C819" i="11" s="1"/>
  <c r="D819" i="11" s="1"/>
  <c r="H813" i="11"/>
  <c r="G813" i="11"/>
  <c r="C813" i="11"/>
  <c r="D813" i="11" s="1"/>
  <c r="H812" i="11"/>
  <c r="G812" i="11"/>
  <c r="C812" i="11"/>
  <c r="D812" i="11" s="1"/>
  <c r="H811" i="11"/>
  <c r="H814" i="11" s="1"/>
  <c r="G811" i="11"/>
  <c r="C811" i="11"/>
  <c r="D811" i="11" s="1"/>
  <c r="H808" i="11"/>
  <c r="G808" i="11"/>
  <c r="C808" i="11"/>
  <c r="D808" i="11" s="1"/>
  <c r="H807" i="11"/>
  <c r="G807" i="11"/>
  <c r="C807" i="11"/>
  <c r="H806" i="11"/>
  <c r="G806" i="11"/>
  <c r="C806" i="11"/>
  <c r="D806" i="11" s="1"/>
  <c r="H803" i="11"/>
  <c r="G803" i="11"/>
  <c r="C803" i="11"/>
  <c r="D803" i="11" s="1"/>
  <c r="H802" i="11"/>
  <c r="G802" i="11"/>
  <c r="C802" i="11"/>
  <c r="D802" i="11" s="1"/>
  <c r="H801" i="11"/>
  <c r="G801" i="11"/>
  <c r="G804" i="11" s="1"/>
  <c r="C801" i="11"/>
  <c r="D801" i="11" s="1"/>
  <c r="H798" i="11"/>
  <c r="G798" i="11"/>
  <c r="D798" i="11"/>
  <c r="C798" i="11"/>
  <c r="H797" i="11"/>
  <c r="G797" i="11"/>
  <c r="D797" i="11"/>
  <c r="C797" i="11"/>
  <c r="H796" i="11"/>
  <c r="H799" i="11" s="1"/>
  <c r="G796" i="11"/>
  <c r="G799" i="11" s="1"/>
  <c r="D796" i="11"/>
  <c r="C796" i="11"/>
  <c r="C799" i="11" s="1"/>
  <c r="D799" i="11" s="1"/>
  <c r="H793" i="11"/>
  <c r="G793" i="11"/>
  <c r="C793" i="11"/>
  <c r="D793" i="11" s="1"/>
  <c r="H792" i="11"/>
  <c r="G792" i="11"/>
  <c r="C792" i="11"/>
  <c r="D792" i="11" s="1"/>
  <c r="H791" i="11"/>
  <c r="H794" i="11" s="1"/>
  <c r="G791" i="11"/>
  <c r="G794" i="11" s="1"/>
  <c r="C791" i="11"/>
  <c r="D791" i="11" s="1"/>
  <c r="H788" i="11"/>
  <c r="G788" i="11"/>
  <c r="C788" i="11"/>
  <c r="D788" i="11" s="1"/>
  <c r="H787" i="11"/>
  <c r="G787" i="11"/>
  <c r="C787" i="11"/>
  <c r="H786" i="11"/>
  <c r="H789" i="11" s="1"/>
  <c r="G786" i="11"/>
  <c r="C786" i="11"/>
  <c r="D786" i="11" s="1"/>
  <c r="H781" i="11"/>
  <c r="G781" i="11"/>
  <c r="C781" i="11"/>
  <c r="D781" i="11" s="1"/>
  <c r="H780" i="11"/>
  <c r="G780" i="11"/>
  <c r="C780" i="11"/>
  <c r="D780" i="11" s="1"/>
  <c r="H779" i="11"/>
  <c r="G779" i="11"/>
  <c r="C779" i="11"/>
  <c r="D779" i="11" s="1"/>
  <c r="H776" i="11"/>
  <c r="G776" i="11"/>
  <c r="C776" i="11"/>
  <c r="D776" i="11" s="1"/>
  <c r="H775" i="11"/>
  <c r="G775" i="11"/>
  <c r="C775" i="11"/>
  <c r="D775" i="11" s="1"/>
  <c r="H774" i="11"/>
  <c r="H777" i="11" s="1"/>
  <c r="G774" i="11"/>
  <c r="G777" i="11" s="1"/>
  <c r="C774" i="11"/>
  <c r="C777" i="11" s="1"/>
  <c r="D777" i="11" s="1"/>
  <c r="H771" i="11"/>
  <c r="G771" i="11"/>
  <c r="C771" i="11"/>
  <c r="D771" i="11" s="1"/>
  <c r="H770" i="11"/>
  <c r="G770" i="11"/>
  <c r="C770" i="11"/>
  <c r="D770" i="11" s="1"/>
  <c r="H769" i="11"/>
  <c r="H772" i="11" s="1"/>
  <c r="G769" i="11"/>
  <c r="G772" i="11" s="1"/>
  <c r="C769" i="11"/>
  <c r="C772" i="11" s="1"/>
  <c r="D772" i="11" s="1"/>
  <c r="H766" i="11"/>
  <c r="G766" i="11"/>
  <c r="C766" i="11"/>
  <c r="D766" i="11" s="1"/>
  <c r="H765" i="11"/>
  <c r="G765" i="11"/>
  <c r="C765" i="11"/>
  <c r="H764" i="11"/>
  <c r="G764" i="11"/>
  <c r="G767" i="11" s="1"/>
  <c r="C764" i="11"/>
  <c r="D764" i="11" s="1"/>
  <c r="H761" i="11"/>
  <c r="G761" i="11"/>
  <c r="C761" i="11"/>
  <c r="D761" i="11" s="1"/>
  <c r="H760" i="11"/>
  <c r="G760" i="11"/>
  <c r="C760" i="11"/>
  <c r="D760" i="11" s="1"/>
  <c r="H759" i="11"/>
  <c r="H762" i="11" s="1"/>
  <c r="G759" i="11"/>
  <c r="G762" i="11" s="1"/>
  <c r="C759" i="11"/>
  <c r="D759" i="11" s="1"/>
  <c r="H756" i="11"/>
  <c r="G756" i="11"/>
  <c r="D756" i="11"/>
  <c r="C756" i="11"/>
  <c r="H755" i="11"/>
  <c r="G755" i="11"/>
  <c r="D755" i="11"/>
  <c r="C755" i="11"/>
  <c r="H754" i="11"/>
  <c r="H757" i="11" s="1"/>
  <c r="G754" i="11"/>
  <c r="G757" i="11" s="1"/>
  <c r="D754" i="11"/>
  <c r="C754" i="11"/>
  <c r="C757" i="11" s="1"/>
  <c r="D757" i="11" s="1"/>
  <c r="H751" i="11"/>
  <c r="G751" i="11"/>
  <c r="C751" i="11"/>
  <c r="D751" i="11" s="1"/>
  <c r="H750" i="11"/>
  <c r="G750" i="11"/>
  <c r="C750" i="11"/>
  <c r="D750" i="11" s="1"/>
  <c r="H749" i="11"/>
  <c r="H752" i="11" s="1"/>
  <c r="G749" i="11"/>
  <c r="C749" i="11"/>
  <c r="D749" i="11" s="1"/>
  <c r="H746" i="11"/>
  <c r="G746" i="11"/>
  <c r="C746" i="11"/>
  <c r="D746" i="11" s="1"/>
  <c r="H745" i="11"/>
  <c r="G745" i="11"/>
  <c r="C745" i="11"/>
  <c r="H744" i="11"/>
  <c r="G744" i="11"/>
  <c r="C744" i="11"/>
  <c r="D744" i="11" s="1"/>
  <c r="H741" i="11"/>
  <c r="G741" i="11"/>
  <c r="C741" i="11"/>
  <c r="D741" i="11" s="1"/>
  <c r="H740" i="11"/>
  <c r="G740" i="11"/>
  <c r="C740" i="11"/>
  <c r="D740" i="11" s="1"/>
  <c r="H739" i="11"/>
  <c r="G739" i="11"/>
  <c r="G742" i="11" s="1"/>
  <c r="C739" i="11"/>
  <c r="D739" i="11" s="1"/>
  <c r="H736" i="11"/>
  <c r="G736" i="11"/>
  <c r="D736" i="11"/>
  <c r="C736" i="11"/>
  <c r="H735" i="11"/>
  <c r="G735" i="11"/>
  <c r="D735" i="11"/>
  <c r="C735" i="11"/>
  <c r="H734" i="11"/>
  <c r="H737" i="11" s="1"/>
  <c r="G734" i="11"/>
  <c r="G737" i="11" s="1"/>
  <c r="D734" i="11"/>
  <c r="C734" i="11"/>
  <c r="C737" i="11" s="1"/>
  <c r="D737" i="11" s="1"/>
  <c r="H731" i="11"/>
  <c r="G731" i="11"/>
  <c r="C731" i="11"/>
  <c r="D731" i="11" s="1"/>
  <c r="H730" i="11"/>
  <c r="G730" i="11"/>
  <c r="C730" i="11"/>
  <c r="D730" i="11" s="1"/>
  <c r="H729" i="11"/>
  <c r="H732" i="11" s="1"/>
  <c r="G729" i="11"/>
  <c r="G732" i="11" s="1"/>
  <c r="C729" i="11"/>
  <c r="H726" i="11"/>
  <c r="G726" i="11"/>
  <c r="C726" i="11"/>
  <c r="D726" i="11" s="1"/>
  <c r="H725" i="11"/>
  <c r="G725" i="11"/>
  <c r="C725" i="11"/>
  <c r="H724" i="11"/>
  <c r="H727" i="11" s="1"/>
  <c r="G724" i="11"/>
  <c r="C724" i="11"/>
  <c r="D724" i="11" s="1"/>
  <c r="H721" i="11"/>
  <c r="G721" i="11"/>
  <c r="C721" i="11"/>
  <c r="D721" i="11" s="1"/>
  <c r="H720" i="11"/>
  <c r="G720" i="11"/>
  <c r="C720" i="11"/>
  <c r="D720" i="11" s="1"/>
  <c r="H719" i="11"/>
  <c r="G719" i="11"/>
  <c r="C719" i="11"/>
  <c r="D719" i="11" s="1"/>
  <c r="H716" i="11"/>
  <c r="G716" i="11"/>
  <c r="C716" i="11"/>
  <c r="D716" i="11" s="1"/>
  <c r="H715" i="11"/>
  <c r="G715" i="11"/>
  <c r="C715" i="11"/>
  <c r="D715" i="11" s="1"/>
  <c r="H714" i="11"/>
  <c r="H717" i="11" s="1"/>
  <c r="G714" i="11"/>
  <c r="G717" i="11" s="1"/>
  <c r="C714" i="11"/>
  <c r="C717" i="11" s="1"/>
  <c r="D717" i="11" s="1"/>
  <c r="H711" i="11"/>
  <c r="G711" i="11"/>
  <c r="C711" i="11"/>
  <c r="D711" i="11" s="1"/>
  <c r="H710" i="11"/>
  <c r="G710" i="11"/>
  <c r="C710" i="11"/>
  <c r="D710" i="11" s="1"/>
  <c r="H709" i="11"/>
  <c r="G709" i="11"/>
  <c r="G712" i="11" s="1"/>
  <c r="C709" i="11"/>
  <c r="D709" i="11" s="1"/>
  <c r="H706" i="11"/>
  <c r="G706" i="11"/>
  <c r="C706" i="11"/>
  <c r="D706" i="11" s="1"/>
  <c r="H705" i="11"/>
  <c r="G705" i="11"/>
  <c r="C705" i="11"/>
  <c r="H704" i="11"/>
  <c r="H707" i="11" s="1"/>
  <c r="G704" i="11"/>
  <c r="G707" i="11" s="1"/>
  <c r="C704" i="11"/>
  <c r="D704" i="11" s="1"/>
  <c r="H701" i="11"/>
  <c r="G701" i="11"/>
  <c r="C701" i="11"/>
  <c r="D701" i="11" s="1"/>
  <c r="H700" i="11"/>
  <c r="G700" i="11"/>
  <c r="C700" i="11"/>
  <c r="D700" i="11" s="1"/>
  <c r="H699" i="11"/>
  <c r="H702" i="11" s="1"/>
  <c r="G699" i="11"/>
  <c r="C699" i="11"/>
  <c r="D699" i="11" s="1"/>
  <c r="H696" i="11"/>
  <c r="G696" i="11"/>
  <c r="D696" i="11"/>
  <c r="C696" i="11"/>
  <c r="H695" i="11"/>
  <c r="G695" i="11"/>
  <c r="D695" i="11"/>
  <c r="C695" i="11"/>
  <c r="H694" i="11"/>
  <c r="H697" i="11" s="1"/>
  <c r="G694" i="11"/>
  <c r="G697" i="11" s="1"/>
  <c r="D694" i="11"/>
  <c r="C694" i="11"/>
  <c r="C697" i="11" s="1"/>
  <c r="D697" i="11" s="1"/>
  <c r="H691" i="11"/>
  <c r="G691" i="11"/>
  <c r="D691" i="11"/>
  <c r="C691" i="11"/>
  <c r="H690" i="11"/>
  <c r="G690" i="11"/>
  <c r="D690" i="11"/>
  <c r="C690" i="11"/>
  <c r="H689" i="11"/>
  <c r="H692" i="11" s="1"/>
  <c r="G689" i="11"/>
  <c r="G692" i="11" s="1"/>
  <c r="D689" i="11"/>
  <c r="C689" i="11"/>
  <c r="C692" i="11" s="1"/>
  <c r="D692" i="11" s="1"/>
  <c r="H686" i="11"/>
  <c r="G686" i="11"/>
  <c r="C686" i="11"/>
  <c r="D686" i="11" s="1"/>
  <c r="H685" i="11"/>
  <c r="G685" i="11"/>
  <c r="C685" i="11"/>
  <c r="H684" i="11"/>
  <c r="G684" i="11"/>
  <c r="C684" i="11"/>
  <c r="D684" i="11" s="1"/>
  <c r="H681" i="11"/>
  <c r="G681" i="11"/>
  <c r="C681" i="11"/>
  <c r="D681" i="11" s="1"/>
  <c r="H680" i="11"/>
  <c r="G680" i="11"/>
  <c r="C680" i="11"/>
  <c r="D680" i="11" s="1"/>
  <c r="H679" i="11"/>
  <c r="G679" i="11"/>
  <c r="C679" i="11"/>
  <c r="D679" i="11" s="1"/>
  <c r="H676" i="11"/>
  <c r="G676" i="11"/>
  <c r="D676" i="11"/>
  <c r="C676" i="11"/>
  <c r="H675" i="11"/>
  <c r="G675" i="11"/>
  <c r="D675" i="11"/>
  <c r="C675" i="11"/>
  <c r="H674" i="11"/>
  <c r="H677" i="11" s="1"/>
  <c r="G674" i="11"/>
  <c r="G677" i="11" s="1"/>
  <c r="D674" i="11"/>
  <c r="C674" i="11"/>
  <c r="C677" i="11" s="1"/>
  <c r="D677" i="11" s="1"/>
  <c r="H671" i="11"/>
  <c r="G671" i="11"/>
  <c r="C671" i="11"/>
  <c r="D671" i="11" s="1"/>
  <c r="H670" i="11"/>
  <c r="G670" i="11"/>
  <c r="C670" i="11"/>
  <c r="D670" i="11" s="1"/>
  <c r="H669" i="11"/>
  <c r="H672" i="11" s="1"/>
  <c r="G669" i="11"/>
  <c r="G672" i="11" s="1"/>
  <c r="C669" i="11"/>
  <c r="D669" i="11" s="1"/>
  <c r="H666" i="11"/>
  <c r="G666" i="11"/>
  <c r="D666" i="11"/>
  <c r="C666" i="11"/>
  <c r="H665" i="11"/>
  <c r="G665" i="11"/>
  <c r="D665" i="11"/>
  <c r="C665" i="11"/>
  <c r="H664" i="11"/>
  <c r="H667" i="11" s="1"/>
  <c r="G664" i="11"/>
  <c r="G667" i="11" s="1"/>
  <c r="D664" i="11"/>
  <c r="C664" i="11"/>
  <c r="C667" i="11" s="1"/>
  <c r="D667" i="11" s="1"/>
  <c r="H661" i="11"/>
  <c r="G661" i="11"/>
  <c r="C661" i="11"/>
  <c r="D661" i="11" s="1"/>
  <c r="H660" i="11"/>
  <c r="G660" i="11"/>
  <c r="C660" i="11"/>
  <c r="D660" i="11" s="1"/>
  <c r="H659" i="11"/>
  <c r="H662" i="11" s="1"/>
  <c r="G659" i="11"/>
  <c r="C659" i="11"/>
  <c r="H656" i="11"/>
  <c r="G656" i="11"/>
  <c r="D656" i="11"/>
  <c r="C656" i="11"/>
  <c r="H655" i="11"/>
  <c r="G655" i="11"/>
  <c r="D655" i="11"/>
  <c r="C655" i="11"/>
  <c r="H654" i="11"/>
  <c r="H657" i="11" s="1"/>
  <c r="G654" i="11"/>
  <c r="G657" i="11" s="1"/>
  <c r="D654" i="11"/>
  <c r="C654" i="11"/>
  <c r="C657" i="11" s="1"/>
  <c r="D657" i="11" s="1"/>
  <c r="H651" i="11"/>
  <c r="G651" i="11"/>
  <c r="D651" i="11"/>
  <c r="C651" i="11"/>
  <c r="H650" i="11"/>
  <c r="G650" i="11"/>
  <c r="D650" i="11"/>
  <c r="C650" i="11"/>
  <c r="H649" i="11"/>
  <c r="H652" i="11" s="1"/>
  <c r="G649" i="11"/>
  <c r="G652" i="11" s="1"/>
  <c r="D649" i="11"/>
  <c r="C649" i="11"/>
  <c r="C652" i="11" s="1"/>
  <c r="D652" i="11" s="1"/>
  <c r="H646" i="11"/>
  <c r="G646" i="11"/>
  <c r="C646" i="11"/>
  <c r="D646" i="11" s="1"/>
  <c r="H645" i="11"/>
  <c r="G645" i="11"/>
  <c r="C645" i="11"/>
  <c r="D645" i="11" s="1"/>
  <c r="H644" i="11"/>
  <c r="G644" i="11"/>
  <c r="C644" i="11"/>
  <c r="H641" i="11"/>
  <c r="G641" i="11"/>
  <c r="C641" i="11"/>
  <c r="D641" i="11" s="1"/>
  <c r="H640" i="11"/>
  <c r="G640" i="11"/>
  <c r="C640" i="11"/>
  <c r="H639" i="11"/>
  <c r="G639" i="11"/>
  <c r="C639" i="11"/>
  <c r="D639" i="11" s="1"/>
  <c r="H636" i="11"/>
  <c r="G636" i="11"/>
  <c r="D636" i="11"/>
  <c r="C636" i="11"/>
  <c r="H635" i="11"/>
  <c r="G635" i="11"/>
  <c r="D635" i="11"/>
  <c r="C635" i="11"/>
  <c r="H634" i="11"/>
  <c r="H637" i="11" s="1"/>
  <c r="G634" i="11"/>
  <c r="G637" i="11" s="1"/>
  <c r="D634" i="11"/>
  <c r="C634" i="11"/>
  <c r="C637" i="11" s="1"/>
  <c r="D637" i="11" s="1"/>
  <c r="H631" i="11"/>
  <c r="G631" i="11"/>
  <c r="C631" i="11"/>
  <c r="D631" i="11" s="1"/>
  <c r="H630" i="11"/>
  <c r="G630" i="11"/>
  <c r="C630" i="11"/>
  <c r="D630" i="11" s="1"/>
  <c r="H629" i="11"/>
  <c r="H632" i="11" s="1"/>
  <c r="G629" i="11"/>
  <c r="C629" i="11"/>
  <c r="D629" i="11" s="1"/>
  <c r="H626" i="11"/>
  <c r="G626" i="11"/>
  <c r="D626" i="11"/>
  <c r="C626" i="11"/>
  <c r="H625" i="11"/>
  <c r="G625" i="11"/>
  <c r="D625" i="11"/>
  <c r="C625" i="11"/>
  <c r="H624" i="11"/>
  <c r="H627" i="11" s="1"/>
  <c r="G624" i="11"/>
  <c r="G627" i="11" s="1"/>
  <c r="D624" i="11"/>
  <c r="C624" i="11"/>
  <c r="C627" i="11" s="1"/>
  <c r="D627" i="11" s="1"/>
  <c r="C622" i="11"/>
  <c r="D622" i="11" s="1"/>
  <c r="H621" i="11"/>
  <c r="G621" i="11"/>
  <c r="C621" i="11"/>
  <c r="D621" i="11" s="1"/>
  <c r="H620" i="11"/>
  <c r="G620" i="11"/>
  <c r="C620" i="11"/>
  <c r="D620" i="11" s="1"/>
  <c r="H619" i="11"/>
  <c r="G619" i="11"/>
  <c r="G622" i="11" s="1"/>
  <c r="C619" i="11"/>
  <c r="D619" i="11" s="1"/>
  <c r="H616" i="11"/>
  <c r="G616" i="11"/>
  <c r="D616" i="11"/>
  <c r="C616" i="11"/>
  <c r="H615" i="11"/>
  <c r="G615" i="11"/>
  <c r="D615" i="11"/>
  <c r="C615" i="11"/>
  <c r="H614" i="11"/>
  <c r="H617" i="11" s="1"/>
  <c r="G614" i="11"/>
  <c r="G617" i="11" s="1"/>
  <c r="D614" i="11"/>
  <c r="C614" i="11"/>
  <c r="C617" i="11" s="1"/>
  <c r="D617" i="11" s="1"/>
  <c r="H609" i="11"/>
  <c r="G609" i="11"/>
  <c r="D609" i="11"/>
  <c r="C609" i="11"/>
  <c r="H608" i="11"/>
  <c r="G608" i="11"/>
  <c r="D608" i="11"/>
  <c r="C608" i="11"/>
  <c r="H607" i="11"/>
  <c r="H610" i="11" s="1"/>
  <c r="G607" i="11"/>
  <c r="G610" i="11" s="1"/>
  <c r="D607" i="11"/>
  <c r="C607" i="11"/>
  <c r="C610" i="11" s="1"/>
  <c r="D610" i="11" s="1"/>
  <c r="H604" i="11"/>
  <c r="G604" i="11"/>
  <c r="C604" i="11"/>
  <c r="D604" i="11" s="1"/>
  <c r="H603" i="11"/>
  <c r="G603" i="11"/>
  <c r="C603" i="11"/>
  <c r="D603" i="11" s="1"/>
  <c r="H602" i="11"/>
  <c r="G602" i="11"/>
  <c r="C602" i="11"/>
  <c r="H599" i="11"/>
  <c r="G599" i="11"/>
  <c r="C599" i="11"/>
  <c r="D599" i="11" s="1"/>
  <c r="H598" i="11"/>
  <c r="G598" i="11"/>
  <c r="C598" i="11"/>
  <c r="H597" i="11"/>
  <c r="G597" i="11"/>
  <c r="C597" i="11"/>
  <c r="D597" i="11" s="1"/>
  <c r="H594" i="11"/>
  <c r="G594" i="11"/>
  <c r="D594" i="11"/>
  <c r="C594" i="11"/>
  <c r="H593" i="11"/>
  <c r="G593" i="11"/>
  <c r="D593" i="11"/>
  <c r="C593" i="11"/>
  <c r="H592" i="11"/>
  <c r="H595" i="11" s="1"/>
  <c r="G592" i="11"/>
  <c r="G595" i="11" s="1"/>
  <c r="D592" i="11"/>
  <c r="C592" i="11"/>
  <c r="C595" i="11" s="1"/>
  <c r="D595" i="11" s="1"/>
  <c r="H589" i="11"/>
  <c r="G589" i="11"/>
  <c r="C589" i="11"/>
  <c r="D589" i="11" s="1"/>
  <c r="H588" i="11"/>
  <c r="G588" i="11"/>
  <c r="C588" i="11"/>
  <c r="D588" i="11" s="1"/>
  <c r="H587" i="11"/>
  <c r="G587" i="11"/>
  <c r="C587" i="11"/>
  <c r="D587" i="11" s="1"/>
  <c r="G585" i="11"/>
  <c r="H584" i="11"/>
  <c r="G584" i="11"/>
  <c r="C584" i="11"/>
  <c r="D584" i="11" s="1"/>
  <c r="H583" i="11"/>
  <c r="G583" i="11"/>
  <c r="C583" i="11"/>
  <c r="D583" i="11" s="1"/>
  <c r="H582" i="11"/>
  <c r="H585" i="11" s="1"/>
  <c r="G582" i="11"/>
  <c r="C582" i="11"/>
  <c r="H579" i="11"/>
  <c r="G579" i="11"/>
  <c r="C579" i="11"/>
  <c r="D579" i="11" s="1"/>
  <c r="H578" i="11"/>
  <c r="G578" i="11"/>
  <c r="C578" i="11"/>
  <c r="D578" i="11" s="1"/>
  <c r="H577" i="11"/>
  <c r="H580" i="11" s="1"/>
  <c r="G577" i="11"/>
  <c r="G580" i="11" s="1"/>
  <c r="C577" i="11"/>
  <c r="H574" i="11"/>
  <c r="G574" i="11"/>
  <c r="C574" i="11"/>
  <c r="D574" i="11" s="1"/>
  <c r="H573" i="11"/>
  <c r="G573" i="11"/>
  <c r="C573" i="11"/>
  <c r="D573" i="11" s="1"/>
  <c r="H572" i="11"/>
  <c r="H575" i="11" s="1"/>
  <c r="G572" i="11"/>
  <c r="C572" i="11"/>
  <c r="D572" i="11" s="1"/>
  <c r="H567" i="11"/>
  <c r="G567" i="11"/>
  <c r="C567" i="11"/>
  <c r="D567" i="11" s="1"/>
  <c r="H566" i="11"/>
  <c r="G566" i="11"/>
  <c r="C566" i="11"/>
  <c r="D566" i="11" s="1"/>
  <c r="H565" i="11"/>
  <c r="G565" i="11"/>
  <c r="C565" i="11"/>
  <c r="D565" i="11" s="1"/>
  <c r="G563" i="11"/>
  <c r="H562" i="11"/>
  <c r="G562" i="11"/>
  <c r="C562" i="11"/>
  <c r="D562" i="11" s="1"/>
  <c r="H561" i="11"/>
  <c r="G561" i="11"/>
  <c r="C561" i="11"/>
  <c r="D561" i="11" s="1"/>
  <c r="H560" i="11"/>
  <c r="H563" i="11" s="1"/>
  <c r="G560" i="11"/>
  <c r="C560" i="11"/>
  <c r="H557" i="11"/>
  <c r="G557" i="11"/>
  <c r="D557" i="11"/>
  <c r="C557" i="11"/>
  <c r="H556" i="11"/>
  <c r="G556" i="11"/>
  <c r="D556" i="11"/>
  <c r="C556" i="11"/>
  <c r="H555" i="11"/>
  <c r="H558" i="11" s="1"/>
  <c r="G555" i="11"/>
  <c r="G558" i="11" s="1"/>
  <c r="D555" i="11"/>
  <c r="C555" i="11"/>
  <c r="C558" i="11" s="1"/>
  <c r="D558" i="11" s="1"/>
  <c r="H550" i="11"/>
  <c r="G550" i="11"/>
  <c r="C550" i="11"/>
  <c r="D550" i="11" s="1"/>
  <c r="H549" i="11"/>
  <c r="G549" i="11"/>
  <c r="C549" i="11"/>
  <c r="D549" i="11" s="1"/>
  <c r="H548" i="11"/>
  <c r="H551" i="11" s="1"/>
  <c r="G548" i="11"/>
  <c r="C548" i="11"/>
  <c r="H545" i="11"/>
  <c r="G545" i="11"/>
  <c r="C545" i="11"/>
  <c r="D545" i="11" s="1"/>
  <c r="H544" i="11"/>
  <c r="G544" i="11"/>
  <c r="C544" i="11"/>
  <c r="D544" i="11" s="1"/>
  <c r="H543" i="11"/>
  <c r="G543" i="11"/>
  <c r="C543" i="11"/>
  <c r="H540" i="11"/>
  <c r="G540" i="11"/>
  <c r="C540" i="11"/>
  <c r="D540" i="11" s="1"/>
  <c r="H539" i="11"/>
  <c r="G539" i="11"/>
  <c r="C539" i="11"/>
  <c r="D539" i="11" s="1"/>
  <c r="H538" i="11"/>
  <c r="H541" i="11" s="1"/>
  <c r="G538" i="11"/>
  <c r="G541" i="11" s="1"/>
  <c r="C538" i="11"/>
  <c r="H535" i="11"/>
  <c r="G535" i="11"/>
  <c r="D535" i="11"/>
  <c r="C535" i="11"/>
  <c r="H534" i="11"/>
  <c r="G534" i="11"/>
  <c r="D534" i="11"/>
  <c r="C534" i="11"/>
  <c r="H533" i="11"/>
  <c r="H536" i="11" s="1"/>
  <c r="G533" i="11"/>
  <c r="G536" i="11" s="1"/>
  <c r="D533" i="11"/>
  <c r="C533" i="11"/>
  <c r="C536" i="11" s="1"/>
  <c r="D536" i="11" s="1"/>
  <c r="H530" i="11"/>
  <c r="G530" i="11"/>
  <c r="C530" i="11"/>
  <c r="D530" i="11" s="1"/>
  <c r="H529" i="11"/>
  <c r="G529" i="11"/>
  <c r="C529" i="11"/>
  <c r="D529" i="11" s="1"/>
  <c r="H528" i="11"/>
  <c r="H531" i="11" s="1"/>
  <c r="G528" i="11"/>
  <c r="C528" i="11"/>
  <c r="D528" i="11" s="1"/>
  <c r="H525" i="11"/>
  <c r="G525" i="11"/>
  <c r="C525" i="11"/>
  <c r="D525" i="11" s="1"/>
  <c r="H524" i="11"/>
  <c r="G524" i="11"/>
  <c r="C524" i="11"/>
  <c r="D524" i="11" s="1"/>
  <c r="H523" i="11"/>
  <c r="G523" i="11"/>
  <c r="C523" i="11"/>
  <c r="H520" i="11"/>
  <c r="G520" i="11"/>
  <c r="C520" i="11"/>
  <c r="D520" i="11" s="1"/>
  <c r="H519" i="11"/>
  <c r="G519" i="11"/>
  <c r="C519" i="11"/>
  <c r="D519" i="11" s="1"/>
  <c r="H518" i="11"/>
  <c r="H521" i="11" s="1"/>
  <c r="G518" i="11"/>
  <c r="G521" i="11" s="1"/>
  <c r="C518" i="11"/>
  <c r="C521" i="11" s="1"/>
  <c r="D521" i="11" s="1"/>
  <c r="G516" i="11"/>
  <c r="H515" i="11"/>
  <c r="G515" i="11"/>
  <c r="C515" i="11"/>
  <c r="D515" i="11" s="1"/>
  <c r="H514" i="11"/>
  <c r="G514" i="11"/>
  <c r="C514" i="11"/>
  <c r="D514" i="11" s="1"/>
  <c r="H513" i="11"/>
  <c r="H516" i="11" s="1"/>
  <c r="G513" i="11"/>
  <c r="C513" i="11"/>
  <c r="H511" i="11"/>
  <c r="H510" i="11"/>
  <c r="G510" i="11"/>
  <c r="D510" i="11"/>
  <c r="C510" i="11"/>
  <c r="H509" i="11"/>
  <c r="G509" i="11"/>
  <c r="D509" i="11"/>
  <c r="C509" i="11"/>
  <c r="H508" i="11"/>
  <c r="G508" i="11"/>
  <c r="G511" i="11" s="1"/>
  <c r="D508" i="11"/>
  <c r="C508" i="11"/>
  <c r="C511" i="11" s="1"/>
  <c r="D511" i="11" s="1"/>
  <c r="H505" i="11"/>
  <c r="G505" i="11"/>
  <c r="D505" i="11"/>
  <c r="C505" i="11"/>
  <c r="H504" i="11"/>
  <c r="G504" i="11"/>
  <c r="D504" i="11"/>
  <c r="C504" i="11"/>
  <c r="H503" i="11"/>
  <c r="H506" i="11" s="1"/>
  <c r="G503" i="11"/>
  <c r="G506" i="11" s="1"/>
  <c r="D503" i="11"/>
  <c r="C503" i="11"/>
  <c r="C506" i="11" s="1"/>
  <c r="D506" i="11" s="1"/>
  <c r="H500" i="11"/>
  <c r="G500" i="11"/>
  <c r="C500" i="11"/>
  <c r="D500" i="11" s="1"/>
  <c r="H499" i="11"/>
  <c r="G499" i="11"/>
  <c r="C499" i="11"/>
  <c r="D499" i="11" s="1"/>
  <c r="H498" i="11"/>
  <c r="H501" i="11" s="1"/>
  <c r="G498" i="11"/>
  <c r="G501" i="11" s="1"/>
  <c r="C498" i="11"/>
  <c r="C501" i="11" s="1"/>
  <c r="D501" i="11" s="1"/>
  <c r="G496" i="11"/>
  <c r="H495" i="11"/>
  <c r="G495" i="11"/>
  <c r="C495" i="11"/>
  <c r="D495" i="11" s="1"/>
  <c r="H494" i="11"/>
  <c r="G494" i="11"/>
  <c r="C494" i="11"/>
  <c r="D494" i="11" s="1"/>
  <c r="H493" i="11"/>
  <c r="H496" i="11" s="1"/>
  <c r="G493" i="11"/>
  <c r="C493" i="11"/>
  <c r="H491" i="11"/>
  <c r="H490" i="11"/>
  <c r="G490" i="11"/>
  <c r="D490" i="11"/>
  <c r="C490" i="11"/>
  <c r="H489" i="11"/>
  <c r="G489" i="11"/>
  <c r="D489" i="11"/>
  <c r="C489" i="11"/>
  <c r="H488" i="11"/>
  <c r="G488" i="11"/>
  <c r="G491" i="11" s="1"/>
  <c r="D488" i="11"/>
  <c r="C488" i="11"/>
  <c r="C491" i="11" s="1"/>
  <c r="D491" i="11" s="1"/>
  <c r="H485" i="11"/>
  <c r="G485" i="11"/>
  <c r="D485" i="11"/>
  <c r="C485" i="11"/>
  <c r="H484" i="11"/>
  <c r="G484" i="11"/>
  <c r="D484" i="11"/>
  <c r="C484" i="11"/>
  <c r="H483" i="11"/>
  <c r="H486" i="11" s="1"/>
  <c r="G483" i="11"/>
  <c r="G486" i="11" s="1"/>
  <c r="D483" i="11"/>
  <c r="C483" i="11"/>
  <c r="C486" i="11" s="1"/>
  <c r="D486" i="11" s="1"/>
  <c r="H480" i="11"/>
  <c r="G480" i="11"/>
  <c r="C480" i="11"/>
  <c r="D480" i="11" s="1"/>
  <c r="H479" i="11"/>
  <c r="G479" i="11"/>
  <c r="C479" i="11"/>
  <c r="D479" i="11" s="1"/>
  <c r="H478" i="11"/>
  <c r="H481" i="11" s="1"/>
  <c r="G478" i="11"/>
  <c r="G481" i="11" s="1"/>
  <c r="C478" i="11"/>
  <c r="C481" i="11" s="1"/>
  <c r="D481" i="11" s="1"/>
  <c r="G476" i="11"/>
  <c r="H475" i="11"/>
  <c r="G475" i="11"/>
  <c r="C475" i="11"/>
  <c r="D475" i="11" s="1"/>
  <c r="H474" i="11"/>
  <c r="G474" i="11"/>
  <c r="C474" i="11"/>
  <c r="D474" i="11" s="1"/>
  <c r="H473" i="11"/>
  <c r="H476" i="11" s="1"/>
  <c r="G473" i="11"/>
  <c r="C473" i="11"/>
  <c r="H471" i="11"/>
  <c r="H470" i="11"/>
  <c r="G470" i="11"/>
  <c r="D470" i="11"/>
  <c r="C470" i="11"/>
  <c r="H469" i="11"/>
  <c r="G469" i="11"/>
  <c r="D469" i="11"/>
  <c r="C469" i="11"/>
  <c r="H468" i="11"/>
  <c r="G468" i="11"/>
  <c r="G471" i="11" s="1"/>
  <c r="D468" i="11"/>
  <c r="C468" i="11"/>
  <c r="C471" i="11" s="1"/>
  <c r="D471" i="11" s="1"/>
  <c r="H465" i="11"/>
  <c r="G465" i="11"/>
  <c r="D465" i="11"/>
  <c r="C465" i="11"/>
  <c r="H464" i="11"/>
  <c r="G464" i="11"/>
  <c r="D464" i="11"/>
  <c r="C464" i="11"/>
  <c r="H463" i="11"/>
  <c r="H466" i="11" s="1"/>
  <c r="G463" i="11"/>
  <c r="G466" i="11" s="1"/>
  <c r="D463" i="11"/>
  <c r="C463" i="11"/>
  <c r="C466" i="11" s="1"/>
  <c r="D466" i="11" s="1"/>
  <c r="H460" i="11"/>
  <c r="G460" i="11"/>
  <c r="C460" i="11"/>
  <c r="D460" i="11" s="1"/>
  <c r="H459" i="11"/>
  <c r="G459" i="11"/>
  <c r="C459" i="11"/>
  <c r="D459" i="11" s="1"/>
  <c r="H458" i="11"/>
  <c r="H461" i="11" s="1"/>
  <c r="G458" i="11"/>
  <c r="G461" i="11" s="1"/>
  <c r="C458" i="11"/>
  <c r="C461" i="11" s="1"/>
  <c r="D461" i="11" s="1"/>
  <c r="G456" i="11"/>
  <c r="H455" i="11"/>
  <c r="G455" i="11"/>
  <c r="C455" i="11"/>
  <c r="D455" i="11" s="1"/>
  <c r="H454" i="11"/>
  <c r="G454" i="11"/>
  <c r="C454" i="11"/>
  <c r="D454" i="11" s="1"/>
  <c r="H453" i="11"/>
  <c r="H456" i="11" s="1"/>
  <c r="G453" i="11"/>
  <c r="C453" i="11"/>
  <c r="H451" i="11"/>
  <c r="H450" i="11"/>
  <c r="G450" i="11"/>
  <c r="D450" i="11"/>
  <c r="C450" i="11"/>
  <c r="H449" i="11"/>
  <c r="G449" i="11"/>
  <c r="D449" i="11"/>
  <c r="C449" i="11"/>
  <c r="H448" i="11"/>
  <c r="G448" i="11"/>
  <c r="G451" i="11" s="1"/>
  <c r="D448" i="11"/>
  <c r="C448" i="11"/>
  <c r="C451" i="11" s="1"/>
  <c r="D451" i="11" s="1"/>
  <c r="H445" i="11"/>
  <c r="G445" i="11"/>
  <c r="D445" i="11"/>
  <c r="C445" i="11"/>
  <c r="H444" i="11"/>
  <c r="G444" i="11"/>
  <c r="D444" i="11"/>
  <c r="C444" i="11"/>
  <c r="H443" i="11"/>
  <c r="H446" i="11" s="1"/>
  <c r="G443" i="11"/>
  <c r="G446" i="11" s="1"/>
  <c r="D443" i="11"/>
  <c r="C443" i="11"/>
  <c r="C446" i="11" s="1"/>
  <c r="D446" i="11" s="1"/>
  <c r="H440" i="11"/>
  <c r="G440" i="11"/>
  <c r="C440" i="11"/>
  <c r="D440" i="11" s="1"/>
  <c r="H439" i="11"/>
  <c r="G439" i="11"/>
  <c r="C439" i="11"/>
  <c r="D439" i="11" s="1"/>
  <c r="H438" i="11"/>
  <c r="H441" i="11" s="1"/>
  <c r="G438" i="11"/>
  <c r="G441" i="11" s="1"/>
  <c r="C438" i="11"/>
  <c r="C441" i="11" s="1"/>
  <c r="D441" i="11" s="1"/>
  <c r="G436" i="11"/>
  <c r="H435" i="11"/>
  <c r="G435" i="11"/>
  <c r="C435" i="11"/>
  <c r="D435" i="11" s="1"/>
  <c r="H434" i="11"/>
  <c r="G434" i="11"/>
  <c r="C434" i="11"/>
  <c r="D434" i="11" s="1"/>
  <c r="H433" i="11"/>
  <c r="H436" i="11" s="1"/>
  <c r="G433" i="11"/>
  <c r="C433" i="11"/>
  <c r="H431" i="11"/>
  <c r="H430" i="11"/>
  <c r="G430" i="11"/>
  <c r="D430" i="11"/>
  <c r="C430" i="11"/>
  <c r="H429" i="11"/>
  <c r="G429" i="11"/>
  <c r="D429" i="11"/>
  <c r="C429" i="11"/>
  <c r="H428" i="11"/>
  <c r="G428" i="11"/>
  <c r="G431" i="11" s="1"/>
  <c r="D428" i="11"/>
  <c r="C428" i="11"/>
  <c r="C431" i="11" s="1"/>
  <c r="D431" i="11" s="1"/>
  <c r="H425" i="11"/>
  <c r="G425" i="11"/>
  <c r="D425" i="11"/>
  <c r="C425" i="11"/>
  <c r="H424" i="11"/>
  <c r="G424" i="11"/>
  <c r="D424" i="11"/>
  <c r="C424" i="11"/>
  <c r="H423" i="11"/>
  <c r="H426" i="11" s="1"/>
  <c r="G423" i="11"/>
  <c r="G426" i="11" s="1"/>
  <c r="D423" i="11"/>
  <c r="C423" i="11"/>
  <c r="C426" i="11" s="1"/>
  <c r="D426" i="11" s="1"/>
  <c r="H420" i="11"/>
  <c r="G420" i="11"/>
  <c r="C420" i="11"/>
  <c r="D420" i="11" s="1"/>
  <c r="H419" i="11"/>
  <c r="G419" i="11"/>
  <c r="C419" i="11"/>
  <c r="D419" i="11" s="1"/>
  <c r="H418" i="11"/>
  <c r="H421" i="11" s="1"/>
  <c r="G418" i="11"/>
  <c r="G421" i="11" s="1"/>
  <c r="C418" i="11"/>
  <c r="C421" i="11" s="1"/>
  <c r="D421" i="11" s="1"/>
  <c r="G416" i="11"/>
  <c r="H415" i="11"/>
  <c r="G415" i="11"/>
  <c r="C415" i="11"/>
  <c r="D415" i="11" s="1"/>
  <c r="H414" i="11"/>
  <c r="G414" i="11"/>
  <c r="C414" i="11"/>
  <c r="D414" i="11" s="1"/>
  <c r="H413" i="11"/>
  <c r="H416" i="11" s="1"/>
  <c r="G413" i="11"/>
  <c r="C413" i="11"/>
  <c r="H411" i="11"/>
  <c r="H410" i="11"/>
  <c r="G410" i="11"/>
  <c r="D410" i="11"/>
  <c r="C410" i="11"/>
  <c r="H409" i="11"/>
  <c r="G409" i="11"/>
  <c r="D409" i="11"/>
  <c r="C409" i="11"/>
  <c r="H408" i="11"/>
  <c r="G408" i="11"/>
  <c r="G411" i="11" s="1"/>
  <c r="D408" i="11"/>
  <c r="C408" i="11"/>
  <c r="C411" i="11" s="1"/>
  <c r="D411" i="11" s="1"/>
  <c r="H405" i="11"/>
  <c r="G405" i="11"/>
  <c r="D405" i="11"/>
  <c r="C405" i="11"/>
  <c r="H404" i="11"/>
  <c r="G404" i="11"/>
  <c r="D404" i="11"/>
  <c r="C404" i="11"/>
  <c r="H403" i="11"/>
  <c r="H406" i="11" s="1"/>
  <c r="G403" i="11"/>
  <c r="G406" i="11" s="1"/>
  <c r="D403" i="11"/>
  <c r="C403" i="11"/>
  <c r="C406" i="11" s="1"/>
  <c r="D406" i="11" s="1"/>
  <c r="H400" i="11"/>
  <c r="G400" i="11"/>
  <c r="C400" i="11"/>
  <c r="D400" i="11" s="1"/>
  <c r="H399" i="11"/>
  <c r="G399" i="11"/>
  <c r="C399" i="11"/>
  <c r="D399" i="11" s="1"/>
  <c r="H398" i="11"/>
  <c r="H401" i="11" s="1"/>
  <c r="G398" i="11"/>
  <c r="G401" i="11" s="1"/>
  <c r="C398" i="11"/>
  <c r="D398" i="11" s="1"/>
  <c r="H395" i="11"/>
  <c r="G395" i="11"/>
  <c r="C395" i="11"/>
  <c r="D395" i="11" s="1"/>
  <c r="H394" i="11"/>
  <c r="G394" i="11"/>
  <c r="C394" i="11"/>
  <c r="D394" i="11" s="1"/>
  <c r="H393" i="11"/>
  <c r="G393" i="11"/>
  <c r="C393" i="11"/>
  <c r="D393" i="11" s="1"/>
  <c r="H390" i="11"/>
  <c r="G390" i="11"/>
  <c r="C390" i="11"/>
  <c r="D390" i="11" s="1"/>
  <c r="H389" i="11"/>
  <c r="H391" i="11" s="1"/>
  <c r="G389" i="11"/>
  <c r="C389" i="11"/>
  <c r="D389" i="11" s="1"/>
  <c r="H388" i="11"/>
  <c r="G388" i="11"/>
  <c r="G391" i="11" s="1"/>
  <c r="C388" i="11"/>
  <c r="D388" i="11" s="1"/>
  <c r="H385" i="11"/>
  <c r="G385" i="11"/>
  <c r="C385" i="11"/>
  <c r="D385" i="11" s="1"/>
  <c r="H384" i="11"/>
  <c r="G384" i="11"/>
  <c r="C384" i="11"/>
  <c r="D384" i="11" s="1"/>
  <c r="H383" i="11"/>
  <c r="H386" i="11" s="1"/>
  <c r="G383" i="11"/>
  <c r="C383" i="11"/>
  <c r="D383" i="11" s="1"/>
  <c r="H380" i="11"/>
  <c r="G380" i="11"/>
  <c r="C380" i="11"/>
  <c r="D380" i="11" s="1"/>
  <c r="H379" i="11"/>
  <c r="H381" i="11" s="1"/>
  <c r="G379" i="11"/>
  <c r="C379" i="11"/>
  <c r="D379" i="11" s="1"/>
  <c r="H378" i="11"/>
  <c r="G378" i="11"/>
  <c r="G381" i="11" s="1"/>
  <c r="C378" i="11"/>
  <c r="D378" i="11" s="1"/>
  <c r="H375" i="11"/>
  <c r="G375" i="11"/>
  <c r="C375" i="11"/>
  <c r="D375" i="11" s="1"/>
  <c r="H374" i="11"/>
  <c r="G374" i="11"/>
  <c r="C374" i="11"/>
  <c r="D374" i="11" s="1"/>
  <c r="H373" i="11"/>
  <c r="H376" i="11" s="1"/>
  <c r="G373" i="11"/>
  <c r="C373" i="11"/>
  <c r="D373" i="11" s="1"/>
  <c r="H370" i="11"/>
  <c r="G370" i="11"/>
  <c r="C370" i="11"/>
  <c r="D370" i="11" s="1"/>
  <c r="H369" i="11"/>
  <c r="H371" i="11" s="1"/>
  <c r="G369" i="11"/>
  <c r="C369" i="11"/>
  <c r="D369" i="11" s="1"/>
  <c r="H368" i="11"/>
  <c r="G368" i="11"/>
  <c r="G371" i="11" s="1"/>
  <c r="C368" i="11"/>
  <c r="D368" i="11" s="1"/>
  <c r="H365" i="11"/>
  <c r="G365" i="11"/>
  <c r="C365" i="11"/>
  <c r="D365" i="11" s="1"/>
  <c r="H364" i="11"/>
  <c r="G364" i="11"/>
  <c r="C364" i="11"/>
  <c r="D364" i="11" s="1"/>
  <c r="H363" i="11"/>
  <c r="G363" i="11"/>
  <c r="C363" i="11"/>
  <c r="D363" i="11" s="1"/>
  <c r="H360" i="11"/>
  <c r="G360" i="11"/>
  <c r="C360" i="11"/>
  <c r="D360" i="11" s="1"/>
  <c r="H359" i="11"/>
  <c r="G359" i="11"/>
  <c r="C359" i="11"/>
  <c r="D359" i="11" s="1"/>
  <c r="H358" i="11"/>
  <c r="H361" i="11" s="1"/>
  <c r="G358" i="11"/>
  <c r="G361" i="11" s="1"/>
  <c r="C358" i="11"/>
  <c r="D358" i="11" s="1"/>
  <c r="H355" i="11"/>
  <c r="G355" i="11"/>
  <c r="C355" i="11"/>
  <c r="D355" i="11" s="1"/>
  <c r="H354" i="11"/>
  <c r="G354" i="11"/>
  <c r="C354" i="11"/>
  <c r="D354" i="11" s="1"/>
  <c r="H353" i="11"/>
  <c r="G353" i="11"/>
  <c r="C353" i="11"/>
  <c r="D353" i="11" s="1"/>
  <c r="H350" i="11"/>
  <c r="G350" i="11"/>
  <c r="C350" i="11"/>
  <c r="D350" i="11" s="1"/>
  <c r="H349" i="11"/>
  <c r="H351" i="11" s="1"/>
  <c r="G349" i="11"/>
  <c r="C349" i="11"/>
  <c r="D349" i="11" s="1"/>
  <c r="H348" i="11"/>
  <c r="G348" i="11"/>
  <c r="G351" i="11" s="1"/>
  <c r="C348" i="11"/>
  <c r="D348" i="11" s="1"/>
  <c r="H345" i="11"/>
  <c r="G345" i="11"/>
  <c r="C345" i="11"/>
  <c r="D345" i="11" s="1"/>
  <c r="H344" i="11"/>
  <c r="G344" i="11"/>
  <c r="C344" i="11"/>
  <c r="D344" i="11" s="1"/>
  <c r="H343" i="11"/>
  <c r="H346" i="11" s="1"/>
  <c r="G343" i="11"/>
  <c r="C343" i="11"/>
  <c r="D343" i="11" s="1"/>
  <c r="H340" i="11"/>
  <c r="G340" i="11"/>
  <c r="C340" i="11"/>
  <c r="D340" i="11" s="1"/>
  <c r="H339" i="11"/>
  <c r="H341" i="11" s="1"/>
  <c r="G339" i="11"/>
  <c r="C339" i="11"/>
  <c r="D339" i="11" s="1"/>
  <c r="H338" i="11"/>
  <c r="G338" i="11"/>
  <c r="C338" i="11"/>
  <c r="D338" i="11" s="1"/>
  <c r="H335" i="11"/>
  <c r="G335" i="11"/>
  <c r="C335" i="11"/>
  <c r="D335" i="11" s="1"/>
  <c r="H334" i="11"/>
  <c r="G334" i="11"/>
  <c r="C334" i="11"/>
  <c r="D334" i="11" s="1"/>
  <c r="H333" i="11"/>
  <c r="H336" i="11" s="1"/>
  <c r="G333" i="11"/>
  <c r="C333" i="11"/>
  <c r="D333" i="11" s="1"/>
  <c r="H330" i="11"/>
  <c r="G330" i="11"/>
  <c r="C330" i="11"/>
  <c r="D330" i="11" s="1"/>
  <c r="H329" i="11"/>
  <c r="H331" i="11" s="1"/>
  <c r="G329" i="11"/>
  <c r="C329" i="11"/>
  <c r="D329" i="11" s="1"/>
  <c r="H328" i="11"/>
  <c r="G328" i="11"/>
  <c r="C328" i="11"/>
  <c r="D328" i="11" s="1"/>
  <c r="H325" i="11"/>
  <c r="G325" i="11"/>
  <c r="C325" i="11"/>
  <c r="D325" i="11" s="1"/>
  <c r="H324" i="11"/>
  <c r="G324" i="11"/>
  <c r="C324" i="11"/>
  <c r="D324" i="11" s="1"/>
  <c r="H323" i="11"/>
  <c r="G323" i="11"/>
  <c r="C323" i="11"/>
  <c r="D323" i="11" s="1"/>
  <c r="H320" i="11"/>
  <c r="G320" i="11"/>
  <c r="C320" i="11"/>
  <c r="D320" i="11" s="1"/>
  <c r="H319" i="11"/>
  <c r="G319" i="11"/>
  <c r="G321" i="11" s="1"/>
  <c r="C319" i="11"/>
  <c r="D319" i="11" s="1"/>
  <c r="H318" i="11"/>
  <c r="H321" i="11" s="1"/>
  <c r="G318" i="11"/>
  <c r="C318" i="11"/>
  <c r="D318" i="11" s="1"/>
  <c r="H313" i="11"/>
  <c r="G313" i="11"/>
  <c r="C313" i="11"/>
  <c r="D313" i="11" s="1"/>
  <c r="H312" i="11"/>
  <c r="G312" i="11"/>
  <c r="C312" i="11"/>
  <c r="D312" i="11" s="1"/>
  <c r="H311" i="11"/>
  <c r="G311" i="11"/>
  <c r="C311" i="11"/>
  <c r="D311" i="11" s="1"/>
  <c r="H308" i="11"/>
  <c r="G308" i="11"/>
  <c r="C308" i="11"/>
  <c r="D308" i="11" s="1"/>
  <c r="H307" i="11"/>
  <c r="H309" i="11" s="1"/>
  <c r="G307" i="11"/>
  <c r="C307" i="11"/>
  <c r="D307" i="11" s="1"/>
  <c r="H306" i="11"/>
  <c r="G306" i="11"/>
  <c r="C306" i="11"/>
  <c r="D306" i="11" s="1"/>
  <c r="H303" i="11"/>
  <c r="G303" i="11"/>
  <c r="C303" i="11"/>
  <c r="D303" i="11" s="1"/>
  <c r="H302" i="11"/>
  <c r="G302" i="11"/>
  <c r="C302" i="11"/>
  <c r="D302" i="11" s="1"/>
  <c r="H301" i="11"/>
  <c r="H304" i="11" s="1"/>
  <c r="G301" i="11"/>
  <c r="C301" i="11"/>
  <c r="D301" i="11" s="1"/>
  <c r="H298" i="11"/>
  <c r="G298" i="11"/>
  <c r="C298" i="11"/>
  <c r="D298" i="11" s="1"/>
  <c r="H297" i="11"/>
  <c r="H299" i="11" s="1"/>
  <c r="G297" i="11"/>
  <c r="G299" i="11" s="1"/>
  <c r="C297" i="11"/>
  <c r="D297" i="11" s="1"/>
  <c r="H296" i="11"/>
  <c r="G296" i="11"/>
  <c r="C296" i="11"/>
  <c r="D296" i="11" s="1"/>
  <c r="H293" i="11"/>
  <c r="G293" i="11"/>
  <c r="C293" i="11"/>
  <c r="D293" i="11" s="1"/>
  <c r="H292" i="11"/>
  <c r="G292" i="11"/>
  <c r="C292" i="11"/>
  <c r="D292" i="11" s="1"/>
  <c r="H291" i="11"/>
  <c r="H294" i="11" s="1"/>
  <c r="G291" i="11"/>
  <c r="C291" i="11"/>
  <c r="D291" i="11" s="1"/>
  <c r="H288" i="11"/>
  <c r="G288" i="11"/>
  <c r="C288" i="11"/>
  <c r="D288" i="11" s="1"/>
  <c r="H287" i="11"/>
  <c r="H289" i="11" s="1"/>
  <c r="G287" i="11"/>
  <c r="G289" i="11" s="1"/>
  <c r="C287" i="11"/>
  <c r="D287" i="11" s="1"/>
  <c r="H286" i="11"/>
  <c r="G286" i="11"/>
  <c r="C286" i="11"/>
  <c r="D286" i="11" s="1"/>
  <c r="H283" i="11"/>
  <c r="G283" i="11"/>
  <c r="C283" i="11"/>
  <c r="D283" i="11" s="1"/>
  <c r="H282" i="11"/>
  <c r="G282" i="11"/>
  <c r="C282" i="11"/>
  <c r="D282" i="11" s="1"/>
  <c r="H281" i="11"/>
  <c r="G281" i="11"/>
  <c r="C281" i="11"/>
  <c r="D281" i="11" s="1"/>
  <c r="H278" i="11"/>
  <c r="G278" i="11"/>
  <c r="C278" i="11"/>
  <c r="D278" i="11" s="1"/>
  <c r="H277" i="11"/>
  <c r="G277" i="11"/>
  <c r="G279" i="11" s="1"/>
  <c r="C277" i="11"/>
  <c r="D277" i="11" s="1"/>
  <c r="H276" i="11"/>
  <c r="H279" i="11" s="1"/>
  <c r="G276" i="11"/>
  <c r="C276" i="11"/>
  <c r="D276" i="11" s="1"/>
  <c r="H273" i="11"/>
  <c r="G273" i="11"/>
  <c r="D273" i="11"/>
  <c r="C273" i="11"/>
  <c r="H272" i="11"/>
  <c r="G272" i="11"/>
  <c r="D272" i="11"/>
  <c r="C272" i="11"/>
  <c r="H271" i="11"/>
  <c r="H274" i="11" s="1"/>
  <c r="G271" i="11"/>
  <c r="G274" i="11" s="1"/>
  <c r="D271" i="11"/>
  <c r="C271" i="11"/>
  <c r="C274" i="11" s="1"/>
  <c r="D274" i="11" s="1"/>
  <c r="H268" i="11"/>
  <c r="G268" i="11"/>
  <c r="C268" i="11"/>
  <c r="D268" i="11" s="1"/>
  <c r="H267" i="11"/>
  <c r="G267" i="11"/>
  <c r="C267" i="11"/>
  <c r="D267" i="11" s="1"/>
  <c r="H266" i="11"/>
  <c r="G266" i="11"/>
  <c r="G269" i="11" s="1"/>
  <c r="C266" i="11"/>
  <c r="G264" i="11"/>
  <c r="H263" i="11"/>
  <c r="G263" i="11"/>
  <c r="D263" i="11"/>
  <c r="C263" i="11"/>
  <c r="H262" i="11"/>
  <c r="G262" i="11"/>
  <c r="D262" i="11"/>
  <c r="C262" i="11"/>
  <c r="H261" i="11"/>
  <c r="H264" i="11" s="1"/>
  <c r="G261" i="11"/>
  <c r="C261" i="11"/>
  <c r="D261" i="11" s="1"/>
  <c r="H258" i="11"/>
  <c r="G258" i="11"/>
  <c r="C258" i="11"/>
  <c r="D258" i="11" s="1"/>
  <c r="H257" i="11"/>
  <c r="G257" i="11"/>
  <c r="C257" i="11"/>
  <c r="D257" i="11" s="1"/>
  <c r="H256" i="11"/>
  <c r="G256" i="11"/>
  <c r="G259" i="11" s="1"/>
  <c r="C256" i="11"/>
  <c r="D256" i="11" s="1"/>
  <c r="H253" i="11"/>
  <c r="G253" i="11"/>
  <c r="C253" i="11"/>
  <c r="D253" i="11" s="1"/>
  <c r="H252" i="11"/>
  <c r="G252" i="11"/>
  <c r="C252" i="11"/>
  <c r="D252" i="11" s="1"/>
  <c r="H251" i="11"/>
  <c r="H254" i="11" s="1"/>
  <c r="G251" i="11"/>
  <c r="C251" i="11"/>
  <c r="D251" i="11" s="1"/>
  <c r="H248" i="11"/>
  <c r="G248" i="11"/>
  <c r="C248" i="11"/>
  <c r="D248" i="11" s="1"/>
  <c r="H247" i="11"/>
  <c r="G247" i="11"/>
  <c r="C247" i="11"/>
  <c r="D247" i="11" s="1"/>
  <c r="H246" i="11"/>
  <c r="G246" i="11"/>
  <c r="C246" i="11"/>
  <c r="D246" i="11" s="1"/>
  <c r="H241" i="11"/>
  <c r="G241" i="11"/>
  <c r="C241" i="11"/>
  <c r="D241" i="11" s="1"/>
  <c r="H240" i="11"/>
  <c r="G240" i="11"/>
  <c r="C240" i="11"/>
  <c r="D240" i="11" s="1"/>
  <c r="H239" i="11"/>
  <c r="G239" i="11"/>
  <c r="C239" i="11"/>
  <c r="D239" i="11" s="1"/>
  <c r="H236" i="11"/>
  <c r="G236" i="11"/>
  <c r="C236" i="11"/>
  <c r="D236" i="11" s="1"/>
  <c r="H235" i="11"/>
  <c r="G235" i="11"/>
  <c r="C235" i="11"/>
  <c r="D235" i="11" s="1"/>
  <c r="H234" i="11"/>
  <c r="G234" i="11"/>
  <c r="G237" i="11" s="1"/>
  <c r="C234" i="11"/>
  <c r="D234" i="11" s="1"/>
  <c r="H231" i="11"/>
  <c r="G231" i="11"/>
  <c r="C231" i="11"/>
  <c r="D231" i="11" s="1"/>
  <c r="H230" i="11"/>
  <c r="G230" i="11"/>
  <c r="C230" i="11"/>
  <c r="D230" i="11" s="1"/>
  <c r="H229" i="11"/>
  <c r="H232" i="11" s="1"/>
  <c r="G229" i="11"/>
  <c r="C229" i="11"/>
  <c r="D229" i="11" s="1"/>
  <c r="H226" i="11"/>
  <c r="G226" i="11"/>
  <c r="C226" i="11"/>
  <c r="D226" i="11" s="1"/>
  <c r="H225" i="11"/>
  <c r="G225" i="11"/>
  <c r="C225" i="11"/>
  <c r="D225" i="11" s="1"/>
  <c r="H224" i="11"/>
  <c r="G224" i="11"/>
  <c r="C224" i="11"/>
  <c r="D224" i="11" s="1"/>
  <c r="H221" i="11"/>
  <c r="G221" i="11"/>
  <c r="C221" i="11"/>
  <c r="D221" i="11" s="1"/>
  <c r="H220" i="11"/>
  <c r="G220" i="11"/>
  <c r="C220" i="11"/>
  <c r="D220" i="11" s="1"/>
  <c r="H219" i="11"/>
  <c r="G219" i="11"/>
  <c r="C219" i="11"/>
  <c r="D219" i="11" s="1"/>
  <c r="H214" i="11"/>
  <c r="G214" i="11"/>
  <c r="C214" i="11"/>
  <c r="D214" i="11" s="1"/>
  <c r="H213" i="11"/>
  <c r="G213" i="11"/>
  <c r="C213" i="11"/>
  <c r="D213" i="11" s="1"/>
  <c r="H212" i="11"/>
  <c r="G212" i="11"/>
  <c r="G215" i="11" s="1"/>
  <c r="C212" i="11"/>
  <c r="D212" i="11" s="1"/>
  <c r="H209" i="11"/>
  <c r="G209" i="11"/>
  <c r="C209" i="11"/>
  <c r="D209" i="11" s="1"/>
  <c r="H208" i="11"/>
  <c r="G208" i="11"/>
  <c r="C208" i="11"/>
  <c r="D208" i="11" s="1"/>
  <c r="H207" i="11"/>
  <c r="H210" i="11" s="1"/>
  <c r="G207" i="11"/>
  <c r="C207" i="11"/>
  <c r="D207" i="11" s="1"/>
  <c r="H204" i="11"/>
  <c r="G204" i="11"/>
  <c r="C204" i="11"/>
  <c r="D204" i="11" s="1"/>
  <c r="H203" i="11"/>
  <c r="G203" i="11"/>
  <c r="C203" i="11"/>
  <c r="D203" i="11" s="1"/>
  <c r="H202" i="11"/>
  <c r="G202" i="11"/>
  <c r="C202" i="11"/>
  <c r="D202" i="11" s="1"/>
  <c r="H199" i="11"/>
  <c r="G199" i="11"/>
  <c r="C199" i="11"/>
  <c r="D199" i="11" s="1"/>
  <c r="H198" i="11"/>
  <c r="G198" i="11"/>
  <c r="C198" i="11"/>
  <c r="D198" i="11" s="1"/>
  <c r="H197" i="11"/>
  <c r="G197" i="11"/>
  <c r="C197" i="11"/>
  <c r="D197" i="11" s="1"/>
  <c r="H194" i="11"/>
  <c r="G194" i="11"/>
  <c r="C194" i="11"/>
  <c r="D194" i="11" s="1"/>
  <c r="H193" i="11"/>
  <c r="G193" i="11"/>
  <c r="C193" i="11"/>
  <c r="D193" i="11" s="1"/>
  <c r="H192" i="11"/>
  <c r="G192" i="11"/>
  <c r="G195" i="11" s="1"/>
  <c r="C192" i="11"/>
  <c r="D192" i="11" s="1"/>
  <c r="H189" i="11"/>
  <c r="G189" i="11"/>
  <c r="C189" i="11"/>
  <c r="D189" i="11" s="1"/>
  <c r="H188" i="11"/>
  <c r="G188" i="11"/>
  <c r="C188" i="11"/>
  <c r="D188" i="11" s="1"/>
  <c r="H187" i="11"/>
  <c r="H190" i="11" s="1"/>
  <c r="G187" i="11"/>
  <c r="C187" i="11"/>
  <c r="D187" i="11" s="1"/>
  <c r="H184" i="11"/>
  <c r="G184" i="11"/>
  <c r="C184" i="11"/>
  <c r="D184" i="11" s="1"/>
  <c r="H183" i="11"/>
  <c r="G183" i="11"/>
  <c r="C183" i="11"/>
  <c r="D183" i="11" s="1"/>
  <c r="H182" i="11"/>
  <c r="G182" i="11"/>
  <c r="C182" i="11"/>
  <c r="D182" i="11" s="1"/>
  <c r="H179" i="11"/>
  <c r="G179" i="11"/>
  <c r="C179" i="11"/>
  <c r="D179" i="11" s="1"/>
  <c r="H178" i="11"/>
  <c r="G178" i="11"/>
  <c r="C178" i="11"/>
  <c r="D178" i="11" s="1"/>
  <c r="H177" i="11"/>
  <c r="G177" i="11"/>
  <c r="C177" i="11"/>
  <c r="D177" i="11" s="1"/>
  <c r="H174" i="11"/>
  <c r="G174" i="11"/>
  <c r="C174" i="11"/>
  <c r="D174" i="11" s="1"/>
  <c r="H173" i="11"/>
  <c r="G173" i="11"/>
  <c r="C173" i="11"/>
  <c r="D173" i="11" s="1"/>
  <c r="H172" i="11"/>
  <c r="G172" i="11"/>
  <c r="G175" i="11" s="1"/>
  <c r="C172" i="11"/>
  <c r="D172" i="11" s="1"/>
  <c r="H169" i="11"/>
  <c r="G169" i="11"/>
  <c r="C169" i="11"/>
  <c r="D169" i="11" s="1"/>
  <c r="H168" i="11"/>
  <c r="G168" i="11"/>
  <c r="C168" i="11"/>
  <c r="D168" i="11" s="1"/>
  <c r="H167" i="11"/>
  <c r="H170" i="11" s="1"/>
  <c r="G167" i="11"/>
  <c r="C167" i="11"/>
  <c r="D167" i="11" s="1"/>
  <c r="H164" i="11"/>
  <c r="G164" i="11"/>
  <c r="C164" i="11"/>
  <c r="D164" i="11" s="1"/>
  <c r="H163" i="11"/>
  <c r="G163" i="11"/>
  <c r="C163" i="11"/>
  <c r="D163" i="11" s="1"/>
  <c r="H162" i="11"/>
  <c r="G162" i="11"/>
  <c r="C162" i="11"/>
  <c r="D162" i="11" s="1"/>
  <c r="H157" i="11"/>
  <c r="G157" i="11"/>
  <c r="C157" i="11"/>
  <c r="D157" i="11" s="1"/>
  <c r="H156" i="11"/>
  <c r="G156" i="11"/>
  <c r="C156" i="11"/>
  <c r="D156" i="11" s="1"/>
  <c r="H155" i="11"/>
  <c r="G155" i="11"/>
  <c r="C155" i="11"/>
  <c r="D155" i="11" s="1"/>
  <c r="H152" i="11"/>
  <c r="G152" i="11"/>
  <c r="C152" i="11"/>
  <c r="D152" i="11" s="1"/>
  <c r="H151" i="11"/>
  <c r="G151" i="11"/>
  <c r="C151" i="11"/>
  <c r="D151" i="11" s="1"/>
  <c r="H150" i="11"/>
  <c r="G150" i="11"/>
  <c r="G153" i="11" s="1"/>
  <c r="C150" i="11"/>
  <c r="D150" i="11" s="1"/>
  <c r="H147" i="11"/>
  <c r="G147" i="11"/>
  <c r="C147" i="11"/>
  <c r="D147" i="11" s="1"/>
  <c r="H146" i="11"/>
  <c r="G146" i="11"/>
  <c r="C146" i="11"/>
  <c r="D146" i="11" s="1"/>
  <c r="H145" i="11"/>
  <c r="H148" i="11" s="1"/>
  <c r="G145" i="11"/>
  <c r="C145" i="11"/>
  <c r="D145" i="11" s="1"/>
  <c r="H142" i="11"/>
  <c r="G142" i="11"/>
  <c r="C142" i="11"/>
  <c r="D142" i="11" s="1"/>
  <c r="H141" i="11"/>
  <c r="G141" i="11"/>
  <c r="C141" i="11"/>
  <c r="D141" i="11" s="1"/>
  <c r="H140" i="11"/>
  <c r="G140" i="11"/>
  <c r="C140" i="11"/>
  <c r="D140" i="11" s="1"/>
  <c r="H137" i="11"/>
  <c r="G137" i="11"/>
  <c r="C137" i="11"/>
  <c r="D137" i="11" s="1"/>
  <c r="H136" i="11"/>
  <c r="G136" i="11"/>
  <c r="C136" i="11"/>
  <c r="D136" i="11" s="1"/>
  <c r="H135" i="11"/>
  <c r="G135" i="11"/>
  <c r="C135" i="11"/>
  <c r="D135" i="11" s="1"/>
  <c r="H130" i="11"/>
  <c r="G130" i="11"/>
  <c r="C130" i="11"/>
  <c r="D130" i="11" s="1"/>
  <c r="H129" i="11"/>
  <c r="G129" i="11"/>
  <c r="C129" i="11"/>
  <c r="D129" i="11" s="1"/>
  <c r="H128" i="11"/>
  <c r="G128" i="11"/>
  <c r="G131" i="11" s="1"/>
  <c r="C128" i="11"/>
  <c r="D128" i="11" s="1"/>
  <c r="H125" i="11"/>
  <c r="G125" i="11"/>
  <c r="C125" i="11"/>
  <c r="D125" i="11" s="1"/>
  <c r="H124" i="11"/>
  <c r="G124" i="11"/>
  <c r="C124" i="11"/>
  <c r="D124" i="11" s="1"/>
  <c r="H123" i="11"/>
  <c r="H126" i="11" s="1"/>
  <c r="G123" i="11"/>
  <c r="C123" i="11"/>
  <c r="D123" i="11" s="1"/>
  <c r="H120" i="11"/>
  <c r="G120" i="11"/>
  <c r="C120" i="11"/>
  <c r="D120" i="11" s="1"/>
  <c r="H119" i="11"/>
  <c r="G119" i="11"/>
  <c r="C119" i="11"/>
  <c r="D119" i="11" s="1"/>
  <c r="H118" i="11"/>
  <c r="G118" i="11"/>
  <c r="C118" i="11"/>
  <c r="D118" i="11" s="1"/>
  <c r="H115" i="11"/>
  <c r="G115" i="11"/>
  <c r="C115" i="11"/>
  <c r="D115" i="11" s="1"/>
  <c r="H114" i="11"/>
  <c r="G114" i="11"/>
  <c r="C114" i="11"/>
  <c r="D114" i="11" s="1"/>
  <c r="H113" i="11"/>
  <c r="G113" i="11"/>
  <c r="C113" i="11"/>
  <c r="D113" i="11" s="1"/>
  <c r="H110" i="11"/>
  <c r="G110" i="11"/>
  <c r="C110" i="11"/>
  <c r="D110" i="11" s="1"/>
  <c r="H109" i="11"/>
  <c r="G109" i="11"/>
  <c r="C109" i="11"/>
  <c r="D109" i="11" s="1"/>
  <c r="H108" i="11"/>
  <c r="G108" i="11"/>
  <c r="G111" i="11" s="1"/>
  <c r="C108" i="11"/>
  <c r="D108" i="11" s="1"/>
  <c r="H105" i="11"/>
  <c r="G105" i="11"/>
  <c r="C105" i="11"/>
  <c r="D105" i="11" s="1"/>
  <c r="H104" i="11"/>
  <c r="G104" i="11"/>
  <c r="C104" i="11"/>
  <c r="D104" i="11" s="1"/>
  <c r="H103" i="11"/>
  <c r="H106" i="11" s="1"/>
  <c r="G103" i="11"/>
  <c r="C103" i="11"/>
  <c r="D103" i="11" s="1"/>
  <c r="H100" i="11"/>
  <c r="G100" i="11"/>
  <c r="C100" i="11"/>
  <c r="D100" i="11" s="1"/>
  <c r="H99" i="11"/>
  <c r="G99" i="11"/>
  <c r="C99" i="11"/>
  <c r="D99" i="11" s="1"/>
  <c r="H98" i="11"/>
  <c r="G98" i="11"/>
  <c r="C98" i="11"/>
  <c r="D98" i="11" s="1"/>
  <c r="H95" i="11"/>
  <c r="G95" i="11"/>
  <c r="C95" i="11"/>
  <c r="D95" i="11" s="1"/>
  <c r="H94" i="11"/>
  <c r="G94" i="11"/>
  <c r="C94" i="11"/>
  <c r="D94" i="11" s="1"/>
  <c r="H93" i="11"/>
  <c r="G93" i="11"/>
  <c r="C93" i="11"/>
  <c r="D93" i="11" s="1"/>
  <c r="H90" i="11"/>
  <c r="G90" i="11"/>
  <c r="C90" i="11"/>
  <c r="D90" i="11" s="1"/>
  <c r="H89" i="11"/>
  <c r="G89" i="11"/>
  <c r="C89" i="11"/>
  <c r="D89" i="11" s="1"/>
  <c r="H88" i="11"/>
  <c r="G88" i="11"/>
  <c r="G91" i="11" s="1"/>
  <c r="C88" i="11"/>
  <c r="D88" i="11" s="1"/>
  <c r="H83" i="11"/>
  <c r="G83" i="11"/>
  <c r="C83" i="11"/>
  <c r="D83" i="11" s="1"/>
  <c r="H82" i="11"/>
  <c r="G82" i="11"/>
  <c r="C82" i="11"/>
  <c r="D82" i="11" s="1"/>
  <c r="H81" i="11"/>
  <c r="H84" i="11" s="1"/>
  <c r="G81" i="11"/>
  <c r="C81" i="11"/>
  <c r="D81" i="11" s="1"/>
  <c r="H78" i="11"/>
  <c r="G78" i="11"/>
  <c r="C78" i="11"/>
  <c r="D78" i="11" s="1"/>
  <c r="H77" i="11"/>
  <c r="G77" i="11"/>
  <c r="C77" i="11"/>
  <c r="D77" i="11" s="1"/>
  <c r="H76" i="11"/>
  <c r="G76" i="11"/>
  <c r="C76" i="11"/>
  <c r="D76" i="11" s="1"/>
  <c r="H73" i="11"/>
  <c r="G73" i="11"/>
  <c r="C73" i="11"/>
  <c r="D73" i="11" s="1"/>
  <c r="H72" i="11"/>
  <c r="G72" i="11"/>
  <c r="C72" i="11"/>
  <c r="D72" i="11" s="1"/>
  <c r="H71" i="11"/>
  <c r="G71" i="11"/>
  <c r="C71" i="11"/>
  <c r="D71" i="11" s="1"/>
  <c r="H68" i="11"/>
  <c r="G68" i="11"/>
  <c r="C68" i="11"/>
  <c r="D68" i="11" s="1"/>
  <c r="H67" i="11"/>
  <c r="G67" i="11"/>
  <c r="C67" i="11"/>
  <c r="D67" i="11" s="1"/>
  <c r="H66" i="11"/>
  <c r="G66" i="11"/>
  <c r="G69" i="11" s="1"/>
  <c r="C66" i="11"/>
  <c r="D66" i="11" s="1"/>
  <c r="H63" i="11"/>
  <c r="G63" i="11"/>
  <c r="C63" i="11"/>
  <c r="D63" i="11" s="1"/>
  <c r="H62" i="11"/>
  <c r="G62" i="11"/>
  <c r="C62" i="11"/>
  <c r="D62" i="11" s="1"/>
  <c r="H61" i="11"/>
  <c r="H64" i="11" s="1"/>
  <c r="G61" i="11"/>
  <c r="C61" i="11"/>
  <c r="D61" i="11" s="1"/>
  <c r="H58" i="11"/>
  <c r="G58" i="11"/>
  <c r="C58" i="11"/>
  <c r="D58" i="11" s="1"/>
  <c r="H57" i="11"/>
  <c r="G57" i="11"/>
  <c r="C57" i="11"/>
  <c r="D57" i="11" s="1"/>
  <c r="H56" i="11"/>
  <c r="G56" i="11"/>
  <c r="C56" i="11"/>
  <c r="D56" i="11" s="1"/>
  <c r="H53" i="11"/>
  <c r="G53" i="11"/>
  <c r="C53" i="11"/>
  <c r="D53" i="11" s="1"/>
  <c r="H52" i="11"/>
  <c r="G52" i="11"/>
  <c r="C52" i="11"/>
  <c r="D52" i="11" s="1"/>
  <c r="H51" i="11"/>
  <c r="G51" i="11"/>
  <c r="C51" i="11"/>
  <c r="D51" i="11" s="1"/>
  <c r="H48" i="11"/>
  <c r="G48" i="11"/>
  <c r="C48" i="11"/>
  <c r="D48" i="11" s="1"/>
  <c r="H47" i="11"/>
  <c r="G47" i="11"/>
  <c r="C47" i="11"/>
  <c r="D47" i="11" s="1"/>
  <c r="H46" i="11"/>
  <c r="G46" i="11"/>
  <c r="G49" i="11" s="1"/>
  <c r="C46" i="11"/>
  <c r="D46" i="11" s="1"/>
  <c r="H43" i="11"/>
  <c r="G43" i="11"/>
  <c r="C43" i="11"/>
  <c r="D43" i="11" s="1"/>
  <c r="H42" i="11"/>
  <c r="G42" i="11"/>
  <c r="C42" i="11"/>
  <c r="D42" i="11" s="1"/>
  <c r="H41" i="11"/>
  <c r="H44" i="11" s="1"/>
  <c r="G41" i="11"/>
  <c r="C41" i="11"/>
  <c r="D41" i="11" s="1"/>
  <c r="H38" i="11"/>
  <c r="G38" i="11"/>
  <c r="C38" i="11"/>
  <c r="D38" i="11" s="1"/>
  <c r="H37" i="11"/>
  <c r="G37" i="11"/>
  <c r="C37" i="11"/>
  <c r="D37" i="11" s="1"/>
  <c r="H36" i="11"/>
  <c r="G36" i="11"/>
  <c r="C36" i="11"/>
  <c r="D36" i="11" s="1"/>
  <c r="H33" i="11"/>
  <c r="G33" i="11"/>
  <c r="C33" i="11"/>
  <c r="D33" i="11" s="1"/>
  <c r="H32" i="11"/>
  <c r="G32" i="11"/>
  <c r="C32" i="11"/>
  <c r="D32" i="11" s="1"/>
  <c r="H31" i="11"/>
  <c r="G31" i="11"/>
  <c r="C31" i="11"/>
  <c r="D31" i="11" s="1"/>
  <c r="H28" i="11"/>
  <c r="G28" i="11"/>
  <c r="C28" i="11"/>
  <c r="D28" i="11" s="1"/>
  <c r="H27" i="11"/>
  <c r="G27" i="11"/>
  <c r="C27" i="11"/>
  <c r="D27" i="11" s="1"/>
  <c r="H26" i="11"/>
  <c r="G26" i="11"/>
  <c r="G29" i="11" s="1"/>
  <c r="C26" i="11"/>
  <c r="D26" i="11" s="1"/>
  <c r="H23" i="11"/>
  <c r="G23" i="11"/>
  <c r="C23" i="11"/>
  <c r="D23" i="11" s="1"/>
  <c r="H22" i="11"/>
  <c r="G22" i="11"/>
  <c r="C22" i="11"/>
  <c r="D22" i="11" s="1"/>
  <c r="H21" i="11"/>
  <c r="H24" i="11" s="1"/>
  <c r="G21" i="11"/>
  <c r="C21" i="11"/>
  <c r="D21" i="11" s="1"/>
  <c r="H18" i="11"/>
  <c r="G18" i="11"/>
  <c r="C18" i="11"/>
  <c r="D18" i="11" s="1"/>
  <c r="H17" i="11"/>
  <c r="G17" i="11"/>
  <c r="C17" i="11"/>
  <c r="D17" i="11" s="1"/>
  <c r="H16" i="11"/>
  <c r="G16" i="11"/>
  <c r="C16" i="11"/>
  <c r="D16" i="11" s="1"/>
  <c r="H13" i="11"/>
  <c r="G13" i="11"/>
  <c r="C13" i="11"/>
  <c r="D13" i="11" s="1"/>
  <c r="H12" i="11"/>
  <c r="G12" i="11"/>
  <c r="C12" i="11"/>
  <c r="D12" i="11" s="1"/>
  <c r="H11" i="11"/>
  <c r="G11" i="11"/>
  <c r="C11" i="11"/>
  <c r="D11" i="11" s="1"/>
  <c r="H8" i="11"/>
  <c r="G8" i="11"/>
  <c r="C8" i="11"/>
  <c r="D8" i="11" s="1"/>
  <c r="H7" i="11"/>
  <c r="G7" i="11"/>
  <c r="C7" i="11"/>
  <c r="D7" i="11" s="1"/>
  <c r="H6" i="11"/>
  <c r="G6" i="11"/>
  <c r="G9" i="11" s="1"/>
  <c r="C6" i="11"/>
  <c r="D6" i="11" s="1"/>
  <c r="C456" i="11" l="1"/>
  <c r="D456" i="11" s="1"/>
  <c r="D453" i="11"/>
  <c r="C476" i="11"/>
  <c r="D476" i="11" s="1"/>
  <c r="D473" i="11"/>
  <c r="C496" i="11"/>
  <c r="D496" i="11" s="1"/>
  <c r="D493" i="11"/>
  <c r="C516" i="11"/>
  <c r="D516" i="11" s="1"/>
  <c r="D513" i="11"/>
  <c r="C563" i="11"/>
  <c r="D563" i="11" s="1"/>
  <c r="D560" i="11"/>
  <c r="C580" i="11"/>
  <c r="D580" i="11" s="1"/>
  <c r="D577" i="11"/>
  <c r="C436" i="11"/>
  <c r="D436" i="11" s="1"/>
  <c r="D433" i="11"/>
  <c r="H9" i="11"/>
  <c r="G14" i="11"/>
  <c r="H29" i="11"/>
  <c r="G54" i="11"/>
  <c r="H69" i="11"/>
  <c r="G74" i="11"/>
  <c r="H91" i="11"/>
  <c r="G96" i="11"/>
  <c r="H111" i="11"/>
  <c r="G116" i="11"/>
  <c r="H131" i="11"/>
  <c r="C541" i="11"/>
  <c r="D541" i="11" s="1"/>
  <c r="D538" i="11"/>
  <c r="C585" i="11"/>
  <c r="D585" i="11" s="1"/>
  <c r="D582" i="11"/>
  <c r="D602" i="11"/>
  <c r="C605" i="11"/>
  <c r="D605" i="11" s="1"/>
  <c r="C416" i="11"/>
  <c r="D416" i="11" s="1"/>
  <c r="D413" i="11"/>
  <c r="H49" i="11"/>
  <c r="H14" i="11"/>
  <c r="G19" i="11"/>
  <c r="H34" i="11"/>
  <c r="G39" i="11"/>
  <c r="H96" i="11"/>
  <c r="G101" i="11"/>
  <c r="H116" i="11"/>
  <c r="G121" i="11"/>
  <c r="H138" i="11"/>
  <c r="G143" i="11"/>
  <c r="H158" i="11"/>
  <c r="G165" i="11"/>
  <c r="H180" i="11"/>
  <c r="G185" i="11"/>
  <c r="H200" i="11"/>
  <c r="G205" i="11"/>
  <c r="H222" i="11"/>
  <c r="G227" i="11"/>
  <c r="H242" i="11"/>
  <c r="G249" i="11"/>
  <c r="H269" i="11"/>
  <c r="H284" i="11"/>
  <c r="H326" i="11"/>
  <c r="H366" i="11"/>
  <c r="D543" i="11"/>
  <c r="C546" i="11"/>
  <c r="D546" i="11" s="1"/>
  <c r="C269" i="11"/>
  <c r="D269" i="11" s="1"/>
  <c r="D266" i="11"/>
  <c r="G34" i="11"/>
  <c r="H54" i="11"/>
  <c r="G59" i="11"/>
  <c r="H74" i="11"/>
  <c r="G79" i="11"/>
  <c r="H19" i="11"/>
  <c r="G24" i="11"/>
  <c r="H39" i="11"/>
  <c r="G44" i="11"/>
  <c r="H59" i="11"/>
  <c r="G64" i="11"/>
  <c r="H79" i="11"/>
  <c r="G84" i="11"/>
  <c r="H101" i="11"/>
  <c r="G106" i="11"/>
  <c r="H121" i="11"/>
  <c r="G126" i="11"/>
  <c r="H143" i="11"/>
  <c r="G148" i="11"/>
  <c r="H165" i="11"/>
  <c r="G170" i="11"/>
  <c r="H185" i="11"/>
  <c r="G190" i="11"/>
  <c r="H205" i="11"/>
  <c r="G210" i="11"/>
  <c r="H227" i="11"/>
  <c r="G232" i="11"/>
  <c r="H249" i="11"/>
  <c r="G254" i="11"/>
  <c r="G309" i="11"/>
  <c r="H314" i="11"/>
  <c r="H356" i="11"/>
  <c r="G546" i="11"/>
  <c r="H600" i="11"/>
  <c r="G605" i="11"/>
  <c r="H622" i="11"/>
  <c r="H642" i="11"/>
  <c r="G647" i="11"/>
  <c r="H682" i="11"/>
  <c r="G687" i="11"/>
  <c r="H712" i="11"/>
  <c r="D714" i="11"/>
  <c r="G722" i="11"/>
  <c r="H742" i="11"/>
  <c r="G747" i="11"/>
  <c r="H767" i="11"/>
  <c r="D769" i="11"/>
  <c r="D774" i="11"/>
  <c r="G782" i="11"/>
  <c r="H804" i="11"/>
  <c r="G809" i="11"/>
  <c r="H829" i="11"/>
  <c r="G834" i="11"/>
  <c r="H866" i="11"/>
  <c r="G871" i="11"/>
  <c r="C876" i="11"/>
  <c r="D876" i="11" s="1"/>
  <c r="H893" i="11"/>
  <c r="G898" i="11"/>
  <c r="H918" i="11"/>
  <c r="D920" i="11"/>
  <c r="G930" i="11"/>
  <c r="H955" i="11"/>
  <c r="G138" i="11"/>
  <c r="H153" i="11"/>
  <c r="G158" i="11"/>
  <c r="H175" i="11"/>
  <c r="G180" i="11"/>
  <c r="H195" i="11"/>
  <c r="G200" i="11"/>
  <c r="H215" i="11"/>
  <c r="G222" i="11"/>
  <c r="H237" i="11"/>
  <c r="G242" i="11"/>
  <c r="H259" i="11"/>
  <c r="D418" i="11"/>
  <c r="D438" i="11"/>
  <c r="D458" i="11"/>
  <c r="D478" i="11"/>
  <c r="D498" i="11"/>
  <c r="D518" i="11"/>
  <c r="G526" i="11"/>
  <c r="H546" i="11"/>
  <c r="C551" i="11"/>
  <c r="D551" i="11" s="1"/>
  <c r="G568" i="11"/>
  <c r="G590" i="11"/>
  <c r="G600" i="11"/>
  <c r="H605" i="11"/>
  <c r="G632" i="11"/>
  <c r="G642" i="11"/>
  <c r="H647" i="11"/>
  <c r="H687" i="11"/>
  <c r="G702" i="11"/>
  <c r="H722" i="11"/>
  <c r="G727" i="11"/>
  <c r="C732" i="11"/>
  <c r="D732" i="11" s="1"/>
  <c r="H747" i="11"/>
  <c r="G752" i="11"/>
  <c r="H782" i="11"/>
  <c r="G789" i="11"/>
  <c r="H809" i="11"/>
  <c r="G814" i="11"/>
  <c r="H834" i="11"/>
  <c r="G844" i="11"/>
  <c r="H871" i="11"/>
  <c r="G876" i="11"/>
  <c r="H898" i="11"/>
  <c r="G908" i="11"/>
  <c r="H930" i="11"/>
  <c r="G935" i="11"/>
  <c r="G331" i="11"/>
  <c r="G341" i="11"/>
  <c r="H396" i="11"/>
  <c r="H526" i="11"/>
  <c r="G531" i="11"/>
  <c r="G551" i="11"/>
  <c r="H568" i="11"/>
  <c r="G575" i="11"/>
  <c r="C575" i="11"/>
  <c r="D575" i="11" s="1"/>
  <c r="H590" i="11"/>
  <c r="H908" i="11"/>
  <c r="G913" i="11"/>
  <c r="H935" i="11"/>
  <c r="D937" i="11"/>
  <c r="D942" i="11"/>
  <c r="G284" i="11"/>
  <c r="G314" i="11"/>
  <c r="G326" i="11"/>
  <c r="D523" i="11"/>
  <c r="C526" i="11"/>
  <c r="D526" i="11" s="1"/>
  <c r="G356" i="11"/>
  <c r="G366" i="11"/>
  <c r="G376" i="11"/>
  <c r="G386" i="11"/>
  <c r="G396" i="11"/>
  <c r="D644" i="11"/>
  <c r="C647" i="11"/>
  <c r="D647" i="11" s="1"/>
  <c r="G682" i="11"/>
  <c r="G294" i="11"/>
  <c r="G304" i="11"/>
  <c r="G336" i="11"/>
  <c r="G346" i="11"/>
  <c r="D598" i="11"/>
  <c r="C600" i="11"/>
  <c r="D600" i="11" s="1"/>
  <c r="D659" i="11"/>
  <c r="C662" i="11"/>
  <c r="D662" i="11" s="1"/>
  <c r="C712" i="11"/>
  <c r="D712" i="11" s="1"/>
  <c r="D745" i="11"/>
  <c r="C747" i="11"/>
  <c r="D747" i="11" s="1"/>
  <c r="D827" i="11"/>
  <c r="C829" i="11"/>
  <c r="D829" i="11" s="1"/>
  <c r="D640" i="11"/>
  <c r="C642" i="11"/>
  <c r="D642" i="11" s="1"/>
  <c r="D685" i="11"/>
  <c r="C687" i="11"/>
  <c r="D687" i="11" s="1"/>
  <c r="D765" i="11"/>
  <c r="C767" i="11"/>
  <c r="D767" i="11" s="1"/>
  <c r="C814" i="11"/>
  <c r="D814" i="11" s="1"/>
  <c r="D847" i="11"/>
  <c r="C849" i="11"/>
  <c r="D849" i="11" s="1"/>
  <c r="D873" i="11"/>
  <c r="C29" i="11"/>
  <c r="D29" i="11" s="1"/>
  <c r="C44" i="11"/>
  <c r="D44" i="11" s="1"/>
  <c r="C54" i="11"/>
  <c r="D54" i="11" s="1"/>
  <c r="C64" i="11"/>
  <c r="D64" i="11" s="1"/>
  <c r="C74" i="11"/>
  <c r="D74" i="11" s="1"/>
  <c r="C84" i="11"/>
  <c r="D84" i="11" s="1"/>
  <c r="C96" i="11"/>
  <c r="D96" i="11" s="1"/>
  <c r="C101" i="11"/>
  <c r="D101" i="11" s="1"/>
  <c r="C106" i="11"/>
  <c r="D106" i="11" s="1"/>
  <c r="C116" i="11"/>
  <c r="D116" i="11" s="1"/>
  <c r="C126" i="11"/>
  <c r="D126" i="11" s="1"/>
  <c r="C138" i="11"/>
  <c r="D138" i="11" s="1"/>
  <c r="C148" i="11"/>
  <c r="D148" i="11" s="1"/>
  <c r="C158" i="11"/>
  <c r="D158" i="11" s="1"/>
  <c r="C170" i="11"/>
  <c r="D170" i="11" s="1"/>
  <c r="C180" i="11"/>
  <c r="D180" i="11" s="1"/>
  <c r="C190" i="11"/>
  <c r="D190" i="11" s="1"/>
  <c r="C195" i="11"/>
  <c r="D195" i="11" s="1"/>
  <c r="C205" i="11"/>
  <c r="D205" i="11" s="1"/>
  <c r="C222" i="11"/>
  <c r="D222" i="11" s="1"/>
  <c r="C227" i="11"/>
  <c r="D227" i="11" s="1"/>
  <c r="C237" i="11"/>
  <c r="D237" i="11" s="1"/>
  <c r="C242" i="11"/>
  <c r="D242" i="11" s="1"/>
  <c r="C249" i="11"/>
  <c r="D249" i="11" s="1"/>
  <c r="C254" i="11"/>
  <c r="D254" i="11" s="1"/>
  <c r="C259" i="11"/>
  <c r="D259" i="11" s="1"/>
  <c r="C264" i="11"/>
  <c r="D264" i="11" s="1"/>
  <c r="C279" i="11"/>
  <c r="D279" i="11" s="1"/>
  <c r="C284" i="11"/>
  <c r="D284" i="11" s="1"/>
  <c r="C289" i="11"/>
  <c r="D289" i="11" s="1"/>
  <c r="C294" i="11"/>
  <c r="D294" i="11" s="1"/>
  <c r="C299" i="11"/>
  <c r="D299" i="11" s="1"/>
  <c r="C304" i="11"/>
  <c r="D304" i="11" s="1"/>
  <c r="C309" i="11"/>
  <c r="D309" i="11" s="1"/>
  <c r="C314" i="11"/>
  <c r="D314" i="11" s="1"/>
  <c r="C321" i="11"/>
  <c r="D321" i="11" s="1"/>
  <c r="C326" i="11"/>
  <c r="D326" i="11" s="1"/>
  <c r="C331" i="11"/>
  <c r="D331" i="11" s="1"/>
  <c r="C336" i="11"/>
  <c r="D336" i="11" s="1"/>
  <c r="C341" i="11"/>
  <c r="D341" i="11" s="1"/>
  <c r="C346" i="11"/>
  <c r="D346" i="11" s="1"/>
  <c r="C351" i="11"/>
  <c r="D351" i="11" s="1"/>
  <c r="C356" i="11"/>
  <c r="D356" i="11" s="1"/>
  <c r="C361" i="11"/>
  <c r="D361" i="11" s="1"/>
  <c r="C366" i="11"/>
  <c r="D366" i="11" s="1"/>
  <c r="C371" i="11"/>
  <c r="D371" i="11" s="1"/>
  <c r="C376" i="11"/>
  <c r="D376" i="11" s="1"/>
  <c r="C381" i="11"/>
  <c r="D381" i="11" s="1"/>
  <c r="C386" i="11"/>
  <c r="D386" i="11" s="1"/>
  <c r="C391" i="11"/>
  <c r="D391" i="11" s="1"/>
  <c r="C531" i="11"/>
  <c r="D531" i="11" s="1"/>
  <c r="D548" i="11"/>
  <c r="C590" i="11"/>
  <c r="D590" i="11" s="1"/>
  <c r="C672" i="11"/>
  <c r="D672" i="11" s="1"/>
  <c r="D705" i="11"/>
  <c r="C707" i="11"/>
  <c r="D707" i="11" s="1"/>
  <c r="D729" i="11"/>
  <c r="C752" i="11"/>
  <c r="D752" i="11" s="1"/>
  <c r="D787" i="11"/>
  <c r="C789" i="11"/>
  <c r="D789" i="11" s="1"/>
  <c r="C834" i="11"/>
  <c r="D834" i="11" s="1"/>
  <c r="D869" i="11"/>
  <c r="C871" i="11"/>
  <c r="D871" i="11" s="1"/>
  <c r="D895" i="11"/>
  <c r="C918" i="11"/>
  <c r="D918" i="11" s="1"/>
  <c r="C794" i="11"/>
  <c r="D794" i="11" s="1"/>
  <c r="D911" i="11"/>
  <c r="C913" i="11"/>
  <c r="D913" i="11" s="1"/>
  <c r="G662" i="11"/>
  <c r="C9" i="11"/>
  <c r="D9" i="11" s="1"/>
  <c r="C14" i="11"/>
  <c r="D14" i="11" s="1"/>
  <c r="C19" i="11"/>
  <c r="D19" i="11" s="1"/>
  <c r="C24" i="11"/>
  <c r="D24" i="11" s="1"/>
  <c r="C34" i="11"/>
  <c r="D34" i="11" s="1"/>
  <c r="C39" i="11"/>
  <c r="D39" i="11" s="1"/>
  <c r="C49" i="11"/>
  <c r="D49" i="11" s="1"/>
  <c r="C59" i="11"/>
  <c r="D59" i="11" s="1"/>
  <c r="C69" i="11"/>
  <c r="D69" i="11" s="1"/>
  <c r="C79" i="11"/>
  <c r="D79" i="11" s="1"/>
  <c r="C91" i="11"/>
  <c r="D91" i="11" s="1"/>
  <c r="C111" i="11"/>
  <c r="D111" i="11" s="1"/>
  <c r="C121" i="11"/>
  <c r="D121" i="11" s="1"/>
  <c r="C131" i="11"/>
  <c r="D131" i="11" s="1"/>
  <c r="C143" i="11"/>
  <c r="D143" i="11" s="1"/>
  <c r="C153" i="11"/>
  <c r="D153" i="11" s="1"/>
  <c r="C165" i="11"/>
  <c r="D165" i="11" s="1"/>
  <c r="C175" i="11"/>
  <c r="D175" i="11" s="1"/>
  <c r="C185" i="11"/>
  <c r="D185" i="11" s="1"/>
  <c r="C200" i="11"/>
  <c r="D200" i="11" s="1"/>
  <c r="C210" i="11"/>
  <c r="D210" i="11" s="1"/>
  <c r="C215" i="11"/>
  <c r="D215" i="11" s="1"/>
  <c r="C232" i="11"/>
  <c r="D232" i="11" s="1"/>
  <c r="C568" i="11"/>
  <c r="D568" i="11" s="1"/>
  <c r="C632" i="11"/>
  <c r="D632" i="11" s="1"/>
  <c r="D725" i="11"/>
  <c r="C727" i="11"/>
  <c r="D727" i="11" s="1"/>
  <c r="D807" i="11"/>
  <c r="C809" i="11"/>
  <c r="D809" i="11" s="1"/>
  <c r="D891" i="11"/>
  <c r="C893" i="11"/>
  <c r="D893" i="11" s="1"/>
  <c r="C396" i="11"/>
  <c r="D396" i="11" s="1"/>
  <c r="C401" i="11"/>
  <c r="D401" i="11" s="1"/>
  <c r="C935" i="11"/>
  <c r="D935" i="11" s="1"/>
  <c r="C955" i="11"/>
  <c r="D955" i="11" s="1"/>
  <c r="C682" i="11"/>
  <c r="D682" i="11" s="1"/>
  <c r="C702" i="11"/>
  <c r="D702" i="11" s="1"/>
  <c r="C722" i="11"/>
  <c r="D722" i="11" s="1"/>
  <c r="C742" i="11"/>
  <c r="D742" i="11" s="1"/>
  <c r="C762" i="11"/>
  <c r="D762" i="11" s="1"/>
  <c r="C782" i="11"/>
  <c r="D782" i="11" s="1"/>
  <c r="C804" i="11"/>
  <c r="D804" i="11" s="1"/>
  <c r="C824" i="11"/>
  <c r="D824" i="11" s="1"/>
  <c r="C844" i="11"/>
  <c r="D844" i="11" s="1"/>
  <c r="C866" i="11"/>
  <c r="D866" i="11" s="1"/>
  <c r="C888" i="11"/>
  <c r="D888" i="11" s="1"/>
  <c r="C908" i="11"/>
  <c r="D908" i="11" s="1"/>
  <c r="C930" i="11"/>
  <c r="D930" i="11" s="1"/>
  <c r="C950" i="11"/>
  <c r="D950" i="11" s="1"/>
</calcChain>
</file>

<file path=xl/sharedStrings.xml><?xml version="1.0" encoding="utf-8"?>
<sst xmlns="http://schemas.openxmlformats.org/spreadsheetml/2006/main" count="2904" uniqueCount="516">
  <si>
    <t xml:space="preserve">Type of Paid Leave Program </t>
  </si>
  <si>
    <t>Annual Number of Accrued</t>
  </si>
  <si>
    <t>Carry-Over and Cash-Out of</t>
  </si>
  <si>
    <t>Annual Number of</t>
  </si>
  <si>
    <t xml:space="preserve">Sick Leave Hours </t>
  </si>
  <si>
    <t>Unused Leave</t>
  </si>
  <si>
    <t>Paid Holidays and Personal Days</t>
  </si>
  <si>
    <t>Lowest</t>
  </si>
  <si>
    <t>Median</t>
  </si>
  <si>
    <t>Average</t>
  </si>
  <si>
    <t>Highest</t>
  </si>
  <si>
    <t>State of WA</t>
  </si>
  <si>
    <t># of Responses</t>
  </si>
  <si>
    <t>Number of Responses</t>
  </si>
  <si>
    <t>Percent of Total Responses</t>
  </si>
  <si>
    <t>Including zeros (0s)</t>
  </si>
  <si>
    <t>PTO</t>
  </si>
  <si>
    <r>
      <t xml:space="preserve">Vacation </t>
    </r>
    <r>
      <rPr>
        <sz val="12"/>
        <color theme="1"/>
        <rFont val="Arial Narrow"/>
        <family val="2"/>
      </rPr>
      <t>(N=22)</t>
    </r>
  </si>
  <si>
    <t>Sick</t>
  </si>
  <si>
    <t>Including Zeros (0s)</t>
  </si>
  <si>
    <t>Holidays</t>
  </si>
  <si>
    <t>Excluding zeros (0s)</t>
  </si>
  <si>
    <t>(N=7)</t>
  </si>
  <si>
    <t>(N=25)</t>
  </si>
  <si>
    <t>Personal Days</t>
  </si>
  <si>
    <t>Carry-Over Allowed</t>
  </si>
  <si>
    <t>Holidays and Personal Days Combined</t>
  </si>
  <si>
    <t xml:space="preserve">   Unlimited Carry-Over</t>
  </si>
  <si>
    <t>Excluding Zeros (0s)</t>
  </si>
  <si>
    <t>28*</t>
  </si>
  <si>
    <t xml:space="preserve">   Limited Carry-Over</t>
  </si>
  <si>
    <t>Cash-Out Allowed at:</t>
  </si>
  <si>
    <t xml:space="preserve">    Year End</t>
  </si>
  <si>
    <t xml:space="preserve">    Termination</t>
  </si>
  <si>
    <t xml:space="preserve">    Retirement</t>
  </si>
  <si>
    <t>Cash Out Not Allowed</t>
  </si>
  <si>
    <t>Cash-Out Rate (Median)</t>
  </si>
  <si>
    <t>--</t>
  </si>
  <si>
    <t>State of Washington</t>
  </si>
  <si>
    <t>The State of Washington allows employees to carry-over unused Vacation and Sick Leave. Employees are allowed to bank 240 hours of Vacation leave per year and an Unlimited amount of Sick Leave per year. Employee are also allowed to cash out Vacation Leave at Termination and Retirement, but not at Year End. Vacation is cashed out at a rate of 100% Employees are allowed to cash out Sick Leave at Year End and Retirement, but not Termination. Sick Leave is cashed out at a rate of 25%.</t>
  </si>
  <si>
    <t>This Page Intentionally Left Blank</t>
  </si>
  <si>
    <r>
      <t xml:space="preserve">Annual Number of </t>
    </r>
    <r>
      <rPr>
        <b/>
        <u/>
        <sz val="14"/>
        <color rgb="FF004568"/>
        <rFont val="Arial Narrow"/>
        <family val="2"/>
      </rPr>
      <t>Vacation</t>
    </r>
    <r>
      <rPr>
        <b/>
        <sz val="14"/>
        <color rgb="FF004568"/>
        <rFont val="Arial Narrow"/>
        <family val="2"/>
      </rPr>
      <t xml:space="preserve"> Hours Accrued</t>
    </r>
  </si>
  <si>
    <t>Median Annual Hours for</t>
  </si>
  <si>
    <t>by Years of Service</t>
  </si>
  <si>
    <t>PTO, Vacation and Sick Leave</t>
  </si>
  <si>
    <t>Years of Service</t>
  </si>
  <si>
    <t>1 Year</t>
  </si>
  <si>
    <t>14 Years</t>
  </si>
  <si>
    <t>2 Years</t>
  </si>
  <si>
    <t>15 Years</t>
  </si>
  <si>
    <t>3 Years</t>
  </si>
  <si>
    <t>16 Years</t>
  </si>
  <si>
    <t>4 years</t>
  </si>
  <si>
    <t>17 Years</t>
  </si>
  <si>
    <t>5 Years</t>
  </si>
  <si>
    <t>18 Years</t>
  </si>
  <si>
    <t>6 Years</t>
  </si>
  <si>
    <t>19 Years</t>
  </si>
  <si>
    <t>7 Years</t>
  </si>
  <si>
    <t>20 Years</t>
  </si>
  <si>
    <t>8 Years</t>
  </si>
  <si>
    <t>21 Years</t>
  </si>
  <si>
    <t>9 Years</t>
  </si>
  <si>
    <t>22 Years</t>
  </si>
  <si>
    <t>10 Years</t>
  </si>
  <si>
    <t>23 Years</t>
  </si>
  <si>
    <t>11 Years</t>
  </si>
  <si>
    <t>24 Years</t>
  </si>
  <si>
    <t>12 Years</t>
  </si>
  <si>
    <t>25 Years</t>
  </si>
  <si>
    <t>13 years</t>
  </si>
  <si>
    <t>25+ Years</t>
  </si>
  <si>
    <r>
      <t xml:space="preserve">Annual Number of </t>
    </r>
    <r>
      <rPr>
        <b/>
        <u/>
        <sz val="14"/>
        <color rgb="FF004568"/>
        <rFont val="Arial Narrow"/>
        <family val="2"/>
      </rPr>
      <t>Paid Time Off (PTO)</t>
    </r>
    <r>
      <rPr>
        <b/>
        <sz val="14"/>
        <color rgb="FF004568"/>
        <rFont val="Arial Narrow"/>
        <family val="2"/>
      </rPr>
      <t xml:space="preserve"> Hours Accrued</t>
    </r>
  </si>
  <si>
    <t>NA</t>
  </si>
  <si>
    <t>Types of Pay Plans</t>
  </si>
  <si>
    <t>Years from Minimum to Maximum Salary</t>
  </si>
  <si>
    <r>
      <t xml:space="preserve">for </t>
    </r>
    <r>
      <rPr>
        <b/>
        <u/>
        <sz val="14"/>
        <color rgb="FF004568"/>
        <rFont val="Arial Narrow"/>
        <family val="2"/>
      </rPr>
      <t>Union Represented</t>
    </r>
    <r>
      <rPr>
        <b/>
        <sz val="14"/>
        <color rgb="FF004568"/>
        <rFont val="Arial Narrow"/>
        <family val="2"/>
      </rPr>
      <t xml:space="preserve"> Employees</t>
    </r>
  </si>
  <si>
    <t>Market Sector</t>
  </si>
  <si>
    <t>Percent of Responses</t>
  </si>
  <si>
    <t>Union Represented Employees</t>
  </si>
  <si>
    <t>Grade and Step</t>
  </si>
  <si>
    <t>Grades, No Steps</t>
  </si>
  <si>
    <t>Merit/ Performance Based</t>
  </si>
  <si>
    <t>Other</t>
  </si>
  <si>
    <t>Nonrepresented Employees</t>
  </si>
  <si>
    <t>In-State Public Sector
(N=22)</t>
  </si>
  <si>
    <t>State Governments
(N=7)</t>
  </si>
  <si>
    <t>Median Years from Minimum to Maximum Salary</t>
  </si>
  <si>
    <t>All Respondents
(N=29)</t>
  </si>
  <si>
    <t xml:space="preserve">The State of Washington utilizes a Grade and Step pay plan for Union Represented positions. </t>
  </si>
  <si>
    <r>
      <t xml:space="preserve">for </t>
    </r>
    <r>
      <rPr>
        <b/>
        <u/>
        <sz val="14"/>
        <color rgb="FF004568"/>
        <rFont val="Arial Narrow"/>
        <family val="2"/>
      </rPr>
      <t>Nonrepresented</t>
    </r>
    <r>
      <rPr>
        <b/>
        <sz val="14"/>
        <color rgb="FF004568"/>
        <rFont val="Arial Narrow"/>
        <family val="2"/>
      </rPr>
      <t xml:space="preserve"> Employees</t>
    </r>
  </si>
  <si>
    <t>Grades,</t>
  </si>
  <si>
    <t>No Steps</t>
  </si>
  <si>
    <t>State Governments</t>
  </si>
  <si>
    <t>All Respondents 
(N=29)</t>
  </si>
  <si>
    <t xml:space="preserve">The State of Washington utilizes a Grade and Step pay plan for Nonrepresented positions. </t>
  </si>
  <si>
    <t xml:space="preserve">Types of Pay Plans </t>
  </si>
  <si>
    <t xml:space="preserve">for Union Represented and Nonrepresented Employees </t>
  </si>
  <si>
    <t>Pay Schedule Adjustments</t>
  </si>
  <si>
    <t>Factors that Influence Base Pay Increases</t>
  </si>
  <si>
    <t>FY2019 and FY2020</t>
  </si>
  <si>
    <r>
      <t>Union Represented Employees</t>
    </r>
    <r>
      <rPr>
        <b/>
        <sz val="14"/>
        <color rgb="FF0074AF"/>
        <rFont val="Arial Narrow"/>
        <family val="2"/>
      </rPr>
      <t xml:space="preserve"> </t>
    </r>
  </si>
  <si>
    <t>CBA*</t>
  </si>
  <si>
    <t>Interest Arbitration</t>
  </si>
  <si>
    <t>Budget/ Financial Feasibility</t>
  </si>
  <si>
    <t>Cost of Living (Inflation)</t>
  </si>
  <si>
    <t>Cost of Labor (Market)</t>
  </si>
  <si>
    <t>FY2019</t>
  </si>
  <si>
    <t>FY2020</t>
  </si>
  <si>
    <t>FY 2019</t>
  </si>
  <si>
    <t>In-State Public Sector 
(N=22)</t>
  </si>
  <si>
    <t>State Governments 
(N=7)</t>
  </si>
  <si>
    <t>In-State Public Sector</t>
  </si>
  <si>
    <t>Insufficient data</t>
  </si>
  <si>
    <t>FY 2020</t>
  </si>
  <si>
    <t>All Respondents</t>
  </si>
  <si>
    <t xml:space="preserve">Nonrepresented Employees </t>
  </si>
  <si>
    <t xml:space="preserve">The State of Washington's base pay increases for Nonrepresented positions is determined by Collective Bargaining Agreements, Budget/Financial Feasibility and Revised Code of Washington 41.06.152 adopted by the State Legislature. The code requires the Office of Financial Management to review the fiscal impact and determine if the organization has the ability to afford the adjustments. </t>
  </si>
  <si>
    <t xml:space="preserve">The State of Washington's base pay increases for Nonrepresented positions is determined by Budget/Financial Feasibility and Revised Code of Washington 41.06.152 adopted by the State Legislature. The code requires the Office of Financial Management to review the fiscal impact and determine if the organization has the ability to afford the adjustments. </t>
  </si>
  <si>
    <t>This Page Left Intentionally Blank</t>
  </si>
  <si>
    <t>Median Pay Scale Adjustments</t>
  </si>
  <si>
    <t xml:space="preserve">Factors that Influenced FY2019 Pay Increases </t>
  </si>
  <si>
    <t>for Union Represented and Nonrepresented Employees</t>
  </si>
  <si>
    <t xml:space="preserve"> for Union Represented and Nonrepresented Employees </t>
  </si>
  <si>
    <t>Shift Differentials</t>
  </si>
  <si>
    <t>Call Back and Standby Pay</t>
  </si>
  <si>
    <t>Dollar Value Responses</t>
  </si>
  <si>
    <t>Shift</t>
  </si>
  <si>
    <t>% Reporting Greater than $0</t>
  </si>
  <si>
    <t># of Total Responses</t>
  </si>
  <si>
    <t>Evening</t>
  </si>
  <si>
    <t>Call Back Pay</t>
  </si>
  <si>
    <t>Night</t>
  </si>
  <si>
    <t>Minimum # of Hours</t>
  </si>
  <si>
    <t>Weekend</t>
  </si>
  <si>
    <t>Standby Pay</t>
  </si>
  <si>
    <t>Excluding Zeros (0%)</t>
  </si>
  <si>
    <t>Percent of Pay Responses</t>
  </si>
  <si>
    <t>No data</t>
  </si>
  <si>
    <t>Prevalence of Performance Based Pay</t>
  </si>
  <si>
    <t>Longevity Pay Provided</t>
  </si>
  <si>
    <t xml:space="preserve">Prevalence of Other Total Rewards Incentives </t>
  </si>
  <si>
    <t>by Employee Group</t>
  </si>
  <si>
    <t xml:space="preserve">Beyond the Maximum of the Salary Range? </t>
  </si>
  <si>
    <t>Offering</t>
  </si>
  <si>
    <t>Reimbursement for membership dues to job-related professional associations</t>
  </si>
  <si>
    <t>Performance Incentive</t>
  </si>
  <si>
    <t>Senior Management</t>
  </si>
  <si>
    <t>Yes</t>
  </si>
  <si>
    <t>No</t>
  </si>
  <si>
    <t>Transportation or commuting assistance</t>
  </si>
  <si>
    <t>Base salary increases that vary or depend on individual performance</t>
  </si>
  <si>
    <t>In-State Public Sector 
(N=21)</t>
  </si>
  <si>
    <t>Student loan deferral, repayment, or forgiveness program</t>
  </si>
  <si>
    <t>Merit incentives or bonuses related to organization-wide performance or business results</t>
  </si>
  <si>
    <t>Employer sponsored conferences and training modules</t>
  </si>
  <si>
    <t>Merit incentives or bonuses to recognize group/team performance or outcomes</t>
  </si>
  <si>
    <t>All Respondents 
(N=28)</t>
  </si>
  <si>
    <t>Relocation reimbursement (for new hires)</t>
  </si>
  <si>
    <t>Incentives or bonuses to recognize individual performance or outcomes</t>
  </si>
  <si>
    <t>The State of Washington has available the last step in the classified salary structures for a longevity step available after 6 years at the previous step.</t>
  </si>
  <si>
    <t>Tuition assistance or reimbursement</t>
  </si>
  <si>
    <t>Gainsharing awards or bonuses (related to cost savings)</t>
  </si>
  <si>
    <t>Employer sponsored online training such as LinkedIn Learning</t>
  </si>
  <si>
    <t>Spot incentives or bonuses related to performance (unannounced cash, gift card, etc.)</t>
  </si>
  <si>
    <t>Reimbursement for fees associated with certification/licensing attainment or maintenance</t>
  </si>
  <si>
    <t>Non-cash awards related to performance (prizes, days off, plaques, etc.)</t>
  </si>
  <si>
    <t>Employer facilitated inter-disciplinary groups to accomplish tasks</t>
  </si>
  <si>
    <t>None of the above</t>
  </si>
  <si>
    <t>The State of Washington's Senior Management, Union, and Nonrepresented positions are eligible for spot incentives related to performance and non-cash awards related to performance. In addition, Senior Management positions are also eligible for base salary increases that vary or depend on individual performance.</t>
  </si>
  <si>
    <t xml:space="preserve">The State of Washington offers all of the incentives listed above for their largest civilian employee group. </t>
  </si>
  <si>
    <t>Prevalence of Other Incentive Pay by Employee Group</t>
  </si>
  <si>
    <t xml:space="preserve">Prevalence of Longevity Pay </t>
  </si>
  <si>
    <t>Prevalence of Performance Pay, Incentives, and Other Total Rewards</t>
  </si>
  <si>
    <t>Incentive Pay</t>
  </si>
  <si>
    <t>Additional pay or bonus for attaining job related skills, certifications, licenses, etc.</t>
  </si>
  <si>
    <t>Recruitment or hiring bonus</t>
  </si>
  <si>
    <t>Referral bonus</t>
  </si>
  <si>
    <t>Retention bonus, longevity pay or years of service bonus/award</t>
  </si>
  <si>
    <t>The State of Washington's Senior management and Nonrepresented positions are eligible for recruitment or hiring bonuses. In addition, Nonrepresented positions are eligible for retention bonus, longevity pay or years of service bonuses/awards.</t>
  </si>
  <si>
    <t>Compressed Workweek, Flexible Schedule, and Telework</t>
  </si>
  <si>
    <t>Percentage of Workforce that:</t>
  </si>
  <si>
    <t>% Reporting Greater than 0%</t>
  </si>
  <si>
    <t>Has a compressed workweek schedule</t>
  </si>
  <si>
    <t>Has a flexible schedule (flextime)</t>
  </si>
  <si>
    <t>Teleworks at least one day every two weeks</t>
  </si>
  <si>
    <t>Do Your Employees Contribute to Social Security?</t>
  </si>
  <si>
    <t>Maximum Salary Basis*</t>
  </si>
  <si>
    <t>% Indicating No Maximum</t>
  </si>
  <si>
    <t>Defined Benefit (DB) Plans</t>
  </si>
  <si>
    <t>NR</t>
  </si>
  <si>
    <t>Defined Contribution (DC) Plans</t>
  </si>
  <si>
    <t>Combined DB/DC Plan (DB portion)</t>
  </si>
  <si>
    <t xml:space="preserve">Normal or Typical Retirement Age </t>
  </si>
  <si>
    <t xml:space="preserve">Defined Benefit Multiplier </t>
  </si>
  <si>
    <t>Not Applicable</t>
  </si>
  <si>
    <t>Typical Annual Cost of Living Adjustment (COLA)</t>
  </si>
  <si>
    <t xml:space="preserve">Employer Share of Plan Funding </t>
  </si>
  <si>
    <t>Survey Response Rate</t>
  </si>
  <si>
    <t>Location of Survey Participants</t>
  </si>
  <si>
    <t>Location of In-State Public Survey Participants</t>
  </si>
  <si>
    <t>Size of Survey Participants</t>
  </si>
  <si>
    <t xml:space="preserve">Percent of Workforce Union Represented </t>
  </si>
  <si>
    <t>Regular Workweek Hours for Most Full-Time Employees</t>
  </si>
  <si>
    <t>Surveyed</t>
  </si>
  <si>
    <t>Completed Surveys Received</t>
  </si>
  <si>
    <t>Data Mined</t>
  </si>
  <si>
    <t>Total Responses</t>
  </si>
  <si>
    <t>Response Rate</t>
  </si>
  <si>
    <t xml:space="preserve">In-State
Public Sector </t>
  </si>
  <si>
    <t>State
Governments</t>
  </si>
  <si>
    <t>All
Participants</t>
  </si>
  <si>
    <t>Location</t>
  </si>
  <si>
    <t>Number</t>
  </si>
  <si>
    <t>Percent</t>
  </si>
  <si>
    <t>Number of Employee FTEs</t>
  </si>
  <si>
    <t xml:space="preserve">Percent Union Represented </t>
  </si>
  <si>
    <t xml:space="preserve">Workweek Hours </t>
  </si>
  <si>
    <t>Puget Sound Area (King, Pierce, Snohomish)</t>
  </si>
  <si>
    <t>Fewer than 199 FTEs</t>
  </si>
  <si>
    <t>None (0%)</t>
  </si>
  <si>
    <t>35.6 hours</t>
  </si>
  <si>
    <t>Western Washington (excluding Puget Sound)</t>
  </si>
  <si>
    <t>200 to 999 FTEs</t>
  </si>
  <si>
    <t>1% &lt; 10%</t>
  </si>
  <si>
    <t>37.5 hours</t>
  </si>
  <si>
    <t>Total</t>
  </si>
  <si>
    <t>Eastern Washington</t>
  </si>
  <si>
    <t>1,000 to 4,999 FTEs</t>
  </si>
  <si>
    <t>10% &lt; 20%</t>
  </si>
  <si>
    <t>40 hours</t>
  </si>
  <si>
    <t>Out of State</t>
  </si>
  <si>
    <t>5,000 or more FTEs</t>
  </si>
  <si>
    <t>20% &lt; 30%</t>
  </si>
  <si>
    <t>All*</t>
  </si>
  <si>
    <t xml:space="preserve">All </t>
  </si>
  <si>
    <t>30% &lt; 40%</t>
  </si>
  <si>
    <t>The State of Washington has a 40 hour workweek.</t>
  </si>
  <si>
    <t>The State of Washington is located in Western Washington, as defined in this study.</t>
  </si>
  <si>
    <t>The State of Washington has 5,000 or more FTEs.</t>
  </si>
  <si>
    <t>40% &lt; 50%</t>
  </si>
  <si>
    <t>* 14 participants did not respond to this question (9 in-state public sector and 5 state governments).</t>
  </si>
  <si>
    <t>50% &lt; 60%</t>
  </si>
  <si>
    <t>60% &lt; 70%</t>
  </si>
  <si>
    <t>70% &lt; 80%</t>
  </si>
  <si>
    <t>80% &lt; 90%</t>
  </si>
  <si>
    <t>90% &lt; 100%</t>
  </si>
  <si>
    <t xml:space="preserve">The State of Washington has 74% of their workforce unionized. </t>
  </si>
  <si>
    <t>Percent of Workforce Union Represented</t>
  </si>
  <si>
    <t>Total Compensation</t>
  </si>
  <si>
    <t>In-State Private Sector</t>
  </si>
  <si>
    <t>100 Secretary Senior</t>
  </si>
  <si>
    <t>Administrative and Other Support Services</t>
  </si>
  <si>
    <t>101 PBX &amp; Telephone Operator</t>
  </si>
  <si>
    <t>102 Customer Service Specialist 2</t>
  </si>
  <si>
    <t>103 Administrative Assistant 3</t>
  </si>
  <si>
    <t>104 Program Specialist 2</t>
  </si>
  <si>
    <t>105 Management Analyst 3</t>
  </si>
  <si>
    <t>106 Events Coordinator 3</t>
  </si>
  <si>
    <t>107 Forms &amp; Records Analyst 2</t>
  </si>
  <si>
    <t>108 Mail Carrier-Driver</t>
  </si>
  <si>
    <t>109 Procurement &amp; Supply Specialist 3</t>
  </si>
  <si>
    <t>110 Human Resource Consultant 2</t>
  </si>
  <si>
    <t>111 Industrial Relations Agent 2</t>
  </si>
  <si>
    <t>112 Custodian 2</t>
  </si>
  <si>
    <t>113 Grant &amp; Contract Coordinator</t>
  </si>
  <si>
    <t>114 Technical Training Consultant</t>
  </si>
  <si>
    <t>115 IT Support Technician 2</t>
  </si>
  <si>
    <t>200 Forest Cruiser &amp; Craft Technician</t>
  </si>
  <si>
    <t>Agriculture or Forest Services/Products</t>
  </si>
  <si>
    <t>201 Forest Crew Supervisor 1</t>
  </si>
  <si>
    <t>202 Forest Nursery Laborer</t>
  </si>
  <si>
    <t>203 Horticulturist</t>
  </si>
  <si>
    <t>204 Agricultural Commodity Inspector 3</t>
  </si>
  <si>
    <t>205 Grounds &amp; Nursery Services Specialist 2</t>
  </si>
  <si>
    <t>206 Grain Inspector 1</t>
  </si>
  <si>
    <t>207 Wildland Fire Operations Technician 2</t>
  </si>
  <si>
    <t>208 Farmer 2</t>
  </si>
  <si>
    <t>300 Graphic Designer</t>
  </si>
  <si>
    <t>Arts, Entertainment, or Recreation</t>
  </si>
  <si>
    <t>301 Recreation &amp; Athletics Specialist 2</t>
  </si>
  <si>
    <t>302 Sports Equipment Technician</t>
  </si>
  <si>
    <t>303 Preservation &amp; Museum Specialist 3</t>
  </si>
  <si>
    <t>304 Sewing &amp; Alterations Specialist 2</t>
  </si>
  <si>
    <t>400 Highway Maintenance Worker 2</t>
  </si>
  <si>
    <t>Construction</t>
  </si>
  <si>
    <t>401 Construction Project Coordinator 2</t>
  </si>
  <si>
    <t>402 Construction &amp; Maintenance Superintendent 2</t>
  </si>
  <si>
    <t>403 Carpenter</t>
  </si>
  <si>
    <t>404 Painter</t>
  </si>
  <si>
    <t>406 Electrician</t>
  </si>
  <si>
    <t>407 Plumber/Pipefitter/Steamfitter</t>
  </si>
  <si>
    <t>408 Refrigeration Mechanic</t>
  </si>
  <si>
    <t>409 Maintenance Mechanic 2</t>
  </si>
  <si>
    <t>410 Welder - Fabricator</t>
  </si>
  <si>
    <t>411 Equipment Operator 2</t>
  </si>
  <si>
    <t>500 Vocational Education Program Specialist</t>
  </si>
  <si>
    <t>Educational or Library Services</t>
  </si>
  <si>
    <t>501 Instruction &amp; Classroom Support Technician 1</t>
  </si>
  <si>
    <t>502 Early Childhood Program Specialist 3</t>
  </si>
  <si>
    <t>503 Deaf Interpreter 3</t>
  </si>
  <si>
    <t>505 Library &amp; Archival Professional 2</t>
  </si>
  <si>
    <t>600 Actuary 2</t>
  </si>
  <si>
    <t>Finance or Insurance</t>
  </si>
  <si>
    <t>601 Financial Legal Examiner 2</t>
  </si>
  <si>
    <t>602 Industrial Insurance Appeals Judge 3</t>
  </si>
  <si>
    <t>603 Contracts Specialist 2</t>
  </si>
  <si>
    <t>604 Budget Analyst 2</t>
  </si>
  <si>
    <t>605 Fiscal Technician 2</t>
  </si>
  <si>
    <t>606 Cashier 2</t>
  </si>
  <si>
    <t>607 Auditor 2</t>
  </si>
  <si>
    <t>608 Audit Specialist - Dot 2</t>
  </si>
  <si>
    <t>609 Financial Examiner 3</t>
  </si>
  <si>
    <t>610 Public Benefits Specialist 3</t>
  </si>
  <si>
    <t>611 Tax Information Specialist 1</t>
  </si>
  <si>
    <t>612 Revenue Agent 2</t>
  </si>
  <si>
    <t>613 Support Enforcement Officer 2</t>
  </si>
  <si>
    <t>700 Clinical/Medical Technologist 2</t>
  </si>
  <si>
    <t>Health Care or Social Services</t>
  </si>
  <si>
    <t>701 Laboratory Technician 3</t>
  </si>
  <si>
    <t>703 Mental Health Practitioner</t>
  </si>
  <si>
    <t>704 Psychiatric Child Care Counselor 1</t>
  </si>
  <si>
    <t>705 Social Worker 2 - Academic Medical Centers</t>
  </si>
  <si>
    <t>706 Residential Rehabilitation Counselor 2</t>
  </si>
  <si>
    <t>707 Psychology Associate</t>
  </si>
  <si>
    <t>708 Social Service Specialist 2</t>
  </si>
  <si>
    <t>709 Vocational Rehabilitation Counselor 3</t>
  </si>
  <si>
    <t>710 Attendant Counselor 2</t>
  </si>
  <si>
    <t>711 Adult Training Specialist 2</t>
  </si>
  <si>
    <t>712 Medical Transcriptionist 2</t>
  </si>
  <si>
    <t>713 Health Services Consultant 2</t>
  </si>
  <si>
    <t>714 Public Health Advisor 2</t>
  </si>
  <si>
    <t>715 Patient Services Coordinator</t>
  </si>
  <si>
    <t>716 Registered Nurse 2</t>
  </si>
  <si>
    <t>717 Licensed Practical Nurse 2</t>
  </si>
  <si>
    <t>718 Nursing Assistant</t>
  </si>
  <si>
    <t>719 Dentist</t>
  </si>
  <si>
    <t>720 Physician 2</t>
  </si>
  <si>
    <t>721 Psychiatrist</t>
  </si>
  <si>
    <t>722 Advanced Registered Nurse Practitioner</t>
  </si>
  <si>
    <t>723 Dental Hygienist 2</t>
  </si>
  <si>
    <t>724 Pharmacist 3</t>
  </si>
  <si>
    <t>725 Pharmacy Technician 2</t>
  </si>
  <si>
    <t>728 Imaging Technologist 2</t>
  </si>
  <si>
    <t>729 Diagnostic Medical Sonographer</t>
  </si>
  <si>
    <t>730 Radiation Therapy Dosimetrist</t>
  </si>
  <si>
    <t>731 Toxicologist 2</t>
  </si>
  <si>
    <t>732 Epidemiologist 1</t>
  </si>
  <si>
    <t>734 Occupational Therapist 3</t>
  </si>
  <si>
    <t>735 Physical Therapist 2</t>
  </si>
  <si>
    <t>736 Physical Therapy Assistant 2</t>
  </si>
  <si>
    <t>737 Speech Pathologist/Audiologist Specialist 1</t>
  </si>
  <si>
    <t>738 Respiratory Care Specialist</t>
  </si>
  <si>
    <t>739 Orthopedic Technician 1</t>
  </si>
  <si>
    <t>740 Dietitian 1</t>
  </si>
  <si>
    <t>741 Hospital Central Services Technician 1</t>
  </si>
  <si>
    <t>742 Histotechnologist</t>
  </si>
  <si>
    <t>743 Clinical Cytogenetic Technologist</t>
  </si>
  <si>
    <t>745 Optician, Licensed - Dispensing</t>
  </si>
  <si>
    <t>746 Anesthesiology Technician 2</t>
  </si>
  <si>
    <t>748 Electrocardiograph Technician 2</t>
  </si>
  <si>
    <t>749 Research Technologist 2</t>
  </si>
  <si>
    <t>753 Psychiatric Social Worker 2</t>
  </si>
  <si>
    <t>754 Developmental Disability Case/Resource Manager</t>
  </si>
  <si>
    <t>755 Worksource Specialist 4</t>
  </si>
  <si>
    <t>800 Cook 2</t>
  </si>
  <si>
    <t>Hospitality, Accommodation, Food Services, or Personal Services</t>
  </si>
  <si>
    <t>801 Food Service Manager 2</t>
  </si>
  <si>
    <t>802 Laundry Worker 1</t>
  </si>
  <si>
    <t>900 Communications Consultant 3</t>
  </si>
  <si>
    <t>Media or Communications</t>
  </si>
  <si>
    <t>901 Electronic Media Producer Lead</t>
  </si>
  <si>
    <t>903 Photographer 2</t>
  </si>
  <si>
    <t>904 Digital Printing Specialist</t>
  </si>
  <si>
    <t>906 Community Outreach &amp; Environmental Educational Specialist 2</t>
  </si>
  <si>
    <t>910 Law Enforcement Equipment Technician 2</t>
  </si>
  <si>
    <t>911 Communications Officer 1</t>
  </si>
  <si>
    <t>912 Communications Systems Designer</t>
  </si>
  <si>
    <t>1100 Natural Resource Scientist 2</t>
  </si>
  <si>
    <t>Professional, Scientific, or Technical Services</t>
  </si>
  <si>
    <t>1101 Data Consultant 2</t>
  </si>
  <si>
    <t>1102 Forensic Scientist 3</t>
  </si>
  <si>
    <t>1103 Property &amp; Evidence Custodian</t>
  </si>
  <si>
    <t>1104 Hydrogeologist 3</t>
  </si>
  <si>
    <t>1105 Microbiologist 2</t>
  </si>
  <si>
    <t>1106 Chemist 2</t>
  </si>
  <si>
    <t>1107 Natural Resources Technician 2</t>
  </si>
  <si>
    <t>1108 Scientific Technician 2</t>
  </si>
  <si>
    <t>1109 Natural Resource Specialist 2</t>
  </si>
  <si>
    <t>1110 Fish &amp; Wildlife Biologist 2</t>
  </si>
  <si>
    <t>1111 Veterinary Specialist 2</t>
  </si>
  <si>
    <t>1112 Land Surveyor 3</t>
  </si>
  <si>
    <t>1113 Facilities Engineer 2</t>
  </si>
  <si>
    <t>1114 Civil Engineer 3</t>
  </si>
  <si>
    <t>1115 Electrical Engineer 3</t>
  </si>
  <si>
    <t>1116 Engineering Technician 2</t>
  </si>
  <si>
    <t>1117 Architect 1</t>
  </si>
  <si>
    <t>1118 Drafting Technician 2</t>
  </si>
  <si>
    <t>1119 Cartographer 3</t>
  </si>
  <si>
    <t>1120 Labor Relations Adjudicator/Mediator 2</t>
  </si>
  <si>
    <t>1121 Hearings Examiner 2</t>
  </si>
  <si>
    <t>1123 Legal Assistant 2</t>
  </si>
  <si>
    <t>1124 Paralegal 2</t>
  </si>
  <si>
    <t>1125 Electronics Technician 2</t>
  </si>
  <si>
    <t>1126 Locksmith</t>
  </si>
  <si>
    <t>1127 Instrument Maker 2</t>
  </si>
  <si>
    <t>1128 Automotive Mechanic</t>
  </si>
  <si>
    <t>1129 Equipment Technician 3</t>
  </si>
  <si>
    <t>1130 Transportation Specialist 2</t>
  </si>
  <si>
    <t>1131 Industrial Hygienist 2</t>
  </si>
  <si>
    <t>1132 Environmental Control Technician 2</t>
  </si>
  <si>
    <t>1133 Radiation Health Physicist 3</t>
  </si>
  <si>
    <t>1135 Fish Hatchery Specialist 2</t>
  </si>
  <si>
    <t>1200 Investigator 2</t>
  </si>
  <si>
    <t>Public Administration</t>
  </si>
  <si>
    <t>1201 Weights &amp; Measures Compliance Specialist 2</t>
  </si>
  <si>
    <t>1202 Consumer Program Specialist 2 - Utc</t>
  </si>
  <si>
    <t>1203 Regulatory Analyst 2</t>
  </si>
  <si>
    <t>1204 Licensing Services Representative 2</t>
  </si>
  <si>
    <t>1207 Commerce Specialist 2</t>
  </si>
  <si>
    <t>1208 Security Guard 2</t>
  </si>
  <si>
    <t>1209 Campus Police Officer</t>
  </si>
  <si>
    <t>1210 Elevator Inspector 2</t>
  </si>
  <si>
    <t>1211 Deputy State Fire Marshal</t>
  </si>
  <si>
    <t>1212 Emergency Management Program Specialist 2</t>
  </si>
  <si>
    <t>1213 Retirement Specialist 2</t>
  </si>
  <si>
    <t>1214 Employment Security Program Coordinator  2</t>
  </si>
  <si>
    <t>1215 Workers' Compensation Adjudicator 2</t>
  </si>
  <si>
    <t>1216 Safety &amp; Health Specialist 2</t>
  </si>
  <si>
    <t>1300 Property &amp; Acquisition Specialist 3</t>
  </si>
  <si>
    <t>Real Estate</t>
  </si>
  <si>
    <t>1400 Retail Clerk 2</t>
  </si>
  <si>
    <t>1401 Lottery District Sales Representative</t>
  </si>
  <si>
    <t>1500 Warehouse Operator 2</t>
  </si>
  <si>
    <t>Transportation or Warehousing</t>
  </si>
  <si>
    <t>1502 Mechanical Engineer Senior</t>
  </si>
  <si>
    <t>1504 Transportation Planning Specialist 3</t>
  </si>
  <si>
    <t>1505 Truck Driver 2</t>
  </si>
  <si>
    <t>1506 Aircraft Mechanic</t>
  </si>
  <si>
    <t>1507 Commercial Vehicle Enforcement Officer 1</t>
  </si>
  <si>
    <t>1508 Traffic Safety Systems Operator 3</t>
  </si>
  <si>
    <t>1509 Marine Vessel Operator</t>
  </si>
  <si>
    <t>1510 Aircraft Pilot 2</t>
  </si>
  <si>
    <t>1600 Energy/Utilities Engineer 2</t>
  </si>
  <si>
    <t>Utilities</t>
  </si>
  <si>
    <t>1601 Nuclear Engineer</t>
  </si>
  <si>
    <t>1602 Utility Worker 2</t>
  </si>
  <si>
    <t>1603 Plant Manager 2
Alternate Titles:
Physical Plant Manager,
Plant Engineer</t>
  </si>
  <si>
    <t>1604 Stationary Engineer 2</t>
  </si>
  <si>
    <t>1605 Wastewater Treatment Plant Operator 2</t>
  </si>
  <si>
    <t>Base Pay</t>
  </si>
  <si>
    <t>Benchmark Job Title</t>
  </si>
  <si>
    <t># of Data Points</t>
  </si>
  <si>
    <t>Base Pay Median Midpoint</t>
  </si>
  <si>
    <t>Market Average</t>
  </si>
  <si>
    <t>Base Pay Midpoint</t>
  </si>
  <si>
    <t>Health Benefit Cost</t>
  </si>
  <si>
    <t>Retirement Benefit Cost</t>
  </si>
  <si>
    <t>2020 State Salary Survey
Benchmark Data Tables</t>
  </si>
  <si>
    <t>State of Wyoming</t>
  </si>
  <si>
    <t>State of Utah</t>
  </si>
  <si>
    <t>State of Oregon</t>
  </si>
  <si>
    <t>State of New Mexico</t>
  </si>
  <si>
    <t>State of Nevada</t>
  </si>
  <si>
    <t>State of Montana</t>
  </si>
  <si>
    <t>State of Maryland</t>
  </si>
  <si>
    <t>State of Illinois</t>
  </si>
  <si>
    <t>State of Idaho</t>
  </si>
  <si>
    <t>State of Colorado</t>
  </si>
  <si>
    <t>State of California</t>
  </si>
  <si>
    <t>Commonwealth of Pennsylvania</t>
  </si>
  <si>
    <t>Yakima County</t>
  </si>
  <si>
    <t>Western Washington (exlcuding Puget Sound)</t>
  </si>
  <si>
    <t>Thurston County</t>
  </si>
  <si>
    <t>Tacoma Public Library</t>
  </si>
  <si>
    <t>Spokane Transit Authority</t>
  </si>
  <si>
    <t>Spokane County</t>
  </si>
  <si>
    <t>Sno-Isle Libraries</t>
  </si>
  <si>
    <t>Port of Tacoma</t>
  </si>
  <si>
    <t>Port of Seattle</t>
  </si>
  <si>
    <t>Port of Everett</t>
  </si>
  <si>
    <t>Pierce Transit</t>
  </si>
  <si>
    <t>Pierce County</t>
  </si>
  <si>
    <t>Peninsula Light Company</t>
  </si>
  <si>
    <t>Olympia School District</t>
  </si>
  <si>
    <t>Metropolitan Park District of Tacoma</t>
  </si>
  <si>
    <t>Kitsap Regional Library</t>
  </si>
  <si>
    <t>King County</t>
  </si>
  <si>
    <t>Jefferson County Library</t>
  </si>
  <si>
    <t>Intercity Transit</t>
  </si>
  <si>
    <t>Federal Government</t>
  </si>
  <si>
    <t>Energy Northwest</t>
  </si>
  <si>
    <t>City of Yakima</t>
  </si>
  <si>
    <t>City of Vancouver</t>
  </si>
  <si>
    <t>City of Tacoma</t>
  </si>
  <si>
    <t>City of Spokane</t>
  </si>
  <si>
    <t>City of Seattle</t>
  </si>
  <si>
    <t>City of Renton</t>
  </si>
  <si>
    <t>City of Redmond</t>
  </si>
  <si>
    <t>City of Olympia</t>
  </si>
  <si>
    <t>City of Everett</t>
  </si>
  <si>
    <t>Central Puget Sound Regional Transit Authority dba Sound Transit</t>
  </si>
  <si>
    <t>Ben Franklin Transit</t>
  </si>
  <si>
    <t>Loc. w/ Largest # Employees in WA</t>
  </si>
  <si>
    <t>Org Name</t>
  </si>
  <si>
    <t>2020 State Salary Survey Data Tables</t>
  </si>
  <si>
    <t>Paid Leave</t>
  </si>
  <si>
    <t>Pay Plan Types</t>
  </si>
  <si>
    <t>Pay Scale Adjustments</t>
  </si>
  <si>
    <t>Shift Differential &amp; Call-Back Pay</t>
  </si>
  <si>
    <t>Performance &amp; Incentive Pay</t>
  </si>
  <si>
    <t>Modern Work Environment</t>
  </si>
  <si>
    <t>Retirement Benefits</t>
  </si>
  <si>
    <t>Survey Participants</t>
  </si>
  <si>
    <t>Benchmark Summaries</t>
  </si>
  <si>
    <t>Participant Characteristics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</si>
</sst>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8" formatCode="&quot;$&quot;#,##0.00_);[Red]\(&quot;$&quot;#,##0.00\)"/>
    <numFmt numFmtId="164" formatCode="&quot;$&quot;#,##0"/>
  </numFmts>
  <fonts count="2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Arial Narrow"/>
      <family val="2"/>
    </font>
    <font>
      <b/>
      <sz val="14"/>
      <color rgb="FF004568"/>
      <name val="Arial Narrow"/>
      <family val="2"/>
    </font>
    <font>
      <b/>
      <sz val="12"/>
      <color theme="1"/>
      <name val="Arial Narrow"/>
      <family val="2"/>
    </font>
    <font>
      <sz val="12"/>
      <color rgb="FF000000"/>
      <name val="Arial Narrow"/>
      <family val="2"/>
    </font>
    <font>
      <sz val="12"/>
      <color theme="1"/>
      <name val="Arial Narrow"/>
      <family val="2"/>
    </font>
    <font>
      <b/>
      <sz val="12"/>
      <color rgb="FF000000"/>
      <name val="Arial Narrow"/>
      <family val="2"/>
    </font>
    <font>
      <b/>
      <sz val="16"/>
      <color theme="1"/>
      <name val="Arial Narrow"/>
      <family val="2"/>
    </font>
    <font>
      <b/>
      <u/>
      <sz val="14"/>
      <color rgb="FF004568"/>
      <name val="Arial Narrow"/>
      <family val="2"/>
    </font>
    <font>
      <b/>
      <sz val="12"/>
      <name val="Arial Narrow"/>
      <family val="2"/>
    </font>
    <font>
      <b/>
      <sz val="14"/>
      <color theme="5"/>
      <name val="Arial Narrow"/>
      <family val="2"/>
    </font>
    <font>
      <b/>
      <i/>
      <sz val="14"/>
      <color rgb="FF0074AF"/>
      <name val="Arial Narrow"/>
      <family val="2"/>
    </font>
    <font>
      <b/>
      <sz val="14"/>
      <color rgb="FF0074AF"/>
      <name val="Arial Narrow"/>
      <family val="2"/>
    </font>
    <font>
      <b/>
      <i/>
      <sz val="12"/>
      <color rgb="FF0074AF"/>
      <name val="Arial"/>
      <family val="2"/>
    </font>
    <font>
      <sz val="11"/>
      <color rgb="FF000000"/>
      <name val="Arial Narrow"/>
      <family val="2"/>
    </font>
    <font>
      <b/>
      <sz val="11"/>
      <name val="Calibri"/>
      <family val="2"/>
      <scheme val="minor"/>
    </font>
    <font>
      <b/>
      <sz val="11"/>
      <color theme="1"/>
      <name val="Arial Narrow"/>
      <family val="2"/>
    </font>
    <font>
      <b/>
      <sz val="14"/>
      <color theme="1"/>
      <name val="Arial"/>
      <family val="2"/>
    </font>
    <font>
      <sz val="14"/>
      <color theme="1"/>
      <name val="Arial"/>
      <family val="2"/>
    </font>
    <font>
      <b/>
      <sz val="12"/>
      <color theme="0"/>
      <name val="Arial"/>
      <family val="2"/>
    </font>
    <font>
      <b/>
      <sz val="12"/>
      <name val="Arial"/>
      <family val="2"/>
    </font>
    <font>
      <b/>
      <sz val="12"/>
      <color theme="1"/>
      <name val="Arial"/>
      <family val="2"/>
    </font>
    <font>
      <sz val="12"/>
      <name val="Arial"/>
      <family val="2"/>
    </font>
    <font>
      <u/>
      <sz val="11"/>
      <color theme="10"/>
      <name val="Calibri"/>
      <family val="2"/>
      <scheme val="minor"/>
    </font>
    <font>
      <u/>
      <sz val="11"/>
      <color theme="0"/>
      <name val="Calibri"/>
      <family val="2"/>
      <scheme val="minor"/>
    </font>
    <font>
      <b/>
      <sz val="14"/>
      <color theme="4" tint="-0.499984740745262"/>
      <name val="Arial Narrow"/>
      <family val="2"/>
    </font>
  </fonts>
  <fills count="14">
    <fill>
      <patternFill patternType="none"/>
    </fill>
    <fill>
      <patternFill patternType="gray125"/>
    </fill>
    <fill>
      <patternFill patternType="solid">
        <fgColor rgb="FF3B6980"/>
        <bgColor indexed="64"/>
      </patternFill>
    </fill>
    <fill>
      <patternFill patternType="solid">
        <fgColor theme="2"/>
        <bgColor indexed="64"/>
      </patternFill>
    </fill>
    <fill>
      <patternFill patternType="solid">
        <fgColor rgb="FFE8FBFC"/>
        <bgColor indexed="64"/>
      </patternFill>
    </fill>
    <fill>
      <patternFill patternType="solid">
        <fgColor rgb="FFFFFF00"/>
        <bgColor indexed="64"/>
      </patternFill>
    </fill>
    <fill>
      <patternFill patternType="solid">
        <fgColor theme="0"/>
        <bgColor indexed="64"/>
      </patternFill>
    </fill>
    <fill>
      <patternFill patternType="solid">
        <fgColor rgb="FF004568"/>
        <bgColor indexed="64"/>
      </patternFill>
    </fill>
    <fill>
      <patternFill patternType="solid">
        <fgColor rgb="FFC0C0C0"/>
        <bgColor indexed="64"/>
      </patternFill>
    </fill>
    <fill>
      <patternFill patternType="solid">
        <fgColor rgb="FFEAEAEA"/>
        <bgColor indexed="64"/>
      </patternFill>
    </fill>
    <fill>
      <patternFill patternType="solid">
        <fgColor rgb="FFA5C8D7"/>
        <bgColor indexed="64"/>
      </patternFill>
    </fill>
    <fill>
      <patternFill patternType="solid">
        <fgColor theme="9" tint="-0.249977111117893"/>
        <bgColor indexed="64"/>
      </patternFill>
    </fill>
    <fill>
      <patternFill patternType="solid">
        <fgColor theme="8" tint="-0.499984740745262"/>
        <bgColor indexed="64"/>
      </patternFill>
    </fill>
    <fill>
      <patternFill patternType="solid">
        <fgColor theme="7" tint="-0.249977111117893"/>
        <bgColor indexed="64"/>
      </patternFill>
    </fill>
  </fills>
  <borders count="49">
    <border>
      <left/>
      <right/>
      <top/>
      <bottom/>
      <diagonal/>
    </border>
    <border>
      <left/>
      <right/>
      <top style="thick">
        <color rgb="FFFFFFFF"/>
      </top>
      <bottom/>
      <diagonal/>
    </border>
    <border>
      <left/>
      <right/>
      <top style="thick">
        <color rgb="FFFFFFFF"/>
      </top>
      <bottom style="thick">
        <color rgb="FF004568"/>
      </bottom>
      <diagonal/>
    </border>
    <border>
      <left/>
      <right/>
      <top style="thick">
        <color rgb="FFFFFFFF"/>
      </top>
      <bottom style="medium">
        <color indexed="64"/>
      </bottom>
      <diagonal/>
    </border>
    <border>
      <left/>
      <right/>
      <top/>
      <bottom style="thick">
        <color rgb="FF004568"/>
      </bottom>
      <diagonal/>
    </border>
    <border>
      <left/>
      <right/>
      <top style="thick">
        <color theme="4"/>
      </top>
      <bottom style="medium">
        <color theme="4"/>
      </bottom>
      <diagonal/>
    </border>
    <border>
      <left/>
      <right/>
      <top style="thick">
        <color rgb="FF004568"/>
      </top>
      <bottom style="medium">
        <color rgb="FF004568"/>
      </bottom>
      <diagonal/>
    </border>
    <border>
      <left/>
      <right/>
      <top/>
      <bottom style="medium">
        <color rgb="FF004568"/>
      </bottom>
      <diagonal/>
    </border>
    <border>
      <left/>
      <right/>
      <top style="medium">
        <color indexed="64"/>
      </top>
      <bottom/>
      <diagonal/>
    </border>
    <border>
      <left/>
      <right/>
      <top style="thick">
        <color rgb="FF004568"/>
      </top>
      <bottom/>
      <diagonal/>
    </border>
    <border>
      <left/>
      <right/>
      <top style="medium">
        <color theme="4"/>
      </top>
      <bottom style="medium">
        <color theme="4"/>
      </bottom>
      <diagonal/>
    </border>
    <border>
      <left/>
      <right/>
      <top/>
      <bottom style="medium">
        <color indexed="64"/>
      </bottom>
      <diagonal/>
    </border>
    <border>
      <left/>
      <right/>
      <top/>
      <bottom style="thick">
        <color indexed="64"/>
      </bottom>
      <diagonal/>
    </border>
    <border>
      <left/>
      <right/>
      <top style="thick">
        <color indexed="64"/>
      </top>
      <bottom/>
      <diagonal/>
    </border>
    <border>
      <left/>
      <right/>
      <top/>
      <bottom style="thick">
        <color rgb="FFFFFFFF"/>
      </bottom>
      <diagonal/>
    </border>
    <border>
      <left/>
      <right/>
      <top style="medium">
        <color rgb="FF004568"/>
      </top>
      <bottom style="medium">
        <color rgb="FF004568"/>
      </bottom>
      <diagonal/>
    </border>
    <border>
      <left/>
      <right/>
      <top style="medium">
        <color indexed="64"/>
      </top>
      <bottom style="medium">
        <color indexed="64"/>
      </bottom>
      <diagonal/>
    </border>
    <border>
      <left/>
      <right/>
      <top style="medium">
        <color indexed="64"/>
      </top>
      <bottom style="thick">
        <color auto="1"/>
      </bottom>
      <diagonal/>
    </border>
    <border>
      <left/>
      <right/>
      <top style="thick">
        <color indexed="64"/>
      </top>
      <bottom style="thick">
        <color indexed="64"/>
      </bottom>
      <diagonal/>
    </border>
    <border>
      <left/>
      <right/>
      <top/>
      <bottom style="medium">
        <color rgb="FFFFFFFF"/>
      </bottom>
      <diagonal/>
    </border>
    <border>
      <left/>
      <right/>
      <top style="medium">
        <color rgb="FFFFFFFF"/>
      </top>
      <bottom/>
      <diagonal/>
    </border>
    <border>
      <left/>
      <right/>
      <top style="thick">
        <color rgb="FFFFFFFF"/>
      </top>
      <bottom style="medium">
        <color rgb="FFFFFFFF"/>
      </bottom>
      <diagonal/>
    </border>
    <border>
      <left/>
      <right/>
      <top style="thick">
        <color theme="1"/>
      </top>
      <bottom/>
      <diagonal/>
    </border>
    <border>
      <left/>
      <right/>
      <top style="thick">
        <color theme="1"/>
      </top>
      <bottom style="medium">
        <color indexed="64"/>
      </bottom>
      <diagonal/>
    </border>
    <border>
      <left/>
      <right/>
      <top style="medium">
        <color auto="1"/>
      </top>
      <bottom style="thick">
        <color rgb="FF004568"/>
      </bottom>
      <diagonal/>
    </border>
    <border>
      <left/>
      <right/>
      <top style="thick">
        <color indexed="64"/>
      </top>
      <bottom style="medium">
        <color indexed="64"/>
      </bottom>
      <diagonal/>
    </border>
    <border>
      <left/>
      <right/>
      <top style="medium">
        <color rgb="FF004568"/>
      </top>
      <bottom/>
      <diagonal/>
    </border>
    <border>
      <left/>
      <right/>
      <top/>
      <bottom style="thick">
        <color rgb="FF3B6980"/>
      </bottom>
      <diagonal/>
    </border>
    <border>
      <left/>
      <right/>
      <top style="medium">
        <color rgb="FF004568"/>
      </top>
      <bottom style="thick">
        <color rgb="FF3B6980"/>
      </bottom>
      <diagonal/>
    </border>
    <border>
      <left/>
      <right/>
      <top style="thick">
        <color theme="1"/>
      </top>
      <bottom style="medium">
        <color rgb="FF004568"/>
      </bottom>
      <diagonal/>
    </border>
    <border>
      <left/>
      <right/>
      <top style="medium">
        <color rgb="FFFFFFFF"/>
      </top>
      <bottom style="thick">
        <color rgb="FF004568"/>
      </bottom>
      <diagonal/>
    </border>
    <border>
      <left/>
      <right/>
      <top/>
      <bottom style="medium">
        <color rgb="FF3B6980"/>
      </bottom>
      <diagonal/>
    </border>
    <border>
      <left/>
      <right/>
      <top style="medium">
        <color rgb="FF1DCAD3"/>
      </top>
      <bottom style="medium">
        <color rgb="FF1DCAD3"/>
      </bottom>
      <diagonal/>
    </border>
    <border>
      <left/>
      <right/>
      <top/>
      <bottom style="medium">
        <color rgb="FF00448A"/>
      </bottom>
      <diagonal/>
    </border>
    <border>
      <left/>
      <right/>
      <top style="thick">
        <color indexed="64"/>
      </top>
      <bottom style="thick">
        <color rgb="FF3B6980"/>
      </bottom>
      <diagonal/>
    </border>
    <border>
      <left/>
      <right/>
      <top style="medium">
        <color rgb="FF004568"/>
      </top>
      <bottom style="medium">
        <color rgb="FF3B6980"/>
      </bottom>
      <diagonal/>
    </border>
    <border>
      <left/>
      <right/>
      <top style="medium">
        <color rgb="FF3B6980"/>
      </top>
      <bottom style="thick">
        <color rgb="FF3B6980"/>
      </bottom>
      <diagonal/>
    </border>
    <border>
      <left/>
      <right/>
      <top style="medium">
        <color rgb="FF3B6980"/>
      </top>
      <bottom style="medium">
        <color rgb="FF3B6980"/>
      </bottom>
      <diagonal/>
    </border>
    <border>
      <left/>
      <right/>
      <top style="medium">
        <color rgb="FF004568"/>
      </top>
      <bottom style="thick">
        <color rgb="FF004568"/>
      </bottom>
      <diagonal/>
    </border>
    <border>
      <left/>
      <right/>
      <top style="thick">
        <color rgb="FF004568"/>
      </top>
      <bottom style="thick">
        <color rgb="FF004568"/>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6" fillId="0" borderId="0" applyNumberFormat="0" applyFill="0" applyBorder="0" applyAlignment="0" applyProtection="0"/>
  </cellStyleXfs>
  <cellXfs count="358">
    <xf numFmtId="0" fontId="0" fillId="0" borderId="0" xfId="0"/>
    <xf numFmtId="0" fontId="4" fillId="0" borderId="0" xfId="0" applyFont="1" applyAlignment="1"/>
    <xf numFmtId="0" fontId="4" fillId="0" borderId="0" xfId="0" applyFont="1" applyAlignment="1">
      <alignment horizontal="center"/>
    </xf>
    <xf numFmtId="0" fontId="0" fillId="0" borderId="0" xfId="0" applyFill="1"/>
    <xf numFmtId="0" fontId="5" fillId="0" borderId="0" xfId="0" applyFont="1" applyAlignment="1">
      <alignment horizontal="center"/>
    </xf>
    <xf numFmtId="0" fontId="5" fillId="0" borderId="0" xfId="0" applyFont="1" applyAlignment="1">
      <alignment horizontal="center"/>
    </xf>
    <xf numFmtId="0" fontId="5" fillId="0" borderId="0" xfId="0" applyFont="1" applyAlignment="1">
      <alignment horizontal="center" vertical="center"/>
    </xf>
    <xf numFmtId="0" fontId="5" fillId="0" borderId="0" xfId="0" applyFont="1" applyFill="1" applyAlignment="1">
      <alignment horizontal="center" vertical="center"/>
    </xf>
    <xf numFmtId="0" fontId="5" fillId="0" borderId="0"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9" fontId="0" fillId="0" borderId="0" xfId="1" applyFont="1"/>
    <xf numFmtId="0" fontId="0" fillId="0" borderId="0" xfId="0" applyBorder="1"/>
    <xf numFmtId="0" fontId="6"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6" fillId="2"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0" xfId="0" applyFont="1" applyFill="1" applyAlignment="1">
      <alignment horizontal="center" vertical="center" wrapText="1"/>
    </xf>
    <xf numFmtId="0" fontId="7" fillId="4" borderId="9" xfId="0" applyFont="1" applyFill="1" applyBorder="1" applyAlignment="1">
      <alignment horizontal="center" vertical="center" textRotation="90" wrapText="1"/>
    </xf>
    <xf numFmtId="0" fontId="7" fillId="4" borderId="7" xfId="0" applyFont="1" applyFill="1" applyBorder="1" applyAlignment="1">
      <alignment vertical="center" wrapText="1"/>
    </xf>
    <xf numFmtId="0" fontId="7" fillId="0" borderId="1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8" fillId="4"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4" borderId="0" xfId="0" applyFont="1" applyFill="1" applyBorder="1" applyAlignment="1">
      <alignment horizontal="center" vertical="center" textRotation="90" wrapText="1"/>
    </xf>
    <xf numFmtId="0" fontId="7" fillId="0" borderId="7" xfId="0" applyFont="1" applyBorder="1" applyAlignment="1">
      <alignment vertical="center" wrapText="1"/>
    </xf>
    <xf numFmtId="0" fontId="9" fillId="0" borderId="0" xfId="0" applyFont="1" applyBorder="1" applyAlignment="1">
      <alignment horizontal="left" vertical="center"/>
    </xf>
    <xf numFmtId="0" fontId="9" fillId="0" borderId="11" xfId="0" applyFont="1" applyBorder="1" applyAlignment="1">
      <alignment horizontal="center" vertical="center" wrapText="1"/>
    </xf>
    <xf numFmtId="0" fontId="9" fillId="2" borderId="11" xfId="0" applyFont="1" applyFill="1" applyBorder="1" applyAlignment="1">
      <alignment horizontal="center" vertical="center" wrapText="1"/>
    </xf>
    <xf numFmtId="9" fontId="9" fillId="0" borderId="11" xfId="0" applyNumberFormat="1" applyFont="1" applyBorder="1" applyAlignment="1">
      <alignment horizontal="center" vertical="center" wrapText="1"/>
    </xf>
    <xf numFmtId="9" fontId="9" fillId="0" borderId="0" xfId="0" applyNumberFormat="1" applyFont="1" applyFill="1" applyBorder="1" applyAlignment="1">
      <alignment horizontal="center" vertical="center" wrapText="1"/>
    </xf>
    <xf numFmtId="0" fontId="7" fillId="4" borderId="4" xfId="0" applyFont="1" applyFill="1" applyBorder="1" applyAlignment="1">
      <alignment horizontal="center" vertical="center" textRotation="90" wrapText="1"/>
    </xf>
    <xf numFmtId="0" fontId="7" fillId="4" borderId="4" xfId="0" applyFont="1" applyFill="1" applyBorder="1" applyAlignment="1">
      <alignment vertical="center" wrapText="1"/>
    </xf>
    <xf numFmtId="0" fontId="7" fillId="4"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5" fillId="0" borderId="0" xfId="0" applyFont="1" applyAlignment="1">
      <alignment horizontal="center" vertical="center"/>
    </xf>
    <xf numFmtId="0" fontId="7" fillId="4" borderId="0" xfId="0" applyFont="1" applyFill="1" applyBorder="1" applyAlignment="1">
      <alignment horizontal="left" vertical="center"/>
    </xf>
    <xf numFmtId="0" fontId="7" fillId="4" borderId="11" xfId="0" applyFont="1" applyFill="1" applyBorder="1" applyAlignment="1">
      <alignment horizontal="center" vertical="center" wrapText="1"/>
    </xf>
    <xf numFmtId="0" fontId="7" fillId="2" borderId="11" xfId="0" applyFont="1" applyFill="1" applyBorder="1" applyAlignment="1">
      <alignment horizontal="center" vertical="center" wrapText="1"/>
    </xf>
    <xf numFmtId="9" fontId="7" fillId="4" borderId="11" xfId="0" applyNumberFormat="1" applyFont="1" applyFill="1" applyBorder="1" applyAlignment="1">
      <alignment horizontal="center" vertical="center" wrapText="1"/>
    </xf>
    <xf numFmtId="9" fontId="7" fillId="0" borderId="0" xfId="0" applyNumberFormat="1" applyFont="1" applyFill="1" applyBorder="1" applyAlignment="1">
      <alignment horizontal="center" vertical="center" wrapText="1"/>
    </xf>
    <xf numFmtId="0" fontId="7" fillId="0" borderId="9" xfId="0" applyFont="1" applyBorder="1" applyAlignment="1">
      <alignment horizontal="center" vertical="center" textRotation="90" wrapText="1"/>
    </xf>
    <xf numFmtId="0" fontId="7" fillId="0" borderId="0" xfId="0" applyFont="1" applyBorder="1" applyAlignment="1">
      <alignment horizontal="center" vertical="center"/>
    </xf>
    <xf numFmtId="0" fontId="7" fillId="0" borderId="11" xfId="0" applyFont="1" applyBorder="1" applyAlignment="1">
      <alignment horizontal="center" vertical="center" wrapText="1"/>
    </xf>
    <xf numFmtId="9" fontId="7" fillId="0" borderId="11" xfId="0" applyNumberFormat="1" applyFont="1" applyBorder="1" applyAlignment="1">
      <alignment horizontal="center" vertical="center" wrapText="1"/>
    </xf>
    <xf numFmtId="0" fontId="7" fillId="0" borderId="0" xfId="0" applyFont="1" applyAlignment="1">
      <alignment horizontal="center" vertical="center" textRotation="90" wrapText="1"/>
    </xf>
    <xf numFmtId="0" fontId="9" fillId="4" borderId="0" xfId="0" applyFont="1" applyFill="1" applyBorder="1" applyAlignment="1">
      <alignment horizontal="center" vertical="center"/>
    </xf>
    <xf numFmtId="0" fontId="9" fillId="4" borderId="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7" fillId="0" borderId="4" xfId="0" applyFont="1" applyBorder="1" applyAlignment="1">
      <alignment horizontal="center" vertical="center" textRotation="90" wrapText="1"/>
    </xf>
    <xf numFmtId="0" fontId="7" fillId="0" borderId="4" xfId="0" applyFont="1" applyBorder="1" applyAlignment="1">
      <alignment vertical="center" wrapText="1"/>
    </xf>
    <xf numFmtId="0" fontId="7" fillId="0" borderId="4" xfId="0" applyFont="1" applyBorder="1" applyAlignment="1">
      <alignment horizontal="center" vertical="center" wrapText="1"/>
    </xf>
    <xf numFmtId="0" fontId="7" fillId="0" borderId="0" xfId="0" applyFont="1" applyBorder="1" applyAlignment="1">
      <alignment horizontal="left" vertical="center"/>
    </xf>
    <xf numFmtId="9" fontId="7" fillId="0" borderId="7" xfId="0" applyNumberFormat="1" applyFont="1" applyBorder="1" applyAlignment="1">
      <alignment horizontal="center" vertical="center" wrapText="1"/>
    </xf>
    <xf numFmtId="9" fontId="7" fillId="4" borderId="7" xfId="0" applyNumberFormat="1" applyFont="1" applyFill="1" applyBorder="1" applyAlignment="1">
      <alignment horizontal="center" vertical="center" wrapText="1"/>
    </xf>
    <xf numFmtId="0" fontId="7" fillId="4" borderId="0" xfId="0" applyFont="1" applyFill="1" applyBorder="1" applyAlignment="1">
      <alignment horizontal="center" vertical="center"/>
    </xf>
    <xf numFmtId="9" fontId="7" fillId="0" borderId="12" xfId="0" applyNumberFormat="1" applyFont="1" applyBorder="1" applyAlignment="1">
      <alignment horizontal="center" vertical="center" wrapText="1"/>
    </xf>
    <xf numFmtId="0" fontId="7" fillId="2" borderId="12" xfId="0" applyFont="1" applyFill="1" applyBorder="1" applyAlignment="1">
      <alignment horizontal="center" vertical="center" wrapText="1"/>
    </xf>
    <xf numFmtId="0" fontId="7" fillId="0" borderId="12" xfId="0" applyFont="1" applyBorder="1" applyAlignment="1">
      <alignment horizontal="center" vertical="center" wrapText="1"/>
    </xf>
    <xf numFmtId="9" fontId="7" fillId="0" borderId="13" xfId="0" applyNumberFormat="1" applyFont="1" applyBorder="1" applyAlignment="1">
      <alignment horizontal="center" vertical="center" wrapText="1"/>
    </xf>
    <xf numFmtId="0" fontId="7" fillId="0" borderId="0" xfId="0" applyFont="1" applyBorder="1" applyAlignment="1">
      <alignment horizontal="center" vertical="center"/>
    </xf>
    <xf numFmtId="9" fontId="7" fillId="0" borderId="0" xfId="0" applyNumberFormat="1" applyFont="1" applyBorder="1" applyAlignment="1">
      <alignment horizontal="center" vertical="center" wrapText="1"/>
    </xf>
    <xf numFmtId="0" fontId="10" fillId="0" borderId="0" xfId="0" applyFont="1" applyAlignment="1">
      <alignment horizontal="center" vertical="center"/>
    </xf>
    <xf numFmtId="0" fontId="5" fillId="0" borderId="0" xfId="0" applyFont="1" applyAlignment="1">
      <alignment vertical="center"/>
    </xf>
    <xf numFmtId="0" fontId="5" fillId="0" borderId="14" xfId="0" applyFont="1" applyBorder="1" applyAlignment="1">
      <alignment horizontal="center" vertical="center"/>
    </xf>
    <xf numFmtId="0" fontId="6" fillId="0" borderId="2" xfId="0" applyFont="1" applyBorder="1" applyAlignment="1">
      <alignment horizontal="left" vertical="center" wrapText="1"/>
    </xf>
    <xf numFmtId="0" fontId="2" fillId="0" borderId="0" xfId="0" applyFont="1" applyAlignment="1">
      <alignment vertical="center"/>
    </xf>
    <xf numFmtId="0" fontId="7" fillId="4" borderId="6" xfId="0" applyFont="1" applyFill="1" applyBorder="1" applyAlignment="1">
      <alignment vertical="center" wrapText="1"/>
    </xf>
    <xf numFmtId="0" fontId="7" fillId="2" borderId="6" xfId="0" applyFont="1" applyFill="1" applyBorder="1" applyAlignment="1">
      <alignment horizontal="center" vertical="center" wrapText="1"/>
    </xf>
    <xf numFmtId="0" fontId="7" fillId="3" borderId="6" xfId="0" applyFont="1" applyFill="1" applyBorder="1" applyAlignment="1">
      <alignment vertical="center" wrapText="1"/>
    </xf>
    <xf numFmtId="0" fontId="7" fillId="0" borderId="15" xfId="0" applyFont="1" applyFill="1" applyBorder="1" applyAlignment="1">
      <alignment vertical="center" wrapText="1"/>
    </xf>
    <xf numFmtId="0" fontId="7" fillId="0" borderId="15"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4" borderId="15" xfId="0" applyFont="1" applyFill="1" applyBorder="1" applyAlignment="1">
      <alignment vertical="center" wrapText="1"/>
    </xf>
    <xf numFmtId="0" fontId="7" fillId="3" borderId="15" xfId="0" applyFont="1" applyFill="1" applyBorder="1" applyAlignment="1">
      <alignment horizontal="center" vertical="center" wrapText="1"/>
    </xf>
    <xf numFmtId="0" fontId="7" fillId="3" borderId="15" xfId="0" applyFont="1" applyFill="1" applyBorder="1" applyAlignment="1">
      <alignment vertical="center" wrapText="1"/>
    </xf>
    <xf numFmtId="0" fontId="7" fillId="0" borderId="0" xfId="0" applyFont="1" applyFill="1" applyBorder="1" applyAlignment="1">
      <alignment vertical="center" wrapText="1"/>
    </xf>
    <xf numFmtId="0" fontId="2" fillId="0" borderId="0" xfId="0" applyFont="1"/>
    <xf numFmtId="0" fontId="2" fillId="0" borderId="0" xfId="0" applyFont="1" applyFill="1"/>
    <xf numFmtId="0" fontId="0" fillId="0" borderId="0" xfId="0" applyAlignment="1">
      <alignment vertical="center"/>
    </xf>
    <xf numFmtId="0" fontId="6" fillId="0" borderId="1" xfId="0" applyFont="1" applyBorder="1" applyAlignment="1">
      <alignment horizontal="left" vertical="center" wrapText="1"/>
    </xf>
    <xf numFmtId="0" fontId="6" fillId="0" borderId="0" xfId="0" applyFont="1" applyBorder="1" applyAlignment="1">
      <alignment horizontal="left" vertical="center" wrapText="1"/>
    </xf>
    <xf numFmtId="0" fontId="6" fillId="0" borderId="4" xfId="0" applyFont="1" applyBorder="1" applyAlignment="1">
      <alignment horizontal="left" vertical="center" wrapText="1"/>
    </xf>
    <xf numFmtId="0" fontId="7" fillId="0" borderId="0" xfId="0" applyFont="1" applyBorder="1" applyAlignment="1">
      <alignment vertical="center" wrapText="1"/>
    </xf>
    <xf numFmtId="0" fontId="7" fillId="0" borderId="9" xfId="0" applyFont="1" applyBorder="1" applyAlignment="1">
      <alignment horizontal="center" vertical="center" wrapText="1"/>
    </xf>
    <xf numFmtId="0" fontId="7" fillId="0" borderId="11" xfId="0" applyFont="1" applyBorder="1" applyAlignment="1">
      <alignment vertical="center" wrapText="1"/>
    </xf>
    <xf numFmtId="0" fontId="7" fillId="3" borderId="16" xfId="0" applyFont="1" applyFill="1" applyBorder="1" applyAlignment="1">
      <alignment vertical="center" wrapText="1"/>
    </xf>
    <xf numFmtId="0" fontId="7" fillId="4"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9" fontId="7" fillId="4" borderId="8" xfId="0" applyNumberFormat="1" applyFont="1" applyFill="1" applyBorder="1" applyAlignment="1">
      <alignment horizontal="center" vertical="center" wrapText="1"/>
    </xf>
    <xf numFmtId="0" fontId="9" fillId="0" borderId="12" xfId="0" applyFont="1" applyBorder="1" applyAlignment="1">
      <alignment vertical="center" wrapText="1"/>
    </xf>
    <xf numFmtId="0" fontId="9" fillId="0" borderId="17" xfId="0" applyFont="1" applyBorder="1" applyAlignment="1">
      <alignment horizontal="center" vertical="center" wrapText="1"/>
    </xf>
    <xf numFmtId="0" fontId="9" fillId="2" borderId="17" xfId="0" applyFont="1" applyFill="1" applyBorder="1" applyAlignment="1">
      <alignment horizontal="center" vertical="center" wrapText="1"/>
    </xf>
    <xf numFmtId="9" fontId="9" fillId="0" borderId="17" xfId="0" applyNumberFormat="1" applyFont="1" applyBorder="1" applyAlignment="1">
      <alignment horizontal="center" vertical="center" wrapText="1"/>
    </xf>
    <xf numFmtId="0" fontId="12" fillId="3" borderId="18" xfId="0" applyFont="1" applyFill="1" applyBorder="1" applyAlignment="1">
      <alignment vertical="center"/>
    </xf>
    <xf numFmtId="0" fontId="12" fillId="3" borderId="18" xfId="0" applyFont="1" applyFill="1" applyBorder="1" applyAlignment="1">
      <alignment horizontal="center" vertical="center"/>
    </xf>
    <xf numFmtId="0" fontId="0" fillId="0" borderId="0" xfId="0" applyBorder="1" applyAlignment="1">
      <alignment horizontal="center"/>
    </xf>
    <xf numFmtId="0" fontId="6" fillId="4" borderId="4" xfId="0" applyFont="1" applyFill="1" applyBorder="1" applyAlignment="1">
      <alignment horizontal="center" vertical="center" wrapText="1"/>
    </xf>
    <xf numFmtId="0" fontId="7" fillId="4" borderId="0" xfId="0" applyFont="1" applyFill="1" applyAlignment="1">
      <alignment vertical="center" wrapText="1"/>
    </xf>
    <xf numFmtId="0" fontId="7" fillId="4"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9" fontId="7" fillId="4" borderId="8" xfId="0" applyNumberFormat="1" applyFont="1" applyFill="1" applyBorder="1" applyAlignment="1">
      <alignment horizontal="center" vertical="center" wrapText="1"/>
    </xf>
    <xf numFmtId="0" fontId="7" fillId="4" borderId="11" xfId="0" applyFont="1" applyFill="1" applyBorder="1" applyAlignment="1">
      <alignment vertical="center" wrapText="1"/>
    </xf>
    <xf numFmtId="0" fontId="7" fillId="4" borderId="11" xfId="0" applyFont="1" applyFill="1" applyBorder="1" applyAlignment="1">
      <alignment horizontal="center" vertical="center" wrapText="1"/>
    </xf>
    <xf numFmtId="0" fontId="7" fillId="2" borderId="11" xfId="0" applyFont="1" applyFill="1" applyBorder="1" applyAlignment="1">
      <alignment horizontal="center" vertical="center" wrapText="1"/>
    </xf>
    <xf numFmtId="9" fontId="7" fillId="4" borderId="11" xfId="0" applyNumberFormat="1" applyFont="1" applyFill="1" applyBorder="1" applyAlignment="1">
      <alignment horizontal="center" vertical="center" wrapText="1"/>
    </xf>
    <xf numFmtId="0" fontId="9" fillId="0" borderId="0" xfId="0" applyFont="1" applyAlignment="1">
      <alignment vertical="center" wrapText="1"/>
    </xf>
    <xf numFmtId="0" fontId="9" fillId="0" borderId="8" xfId="0" applyFont="1" applyBorder="1" applyAlignment="1">
      <alignment horizontal="center" vertical="center" wrapText="1"/>
    </xf>
    <xf numFmtId="0" fontId="9" fillId="2" borderId="8" xfId="0" applyFont="1" applyFill="1" applyBorder="1" applyAlignment="1">
      <alignment horizontal="center" vertical="center" wrapText="1"/>
    </xf>
    <xf numFmtId="9" fontId="9" fillId="0" borderId="8" xfId="0" applyNumberFormat="1" applyFont="1" applyBorder="1" applyAlignment="1">
      <alignment horizontal="center" vertical="center" wrapText="1"/>
    </xf>
    <xf numFmtId="0" fontId="13" fillId="0" borderId="0" xfId="0" applyFont="1" applyAlignment="1">
      <alignment horizontal="center"/>
    </xf>
    <xf numFmtId="0" fontId="14" fillId="0" borderId="19"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center"/>
    </xf>
    <xf numFmtId="0" fontId="6" fillId="0" borderId="20" xfId="0" applyFont="1" applyBorder="1" applyAlignment="1">
      <alignment horizontal="center" vertical="center" wrapText="1"/>
    </xf>
    <xf numFmtId="0" fontId="6" fillId="0" borderId="21" xfId="0" applyFont="1" applyBorder="1" applyAlignment="1">
      <alignment horizontal="left" vertical="center" wrapText="1"/>
    </xf>
    <xf numFmtId="0" fontId="6" fillId="0" borderId="3" xfId="0" applyFont="1" applyBorder="1" applyAlignment="1">
      <alignment horizontal="center" vertical="center" wrapText="1"/>
    </xf>
    <xf numFmtId="0" fontId="9" fillId="4" borderId="22" xfId="0" applyFont="1" applyFill="1" applyBorder="1" applyAlignment="1">
      <alignment horizontal="center" vertical="center" textRotation="90" wrapText="1"/>
    </xf>
    <xf numFmtId="0" fontId="7" fillId="4" borderId="23" xfId="0" applyFont="1" applyFill="1" applyBorder="1" applyAlignment="1">
      <alignment vertical="center" wrapText="1"/>
    </xf>
    <xf numFmtId="9" fontId="7" fillId="4" borderId="23" xfId="0" applyNumberFormat="1" applyFont="1" applyFill="1" applyBorder="1" applyAlignment="1">
      <alignment horizontal="center" vertical="center" wrapText="1"/>
    </xf>
    <xf numFmtId="0" fontId="9" fillId="4" borderId="9" xfId="0" applyFont="1" applyFill="1" applyBorder="1" applyAlignment="1">
      <alignment horizontal="center" vertical="center" textRotation="90" wrapText="1"/>
    </xf>
    <xf numFmtId="0" fontId="6" fillId="0" borderId="4" xfId="0" applyFont="1" applyBorder="1" applyAlignment="1">
      <alignment vertical="center" wrapText="1"/>
    </xf>
    <xf numFmtId="0" fontId="6" fillId="4" borderId="24" xfId="0" applyFont="1" applyFill="1" applyBorder="1" applyAlignment="1">
      <alignment horizontal="center" vertical="center" wrapText="1"/>
    </xf>
    <xf numFmtId="0" fontId="9" fillId="4" borderId="0" xfId="0" applyFont="1" applyFill="1" applyBorder="1" applyAlignment="1">
      <alignment horizontal="center" vertical="center" textRotation="90" wrapText="1"/>
    </xf>
    <xf numFmtId="0" fontId="7" fillId="0" borderId="8" xfId="0" applyFont="1" applyBorder="1" applyAlignment="1">
      <alignment vertical="center" wrapText="1"/>
    </xf>
    <xf numFmtId="9" fontId="7" fillId="0" borderId="8" xfId="0" applyNumberFormat="1" applyFont="1" applyBorder="1" applyAlignment="1">
      <alignment horizontal="center" vertical="center" wrapText="1"/>
    </xf>
    <xf numFmtId="10" fontId="7" fillId="4" borderId="11" xfId="0" applyNumberFormat="1" applyFont="1" applyFill="1" applyBorder="1" applyAlignment="1">
      <alignment horizontal="center" vertical="center" wrapText="1"/>
    </xf>
    <xf numFmtId="10" fontId="7" fillId="0" borderId="0" xfId="0" applyNumberFormat="1" applyFont="1" applyFill="1" applyBorder="1" applyAlignment="1">
      <alignment horizontal="center" vertical="center" wrapText="1"/>
    </xf>
    <xf numFmtId="0" fontId="9" fillId="4" borderId="12" xfId="0" applyFont="1" applyFill="1" applyBorder="1" applyAlignment="1">
      <alignment horizontal="center" vertical="center" textRotation="90" wrapText="1"/>
    </xf>
    <xf numFmtId="0" fontId="9" fillId="4" borderId="17" xfId="0" applyFont="1" applyFill="1" applyBorder="1" applyAlignment="1">
      <alignment vertical="center" wrapText="1"/>
    </xf>
    <xf numFmtId="9" fontId="9" fillId="4" borderId="17" xfId="0" applyNumberFormat="1" applyFont="1" applyFill="1" applyBorder="1" applyAlignment="1">
      <alignment horizontal="center" vertical="center" wrapText="1"/>
    </xf>
    <xf numFmtId="0" fontId="9" fillId="4" borderId="8" xfId="0" applyFont="1" applyFill="1" applyBorder="1" applyAlignment="1">
      <alignment vertical="center" wrapText="1"/>
    </xf>
    <xf numFmtId="9" fontId="9" fillId="4" borderId="8" xfId="0" applyNumberFormat="1" applyFont="1" applyFill="1" applyBorder="1" applyAlignment="1">
      <alignment horizontal="center" vertical="center" wrapText="1"/>
    </xf>
    <xf numFmtId="10" fontId="7" fillId="0" borderId="16" xfId="0" applyNumberFormat="1" applyFont="1" applyBorder="1" applyAlignment="1">
      <alignment horizontal="center" vertical="center"/>
    </xf>
    <xf numFmtId="10" fontId="7" fillId="0" borderId="11" xfId="0" applyNumberFormat="1" applyFont="1" applyBorder="1" applyAlignment="1">
      <alignment horizontal="center" vertical="center"/>
    </xf>
    <xf numFmtId="0" fontId="7" fillId="0" borderId="16" xfId="0" applyFont="1" applyBorder="1" applyAlignment="1">
      <alignment horizontal="center" vertical="center" wrapText="1"/>
    </xf>
    <xf numFmtId="0" fontId="9" fillId="0" borderId="13" xfId="0" applyFont="1" applyBorder="1" applyAlignment="1">
      <alignment horizontal="center" vertical="center" textRotation="90" wrapText="1"/>
    </xf>
    <xf numFmtId="0" fontId="7" fillId="0" borderId="25" xfId="0" applyFont="1" applyBorder="1" applyAlignment="1">
      <alignment vertical="center" wrapText="1"/>
    </xf>
    <xf numFmtId="9" fontId="7" fillId="0" borderId="25" xfId="0" applyNumberFormat="1" applyFont="1" applyBorder="1" applyAlignment="1">
      <alignment horizontal="center" vertical="center" wrapText="1"/>
    </xf>
    <xf numFmtId="0" fontId="9" fillId="4" borderId="12" xfId="0" applyFont="1" applyFill="1" applyBorder="1" applyAlignment="1">
      <alignment vertical="center" wrapText="1"/>
    </xf>
    <xf numFmtId="10" fontId="9" fillId="4" borderId="12" xfId="0" applyNumberFormat="1" applyFont="1" applyFill="1" applyBorder="1" applyAlignment="1">
      <alignment horizontal="center" vertical="center" wrapText="1"/>
    </xf>
    <xf numFmtId="0" fontId="9" fillId="2" borderId="12" xfId="0" applyFont="1" applyFill="1" applyBorder="1" applyAlignment="1">
      <alignment horizontal="center" vertical="center" wrapText="1"/>
    </xf>
    <xf numFmtId="10" fontId="9" fillId="0" borderId="0" xfId="0" applyNumberFormat="1" applyFont="1" applyFill="1" applyBorder="1" applyAlignment="1">
      <alignment horizontal="center" vertical="center" wrapText="1"/>
    </xf>
    <xf numFmtId="0" fontId="9" fillId="0" borderId="0" xfId="0" applyFont="1" applyBorder="1" applyAlignment="1">
      <alignment horizontal="center" vertical="center" textRotation="90" wrapText="1"/>
    </xf>
    <xf numFmtId="0" fontId="7" fillId="4" borderId="8" xfId="0" applyFont="1" applyFill="1" applyBorder="1" applyAlignment="1">
      <alignment vertical="center" wrapText="1"/>
    </xf>
    <xf numFmtId="0" fontId="9" fillId="0" borderId="12" xfId="0" applyFont="1" applyBorder="1" applyAlignment="1">
      <alignment horizontal="center" vertical="center" textRotation="90" wrapText="1"/>
    </xf>
    <xf numFmtId="0" fontId="9" fillId="0" borderId="17" xfId="0" applyFont="1" applyBorder="1" applyAlignment="1">
      <alignment vertical="center" wrapText="1"/>
    </xf>
    <xf numFmtId="0" fontId="12" fillId="3" borderId="13" xfId="0" applyFont="1" applyFill="1" applyBorder="1" applyAlignment="1">
      <alignment horizontal="center" vertical="center"/>
    </xf>
    <xf numFmtId="0" fontId="12" fillId="3" borderId="13" xfId="0" applyFont="1" applyFill="1" applyBorder="1" applyAlignment="1">
      <alignment horizontal="center" vertical="center" wrapText="1"/>
    </xf>
    <xf numFmtId="0" fontId="0" fillId="0" borderId="0" xfId="0" applyFill="1" applyBorder="1" applyAlignment="1">
      <alignment horizontal="center"/>
    </xf>
    <xf numFmtId="10" fontId="7" fillId="0" borderId="11" xfId="0" applyNumberFormat="1" applyFont="1" applyBorder="1" applyAlignment="1">
      <alignment horizontal="center" vertical="center" wrapText="1"/>
    </xf>
    <xf numFmtId="0" fontId="4" fillId="0" borderId="0" xfId="0" applyFont="1" applyAlignment="1">
      <alignment horizontal="center"/>
    </xf>
    <xf numFmtId="0" fontId="11" fillId="0" borderId="0" xfId="0" applyFont="1" applyAlignment="1">
      <alignment horizontal="center" vertical="center"/>
    </xf>
    <xf numFmtId="0" fontId="16" fillId="0" borderId="14" xfId="0" applyFont="1" applyBorder="1" applyAlignment="1">
      <alignment horizontal="center" vertical="center"/>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17" fillId="4" borderId="9" xfId="0" applyFont="1" applyFill="1" applyBorder="1" applyAlignment="1">
      <alignment horizontal="center" vertical="center" textRotation="90" wrapText="1"/>
    </xf>
    <xf numFmtId="8" fontId="8" fillId="4" borderId="6" xfId="0" applyNumberFormat="1" applyFont="1" applyFill="1" applyBorder="1" applyAlignment="1">
      <alignment horizontal="center" vertical="center" wrapText="1"/>
    </xf>
    <xf numFmtId="9" fontId="8" fillId="4" borderId="6" xfId="0" applyNumberFormat="1" applyFont="1" applyFill="1" applyBorder="1" applyAlignment="1">
      <alignment horizontal="center" vertical="center" wrapText="1"/>
    </xf>
    <xf numFmtId="0" fontId="8" fillId="4" borderId="6" xfId="0" applyFont="1" applyFill="1" applyBorder="1" applyAlignment="1">
      <alignment horizontal="center" vertical="center" wrapText="1"/>
    </xf>
    <xf numFmtId="0" fontId="17" fillId="4" borderId="0" xfId="0" applyFont="1" applyFill="1" applyBorder="1" applyAlignment="1">
      <alignment horizontal="center" vertical="center" textRotation="90" wrapText="1"/>
    </xf>
    <xf numFmtId="8" fontId="8" fillId="0" borderId="7" xfId="0" applyNumberFormat="1" applyFont="1" applyBorder="1" applyAlignment="1">
      <alignment horizontal="center" vertical="center" wrapText="1"/>
    </xf>
    <xf numFmtId="9" fontId="8" fillId="0" borderId="7"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17" fillId="4" borderId="7" xfId="0" applyFont="1" applyFill="1" applyBorder="1" applyAlignment="1">
      <alignment horizontal="center" vertical="center" textRotation="90" wrapText="1"/>
    </xf>
    <xf numFmtId="8" fontId="8" fillId="4" borderId="7" xfId="0" applyNumberFormat="1" applyFont="1" applyFill="1" applyBorder="1" applyAlignment="1">
      <alignment horizontal="center" vertical="center" wrapText="1"/>
    </xf>
    <xf numFmtId="9" fontId="8" fillId="4" borderId="7" xfId="0" applyNumberFormat="1" applyFont="1" applyFill="1" applyBorder="1" applyAlignment="1">
      <alignment horizontal="center" vertical="center" wrapText="1"/>
    </xf>
    <xf numFmtId="0" fontId="8" fillId="4" borderId="7" xfId="0" applyFont="1" applyFill="1" applyBorder="1" applyAlignment="1">
      <alignment horizontal="center" vertical="center" wrapText="1"/>
    </xf>
    <xf numFmtId="0" fontId="7" fillId="4" borderId="0" xfId="0" applyFont="1" applyFill="1" applyBorder="1" applyAlignment="1">
      <alignment vertical="center" wrapText="1"/>
    </xf>
    <xf numFmtId="8" fontId="8" fillId="4"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9" fontId="8" fillId="4" borderId="0" xfId="0" applyNumberFormat="1" applyFont="1" applyFill="1" applyBorder="1" applyAlignment="1">
      <alignment horizontal="center" vertical="center" wrapText="1"/>
    </xf>
    <xf numFmtId="0" fontId="8" fillId="4" borderId="0" xfId="0" applyFont="1" applyFill="1" applyBorder="1" applyAlignment="1">
      <alignment horizontal="center" vertical="center" wrapText="1"/>
    </xf>
    <xf numFmtId="0" fontId="7" fillId="0" borderId="26" xfId="0" applyFont="1" applyBorder="1" applyAlignment="1">
      <alignment horizontal="center" vertical="center" textRotation="90" wrapText="1"/>
    </xf>
    <xf numFmtId="0" fontId="7" fillId="0" borderId="15" xfId="0" applyFont="1" applyBorder="1" applyAlignment="1">
      <alignment vertical="center" wrapText="1"/>
    </xf>
    <xf numFmtId="0" fontId="8" fillId="0" borderId="15" xfId="0" applyFont="1" applyBorder="1" applyAlignment="1">
      <alignment horizontal="center" vertical="center" wrapText="1"/>
    </xf>
    <xf numFmtId="0" fontId="8" fillId="0" borderId="15" xfId="0" applyFont="1" applyBorder="1" applyAlignment="1">
      <alignment horizontal="center" vertical="center" wrapText="1"/>
    </xf>
    <xf numFmtId="9" fontId="8" fillId="0" borderId="15" xfId="0" applyNumberFormat="1" applyFont="1" applyBorder="1" applyAlignment="1">
      <alignment horizontal="center" vertical="center" wrapText="1"/>
    </xf>
    <xf numFmtId="0" fontId="7" fillId="0" borderId="0" xfId="0" applyFont="1" applyBorder="1" applyAlignment="1">
      <alignment horizontal="center" vertical="center" textRotation="90" wrapText="1"/>
    </xf>
    <xf numFmtId="0" fontId="8" fillId="4" borderId="15" xfId="0" applyFont="1" applyFill="1" applyBorder="1" applyAlignment="1">
      <alignment horizontal="center" vertical="center" wrapText="1"/>
    </xf>
    <xf numFmtId="0" fontId="7" fillId="0" borderId="7" xfId="0" applyFont="1" applyBorder="1" applyAlignment="1">
      <alignment horizontal="center" vertical="center" textRotation="90" wrapText="1"/>
    </xf>
    <xf numFmtId="0" fontId="7" fillId="0" borderId="27" xfId="0" applyFont="1" applyBorder="1" applyAlignment="1">
      <alignment horizontal="center" vertical="center" textRotation="90" wrapText="1"/>
    </xf>
    <xf numFmtId="0" fontId="7" fillId="0" borderId="27" xfId="0" applyFont="1" applyBorder="1" applyAlignment="1">
      <alignment vertical="center" wrapText="1"/>
    </xf>
    <xf numFmtId="0" fontId="8" fillId="0" borderId="28" xfId="0" applyFont="1" applyBorder="1" applyAlignment="1">
      <alignment horizontal="center" vertical="center" wrapText="1"/>
    </xf>
    <xf numFmtId="0" fontId="8" fillId="0" borderId="27" xfId="0" applyFont="1" applyBorder="1" applyAlignment="1">
      <alignment horizontal="center" vertical="center" wrapText="1"/>
    </xf>
    <xf numFmtId="0" fontId="7" fillId="2" borderId="27" xfId="0" applyFont="1" applyFill="1" applyBorder="1" applyAlignment="1">
      <alignment horizontal="center" vertical="center" wrapText="1"/>
    </xf>
    <xf numFmtId="9" fontId="8" fillId="0" borderId="27" xfId="0" applyNumberFormat="1" applyFont="1" applyBorder="1" applyAlignment="1">
      <alignment horizontal="center" vertical="center" wrapText="1"/>
    </xf>
    <xf numFmtId="0" fontId="16" fillId="0" borderId="14" xfId="0" applyFont="1" applyBorder="1" applyAlignment="1">
      <alignment horizontal="center"/>
    </xf>
    <xf numFmtId="10" fontId="8" fillId="4" borderId="6" xfId="0" applyNumberFormat="1" applyFont="1" applyFill="1" applyBorder="1" applyAlignment="1">
      <alignment horizontal="center" vertical="center" wrapText="1"/>
    </xf>
    <xf numFmtId="0" fontId="17" fillId="4" borderId="22" xfId="0" applyFont="1" applyFill="1" applyBorder="1" applyAlignment="1">
      <alignment horizontal="center" vertical="center" textRotation="90" wrapText="1"/>
    </xf>
    <xf numFmtId="0" fontId="7" fillId="4" borderId="29" xfId="0" applyFont="1" applyFill="1" applyBorder="1" applyAlignment="1">
      <alignment vertical="center" wrapText="1"/>
    </xf>
    <xf numFmtId="9" fontId="8" fillId="4" borderId="29" xfId="0" applyNumberFormat="1" applyFont="1" applyFill="1" applyBorder="1" applyAlignment="1">
      <alignment horizontal="center" vertical="center" wrapText="1"/>
    </xf>
    <xf numFmtId="9" fontId="8" fillId="4" borderId="29" xfId="0" applyNumberFormat="1" applyFont="1" applyFill="1" applyBorder="1" applyAlignment="1">
      <alignment vertical="center" wrapText="1"/>
    </xf>
    <xf numFmtId="0" fontId="7" fillId="2" borderId="29" xfId="0" applyFont="1" applyFill="1" applyBorder="1" applyAlignment="1">
      <alignment horizontal="center" vertical="center" wrapText="1"/>
    </xf>
    <xf numFmtId="0" fontId="8" fillId="4" borderId="29" xfId="0" applyFont="1" applyFill="1" applyBorder="1" applyAlignment="1">
      <alignment horizontal="center" vertical="center" wrapText="1"/>
    </xf>
    <xf numFmtId="10" fontId="8" fillId="0" borderId="7" xfId="0" applyNumberFormat="1" applyFont="1" applyBorder="1" applyAlignment="1">
      <alignment horizontal="center" vertical="center" wrapText="1"/>
    </xf>
    <xf numFmtId="0" fontId="8" fillId="0" borderId="15" xfId="0" applyFont="1" applyBorder="1" applyAlignment="1">
      <alignment vertical="center" wrapText="1"/>
    </xf>
    <xf numFmtId="10" fontId="8" fillId="4" borderId="7" xfId="0" applyNumberFormat="1" applyFont="1" applyFill="1" applyBorder="1" applyAlignment="1">
      <alignment horizontal="center" vertical="center" wrapText="1"/>
    </xf>
    <xf numFmtId="9" fontId="8" fillId="4" borderId="15" xfId="0" applyNumberFormat="1" applyFont="1" applyFill="1" applyBorder="1" applyAlignment="1">
      <alignment vertical="center" wrapText="1"/>
    </xf>
    <xf numFmtId="0" fontId="17" fillId="0" borderId="26" xfId="0" applyFont="1" applyBorder="1" applyAlignment="1">
      <alignment horizontal="center" vertical="center" textRotation="90" wrapText="1"/>
    </xf>
    <xf numFmtId="9" fontId="8" fillId="0" borderId="15" xfId="0" applyNumberFormat="1" applyFont="1" applyBorder="1" applyAlignment="1">
      <alignment vertical="center" wrapText="1"/>
    </xf>
    <xf numFmtId="0" fontId="17" fillId="0" borderId="0" xfId="0" applyFont="1" applyAlignment="1">
      <alignment horizontal="center" vertical="center" textRotation="90" wrapText="1"/>
    </xf>
    <xf numFmtId="0" fontId="17" fillId="0" borderId="0" xfId="0" applyFont="1" applyBorder="1" applyAlignment="1">
      <alignment horizontal="center" vertical="center" textRotation="90" wrapText="1"/>
    </xf>
    <xf numFmtId="0" fontId="8" fillId="4" borderId="15" xfId="0" applyFont="1" applyFill="1" applyBorder="1" applyAlignment="1">
      <alignment vertical="center" wrapText="1"/>
    </xf>
    <xf numFmtId="0" fontId="17" fillId="0" borderId="7" xfId="0" applyFont="1" applyBorder="1" applyAlignment="1">
      <alignment horizontal="center" vertical="center" textRotation="90" wrapText="1"/>
    </xf>
    <xf numFmtId="0" fontId="17" fillId="0" borderId="27" xfId="0" applyFont="1" applyBorder="1" applyAlignment="1">
      <alignment horizontal="center" vertical="center" textRotation="90" wrapText="1"/>
    </xf>
    <xf numFmtId="0" fontId="17" fillId="0" borderId="0" xfId="0" applyFont="1" applyBorder="1" applyAlignment="1">
      <alignment horizontal="center" vertical="center" textRotation="90" wrapText="1"/>
    </xf>
    <xf numFmtId="0" fontId="8" fillId="0" borderId="0" xfId="0" applyFont="1" applyBorder="1" applyAlignment="1">
      <alignment horizontal="center" vertical="center" wrapText="1"/>
    </xf>
    <xf numFmtId="9" fontId="8" fillId="0" borderId="0" xfId="0" applyNumberFormat="1" applyFont="1" applyBorder="1" applyAlignment="1">
      <alignment horizontal="center" vertical="center" wrapText="1"/>
    </xf>
    <xf numFmtId="0" fontId="5" fillId="0" borderId="19" xfId="0" applyFont="1" applyBorder="1" applyAlignment="1">
      <alignment horizontal="center" wrapText="1"/>
    </xf>
    <xf numFmtId="0" fontId="6" fillId="0" borderId="30" xfId="0" applyFont="1" applyBorder="1" applyAlignment="1">
      <alignment horizontal="left" vertical="center" wrapText="1"/>
    </xf>
    <xf numFmtId="0" fontId="6" fillId="0" borderId="30" xfId="0" applyFont="1" applyBorder="1" applyAlignment="1">
      <alignment horizontal="center" vertical="center" wrapText="1"/>
    </xf>
    <xf numFmtId="0" fontId="6" fillId="0" borderId="0" xfId="0" applyFont="1" applyAlignment="1">
      <alignment horizontal="left" vertical="center" wrapText="1"/>
    </xf>
    <xf numFmtId="0" fontId="6" fillId="0" borderId="11" xfId="0" applyFont="1" applyBorder="1" applyAlignment="1">
      <alignment horizontal="center" vertical="center" wrapText="1"/>
    </xf>
    <xf numFmtId="0" fontId="6" fillId="2" borderId="11" xfId="0" applyFont="1" applyFill="1" applyBorder="1" applyAlignment="1">
      <alignment horizontal="center" vertical="center" wrapText="1"/>
    </xf>
    <xf numFmtId="9" fontId="7" fillId="4" borderId="9" xfId="0" applyNumberFormat="1" applyFont="1" applyFill="1" applyBorder="1" applyAlignment="1">
      <alignment horizontal="center" vertical="center" wrapText="1"/>
    </xf>
    <xf numFmtId="9" fontId="9" fillId="4" borderId="9" xfId="0" applyNumberFormat="1" applyFont="1" applyFill="1" applyBorder="1" applyAlignment="1">
      <alignment horizontal="center" vertical="center" wrapText="1"/>
    </xf>
    <xf numFmtId="0" fontId="6" fillId="0" borderId="12" xfId="0" applyFont="1" applyBorder="1" applyAlignment="1">
      <alignment horizontal="left" vertical="center" wrapText="1"/>
    </xf>
    <xf numFmtId="0" fontId="6" fillId="4" borderId="1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7" fillId="0" borderId="31" xfId="0" applyFont="1" applyBorder="1" applyAlignment="1">
      <alignment vertical="center" wrapText="1"/>
    </xf>
    <xf numFmtId="9" fontId="7" fillId="0" borderId="31" xfId="0" applyNumberFormat="1" applyFont="1" applyBorder="1" applyAlignment="1">
      <alignment horizontal="center" vertical="center" wrapText="1"/>
    </xf>
    <xf numFmtId="9" fontId="9" fillId="0" borderId="31" xfId="0" applyNumberFormat="1" applyFont="1" applyBorder="1" applyAlignment="1">
      <alignment horizontal="center" vertical="center" wrapText="1"/>
    </xf>
    <xf numFmtId="9" fontId="7" fillId="4" borderId="6" xfId="0" applyNumberFormat="1" applyFont="1" applyFill="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9" fontId="7" fillId="0" borderId="0" xfId="0" applyNumberFormat="1" applyFont="1" applyAlignment="1">
      <alignment horizontal="center" vertical="center" wrapText="1"/>
    </xf>
    <xf numFmtId="0" fontId="7" fillId="4" borderId="31" xfId="0" applyFont="1" applyFill="1" applyBorder="1" applyAlignment="1">
      <alignment vertical="center" wrapText="1"/>
    </xf>
    <xf numFmtId="9" fontId="7" fillId="4" borderId="31" xfId="0" applyNumberFormat="1" applyFont="1" applyFill="1" applyBorder="1" applyAlignment="1">
      <alignment horizontal="center" vertical="center" wrapText="1"/>
    </xf>
    <xf numFmtId="9" fontId="9" fillId="4" borderId="31" xfId="0" applyNumberFormat="1" applyFont="1" applyFill="1" applyBorder="1" applyAlignment="1">
      <alignment horizontal="center" vertical="center" wrapText="1"/>
    </xf>
    <xf numFmtId="9" fontId="7" fillId="0" borderId="15" xfId="0" applyNumberFormat="1" applyFont="1" applyBorder="1" applyAlignment="1">
      <alignment horizontal="center" vertical="center" wrapText="1"/>
    </xf>
    <xf numFmtId="0" fontId="7" fillId="4" borderId="32" xfId="0" applyFont="1" applyFill="1" applyBorder="1" applyAlignment="1">
      <alignment vertical="center" wrapText="1"/>
    </xf>
    <xf numFmtId="0" fontId="7" fillId="4" borderId="32" xfId="0" applyFont="1" applyFill="1" applyBorder="1" applyAlignment="1">
      <alignment horizontal="center" vertical="center" wrapText="1"/>
    </xf>
    <xf numFmtId="0" fontId="7" fillId="2" borderId="32" xfId="0" applyFont="1" applyFill="1" applyBorder="1" applyAlignment="1">
      <alignment horizontal="center" vertical="center" wrapText="1"/>
    </xf>
    <xf numFmtId="9" fontId="7" fillId="4" borderId="32" xfId="0" applyNumberFormat="1" applyFont="1" applyFill="1" applyBorder="1" applyAlignment="1">
      <alignment horizontal="center" vertical="center" wrapText="1"/>
    </xf>
    <xf numFmtId="0" fontId="7" fillId="0" borderId="33" xfId="0" applyFont="1" applyBorder="1" applyAlignment="1">
      <alignment vertical="center" wrapText="1"/>
    </xf>
    <xf numFmtId="9" fontId="7" fillId="0" borderId="33" xfId="0" applyNumberFormat="1" applyFont="1" applyBorder="1" applyAlignment="1">
      <alignment horizontal="center" vertical="center" wrapText="1"/>
    </xf>
    <xf numFmtId="9" fontId="9" fillId="0" borderId="33" xfId="0" applyNumberFormat="1" applyFont="1" applyBorder="1" applyAlignment="1">
      <alignment horizontal="center" vertical="center" wrapText="1"/>
    </xf>
    <xf numFmtId="9" fontId="7" fillId="4" borderId="15" xfId="0" applyNumberFormat="1" applyFont="1" applyFill="1" applyBorder="1" applyAlignment="1">
      <alignment horizontal="center" vertical="center" wrapText="1"/>
    </xf>
    <xf numFmtId="0" fontId="9" fillId="0" borderId="12" xfId="0" applyFont="1" applyBorder="1" applyAlignment="1">
      <alignment horizontal="center" vertical="center" wrapText="1"/>
    </xf>
    <xf numFmtId="9" fontId="9" fillId="0" borderId="12" xfId="0" applyNumberFormat="1" applyFont="1" applyBorder="1" applyAlignment="1">
      <alignment horizontal="center" vertical="center" wrapText="1"/>
    </xf>
    <xf numFmtId="0" fontId="3" fillId="3" borderId="34" xfId="0" applyFont="1" applyFill="1" applyBorder="1" applyAlignment="1">
      <alignment vertical="center"/>
    </xf>
    <xf numFmtId="0" fontId="3" fillId="3" borderId="34" xfId="0" applyFont="1" applyFill="1" applyBorder="1" applyAlignment="1">
      <alignment horizontal="center" vertical="center" wrapText="1"/>
    </xf>
    <xf numFmtId="0" fontId="7" fillId="0" borderId="35" xfId="0" applyFont="1" applyBorder="1" applyAlignment="1">
      <alignment vertical="center" wrapText="1"/>
    </xf>
    <xf numFmtId="9" fontId="7" fillId="0" borderId="35" xfId="0" applyNumberFormat="1" applyFont="1" applyBorder="1" applyAlignment="1">
      <alignment horizontal="center" vertical="center" wrapText="1"/>
    </xf>
    <xf numFmtId="0" fontId="6" fillId="4" borderId="36" xfId="0" applyFont="1" applyFill="1" applyBorder="1" applyAlignment="1">
      <alignment vertical="center" wrapText="1"/>
    </xf>
    <xf numFmtId="0" fontId="6" fillId="3" borderId="36" xfId="0" applyFont="1" applyFill="1" applyBorder="1" applyAlignment="1">
      <alignment horizontal="center" vertical="center" wrapText="1"/>
    </xf>
    <xf numFmtId="0" fontId="6" fillId="3" borderId="36" xfId="0" applyFont="1" applyFill="1" applyBorder="1" applyAlignment="1">
      <alignment vertical="center" wrapText="1"/>
    </xf>
    <xf numFmtId="0" fontId="5" fillId="0" borderId="19" xfId="0" applyFont="1" applyBorder="1" applyAlignment="1">
      <alignment horizontal="center" vertical="center"/>
    </xf>
    <xf numFmtId="0" fontId="7" fillId="0" borderId="37" xfId="0" applyFont="1" applyBorder="1" applyAlignment="1">
      <alignment vertical="center" wrapText="1"/>
    </xf>
    <xf numFmtId="9" fontId="7" fillId="0" borderId="37" xfId="0" applyNumberFormat="1" applyFont="1" applyBorder="1" applyAlignment="1">
      <alignment horizontal="center" vertical="center" wrapText="1"/>
    </xf>
    <xf numFmtId="0" fontId="7" fillId="4" borderId="37" xfId="0" applyFont="1" applyFill="1" applyBorder="1" applyAlignment="1">
      <alignment vertical="center" wrapText="1"/>
    </xf>
    <xf numFmtId="9" fontId="7" fillId="4" borderId="37" xfId="0" applyNumberFormat="1" applyFont="1" applyFill="1" applyBorder="1" applyAlignment="1">
      <alignment horizontal="center" vertical="center" wrapText="1"/>
    </xf>
    <xf numFmtId="0" fontId="6" fillId="0" borderId="36" xfId="0" applyFont="1" applyFill="1" applyBorder="1" applyAlignment="1">
      <alignment vertical="center" wrapText="1"/>
    </xf>
    <xf numFmtId="0" fontId="6" fillId="0" borderId="36" xfId="0" applyFont="1" applyBorder="1" applyAlignment="1">
      <alignment horizontal="center" vertical="center" wrapText="1"/>
    </xf>
    <xf numFmtId="0" fontId="12" fillId="0" borderId="0" xfId="0" applyFont="1" applyFill="1" applyBorder="1" applyAlignment="1">
      <alignment vertical="center" wrapText="1"/>
    </xf>
    <xf numFmtId="0" fontId="18" fillId="0" borderId="0" xfId="0" applyFont="1" applyBorder="1" applyAlignment="1">
      <alignment horizontal="center"/>
    </xf>
    <xf numFmtId="0" fontId="11" fillId="0" borderId="19" xfId="0" applyFont="1" applyBorder="1" applyAlignment="1">
      <alignment horizontal="center" vertical="center"/>
    </xf>
    <xf numFmtId="0" fontId="7" fillId="4" borderId="35" xfId="0" applyFont="1" applyFill="1" applyBorder="1" applyAlignment="1">
      <alignment vertical="center" wrapText="1"/>
    </xf>
    <xf numFmtId="9" fontId="7" fillId="4" borderId="35" xfId="0" applyNumberFormat="1" applyFont="1" applyFill="1" applyBorder="1" applyAlignment="1">
      <alignment horizontal="center" vertical="center" wrapText="1"/>
    </xf>
    <xf numFmtId="0" fontId="6" fillId="0" borderId="36" xfId="0" applyFont="1" applyFill="1" applyBorder="1" applyAlignment="1">
      <alignment horizontal="left" vertical="center" wrapText="1"/>
    </xf>
    <xf numFmtId="0" fontId="0" fillId="0" borderId="0" xfId="0" applyAlignment="1">
      <alignment horizontal="center"/>
    </xf>
    <xf numFmtId="0" fontId="18" fillId="0" borderId="0" xfId="0" applyFont="1" applyBorder="1" applyAlignment="1">
      <alignment horizontal="center" wrapText="1"/>
    </xf>
    <xf numFmtId="0" fontId="7" fillId="4" borderId="6" xfId="0" applyFont="1" applyFill="1" applyBorder="1" applyAlignment="1">
      <alignment horizontal="left" vertical="center" wrapText="1"/>
    </xf>
    <xf numFmtId="0" fontId="7" fillId="0" borderId="15" xfId="0" applyFont="1" applyBorder="1" applyAlignment="1">
      <alignment horizontal="left" vertical="center" wrapText="1"/>
    </xf>
    <xf numFmtId="0" fontId="7" fillId="4" borderId="15" xfId="0" applyFont="1" applyFill="1" applyBorder="1" applyAlignment="1">
      <alignment horizontal="left" vertical="center" wrapText="1"/>
    </xf>
    <xf numFmtId="0" fontId="7" fillId="4" borderId="35" xfId="0" applyFont="1" applyFill="1" applyBorder="1" applyAlignment="1">
      <alignment horizontal="left" vertical="center" wrapText="1"/>
    </xf>
    <xf numFmtId="0" fontId="19" fillId="0" borderId="4" xfId="0" applyFont="1" applyBorder="1" applyAlignment="1">
      <alignment horizontal="center" vertical="center" wrapText="1"/>
    </xf>
    <xf numFmtId="9" fontId="7" fillId="2" borderId="7" xfId="0" applyNumberFormat="1" applyFont="1" applyFill="1" applyBorder="1" applyAlignment="1">
      <alignment horizontal="center" vertical="center" wrapText="1"/>
    </xf>
    <xf numFmtId="0" fontId="7" fillId="4" borderId="0" xfId="0" applyFont="1" applyFill="1" applyAlignment="1">
      <alignment horizontal="center" vertical="center" textRotation="90" wrapText="1"/>
    </xf>
    <xf numFmtId="0" fontId="7" fillId="4" borderId="7" xfId="0" applyFont="1" applyFill="1" applyBorder="1" applyAlignment="1">
      <alignment horizontal="center" vertical="center" textRotation="90" wrapText="1"/>
    </xf>
    <xf numFmtId="0" fontId="5" fillId="0" borderId="14" xfId="0" applyFont="1" applyBorder="1" applyAlignment="1">
      <alignment horizontal="center"/>
    </xf>
    <xf numFmtId="6" fontId="7" fillId="4" borderId="7" xfId="0" applyNumberFormat="1" applyFont="1" applyFill="1" applyBorder="1" applyAlignment="1">
      <alignment horizontal="center" vertical="center" wrapText="1"/>
    </xf>
    <xf numFmtId="9" fontId="7" fillId="5" borderId="7" xfId="0" applyNumberFormat="1" applyFont="1" applyFill="1" applyBorder="1" applyAlignment="1">
      <alignment horizontal="center" vertical="center" wrapText="1"/>
    </xf>
    <xf numFmtId="6" fontId="7" fillId="0" borderId="4" xfId="0" applyNumberFormat="1" applyFont="1" applyBorder="1" applyAlignment="1">
      <alignment horizontal="center" vertical="center" wrapText="1"/>
    </xf>
    <xf numFmtId="9" fontId="7" fillId="0" borderId="4" xfId="0" applyNumberFormat="1" applyFont="1" applyBorder="1" applyAlignment="1">
      <alignment horizontal="center" vertical="center" wrapText="1"/>
    </xf>
    <xf numFmtId="9" fontId="7" fillId="5" borderId="4" xfId="0" applyNumberFormat="1" applyFont="1" applyFill="1" applyBorder="1" applyAlignment="1">
      <alignment horizontal="center" vertical="center" wrapText="1"/>
    </xf>
    <xf numFmtId="10" fontId="7" fillId="4" borderId="7" xfId="0" applyNumberFormat="1" applyFont="1" applyFill="1" applyBorder="1" applyAlignment="1">
      <alignment horizontal="center" vertical="center" wrapText="1"/>
    </xf>
    <xf numFmtId="0" fontId="7" fillId="0" borderId="38" xfId="0" applyFont="1" applyBorder="1" applyAlignment="1">
      <alignment horizontal="center" vertical="center" wrapText="1"/>
    </xf>
    <xf numFmtId="9" fontId="7" fillId="3" borderId="7" xfId="0" applyNumberFormat="1" applyFont="1" applyFill="1" applyBorder="1" applyAlignment="1">
      <alignment horizontal="center" vertical="center" wrapText="1"/>
    </xf>
    <xf numFmtId="0" fontId="7" fillId="4" borderId="6"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wrapText="1"/>
    </xf>
    <xf numFmtId="0" fontId="6" fillId="0" borderId="7" xfId="0" applyFont="1" applyBorder="1" applyAlignment="1">
      <alignment horizontal="center" vertical="center" wrapText="1"/>
    </xf>
    <xf numFmtId="0" fontId="6" fillId="0" borderId="0" xfId="0" applyFont="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wrapText="1"/>
    </xf>
    <xf numFmtId="0" fontId="9" fillId="0" borderId="7" xfId="0" applyFont="1" applyBorder="1" applyAlignment="1">
      <alignment horizontal="center" vertical="center" wrapText="1"/>
    </xf>
    <xf numFmtId="0" fontId="9" fillId="4" borderId="4" xfId="0" applyFont="1" applyFill="1" applyBorder="1" applyAlignment="1">
      <alignment vertical="center" wrapText="1"/>
    </xf>
    <xf numFmtId="0" fontId="9" fillId="4" borderId="4" xfId="0" applyFont="1" applyFill="1" applyBorder="1" applyAlignment="1">
      <alignment horizontal="center" vertical="center" wrapText="1"/>
    </xf>
    <xf numFmtId="9" fontId="9" fillId="4" borderId="4" xfId="0" applyNumberFormat="1" applyFont="1" applyFill="1" applyBorder="1" applyAlignment="1">
      <alignment horizontal="center" vertical="center" wrapText="1"/>
    </xf>
    <xf numFmtId="0" fontId="9" fillId="0" borderId="4" xfId="0" applyFont="1" applyBorder="1" applyAlignment="1">
      <alignment vertical="center" wrapText="1"/>
    </xf>
    <xf numFmtId="0" fontId="9" fillId="0" borderId="4" xfId="0" applyFont="1" applyBorder="1" applyAlignment="1">
      <alignment horizontal="center" vertical="center" wrapText="1"/>
    </xf>
    <xf numFmtId="9" fontId="9" fillId="0" borderId="4" xfId="0" applyNumberFormat="1" applyFont="1" applyBorder="1" applyAlignment="1">
      <alignment horizontal="center" vertical="center" wrapText="1"/>
    </xf>
    <xf numFmtId="0" fontId="6" fillId="0" borderId="9" xfId="0" applyFont="1" applyBorder="1" applyAlignment="1">
      <alignment horizontal="center" vertical="center" wrapText="1"/>
    </xf>
    <xf numFmtId="0" fontId="6" fillId="3" borderId="39" xfId="0" applyFont="1" applyFill="1" applyBorder="1" applyAlignment="1">
      <alignment vertical="center" wrapText="1"/>
    </xf>
    <xf numFmtId="0" fontId="6" fillId="3" borderId="39" xfId="0" applyFont="1" applyFill="1" applyBorder="1" applyAlignment="1">
      <alignment horizontal="center" vertical="center" wrapText="1"/>
    </xf>
    <xf numFmtId="0" fontId="0" fillId="0" borderId="0" xfId="0" applyAlignment="1">
      <alignment horizontal="center" vertical="top" wrapText="1"/>
    </xf>
    <xf numFmtId="0" fontId="6" fillId="0" borderId="39" xfId="0" applyFont="1" applyBorder="1" applyAlignment="1">
      <alignment vertical="center" wrapText="1"/>
    </xf>
    <xf numFmtId="0" fontId="6" fillId="0" borderId="39" xfId="0" applyFont="1" applyBorder="1" applyAlignment="1">
      <alignment horizontal="center" vertical="center" wrapText="1"/>
    </xf>
    <xf numFmtId="0" fontId="0" fillId="0" borderId="9" xfId="0" applyBorder="1" applyAlignment="1">
      <alignment horizontal="center" vertical="top" wrapText="1"/>
    </xf>
    <xf numFmtId="0" fontId="10" fillId="0" borderId="0" xfId="0" applyFont="1" applyAlignment="1">
      <alignment vertical="center"/>
    </xf>
    <xf numFmtId="0" fontId="20" fillId="0" borderId="0" xfId="0" applyFont="1" applyAlignment="1">
      <alignment horizontal="center" vertical="center" wrapText="1"/>
    </xf>
    <xf numFmtId="0" fontId="20" fillId="0" borderId="40" xfId="0" applyFont="1" applyBorder="1" applyAlignment="1">
      <alignment horizontal="center" vertical="center" wrapText="1"/>
    </xf>
    <xf numFmtId="0" fontId="21" fillId="6" borderId="0" xfId="0" applyFont="1" applyFill="1" applyAlignment="1">
      <alignment wrapText="1"/>
    </xf>
    <xf numFmtId="0" fontId="22" fillId="7" borderId="41" xfId="0" applyFont="1" applyFill="1" applyBorder="1" applyAlignment="1">
      <alignment horizontal="center" vertical="center" wrapText="1"/>
    </xf>
    <xf numFmtId="0" fontId="22" fillId="7" borderId="42" xfId="0" applyFont="1" applyFill="1" applyBorder="1" applyAlignment="1">
      <alignment horizontal="center" vertical="center" wrapText="1"/>
    </xf>
    <xf numFmtId="0" fontId="22" fillId="7" borderId="43" xfId="0" applyFont="1" applyFill="1" applyBorder="1" applyAlignment="1">
      <alignment horizontal="center" vertical="center" wrapText="1"/>
    </xf>
    <xf numFmtId="0" fontId="0" fillId="6" borderId="0" xfId="0" applyFont="1" applyFill="1" applyAlignment="1">
      <alignment wrapText="1"/>
    </xf>
    <xf numFmtId="0" fontId="23" fillId="8" borderId="44" xfId="0" applyFont="1" applyFill="1" applyBorder="1" applyAlignment="1"/>
    <xf numFmtId="0" fontId="23" fillId="8" borderId="0" xfId="0" applyFont="1" applyFill="1" applyBorder="1" applyAlignment="1">
      <alignment horizontal="center" wrapText="1"/>
    </xf>
    <xf numFmtId="0" fontId="23" fillId="8" borderId="45" xfId="0" applyFont="1" applyFill="1" applyBorder="1" applyAlignment="1">
      <alignment horizontal="center" wrapText="1"/>
    </xf>
    <xf numFmtId="0" fontId="23" fillId="9" borderId="44" xfId="0" applyFont="1" applyFill="1" applyBorder="1" applyAlignment="1">
      <alignment horizontal="left" vertical="center"/>
    </xf>
    <xf numFmtId="0" fontId="23" fillId="9" borderId="0" xfId="0" applyFont="1" applyFill="1" applyBorder="1" applyAlignment="1">
      <alignment horizontal="center" vertical="center" wrapText="1"/>
    </xf>
    <xf numFmtId="164" fontId="23" fillId="9" borderId="45" xfId="0" applyNumberFormat="1" applyFont="1" applyFill="1" applyBorder="1" applyAlignment="1">
      <alignment horizontal="center" vertical="center" wrapText="1"/>
    </xf>
    <xf numFmtId="0" fontId="24" fillId="6" borderId="0" xfId="0" applyFont="1" applyFill="1" applyAlignment="1">
      <alignment vertical="center" wrapText="1"/>
    </xf>
    <xf numFmtId="164" fontId="23" fillId="9" borderId="0" xfId="0" applyNumberFormat="1" applyFont="1" applyFill="1" applyBorder="1" applyAlignment="1">
      <alignment horizontal="center" vertical="center" wrapText="1"/>
    </xf>
    <xf numFmtId="0" fontId="25" fillId="6" borderId="44" xfId="0" applyFont="1" applyFill="1" applyBorder="1" applyAlignment="1">
      <alignment horizontal="left" vertical="center"/>
    </xf>
    <xf numFmtId="0" fontId="25" fillId="6" borderId="0" xfId="0" applyFont="1" applyFill="1" applyBorder="1" applyAlignment="1">
      <alignment horizontal="center" vertical="center" wrapText="1"/>
    </xf>
    <xf numFmtId="164" fontId="25" fillId="6" borderId="45" xfId="0" applyNumberFormat="1" applyFont="1" applyFill="1" applyBorder="1" applyAlignment="1">
      <alignment horizontal="center" vertical="center" wrapText="1"/>
    </xf>
    <xf numFmtId="0" fontId="0" fillId="6" borderId="0" xfId="0" applyFont="1" applyFill="1" applyAlignment="1">
      <alignment vertical="center" wrapText="1"/>
    </xf>
    <xf numFmtId="164" fontId="25" fillId="6" borderId="0" xfId="0" applyNumberFormat="1" applyFont="1" applyFill="1" applyBorder="1" applyAlignment="1">
      <alignment horizontal="center" vertical="center" wrapText="1"/>
    </xf>
    <xf numFmtId="0" fontId="25" fillId="6" borderId="46" xfId="0" applyFont="1" applyFill="1" applyBorder="1" applyAlignment="1">
      <alignment horizontal="left" vertical="center"/>
    </xf>
    <xf numFmtId="0" fontId="23" fillId="10" borderId="46" xfId="0" applyFont="1" applyFill="1" applyBorder="1" applyAlignment="1">
      <alignment horizontal="left" vertical="center"/>
    </xf>
    <xf numFmtId="0" fontId="24" fillId="10" borderId="47" xfId="0" applyFont="1" applyFill="1" applyBorder="1" applyAlignment="1">
      <alignment horizontal="center" vertical="center"/>
    </xf>
    <xf numFmtId="164" fontId="24" fillId="10" borderId="48" xfId="0" quotePrefix="1" applyNumberFormat="1" applyFont="1" applyFill="1" applyBorder="1" applyAlignment="1">
      <alignment horizontal="center" vertical="center"/>
    </xf>
    <xf numFmtId="0" fontId="0" fillId="6" borderId="0" xfId="0" applyFont="1" applyFill="1" applyAlignment="1">
      <alignment vertical="center"/>
    </xf>
    <xf numFmtId="164" fontId="24" fillId="10" borderId="47" xfId="0" applyNumberFormat="1" applyFont="1" applyFill="1" applyBorder="1" applyAlignment="1">
      <alignment horizontal="center" vertical="center"/>
    </xf>
    <xf numFmtId="0" fontId="0" fillId="6" borderId="0" xfId="0" applyFill="1" applyAlignment="1">
      <alignment wrapText="1"/>
    </xf>
    <xf numFmtId="0" fontId="3" fillId="0" borderId="0" xfId="0" applyFont="1"/>
    <xf numFmtId="0" fontId="0" fillId="0" borderId="0" xfId="0" applyAlignment="1"/>
    <xf numFmtId="0" fontId="27" fillId="12" borderId="0" xfId="2" applyFont="1" applyFill="1"/>
    <xf numFmtId="0" fontId="27" fillId="11" borderId="0" xfId="2" applyFont="1" applyFill="1"/>
    <xf numFmtId="0" fontId="27" fillId="13" borderId="0" xfId="2" applyFont="1" applyFill="1"/>
    <xf numFmtId="0" fontId="8" fillId="0" borderId="0" xfId="0" applyFont="1"/>
    <xf numFmtId="0" fontId="28" fillId="0" borderId="47" xfId="0" applyFont="1" applyBorder="1"/>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412658647098438E-2"/>
          <c:y val="2.507541579270179E-2"/>
          <c:w val="0.90115329256299537"/>
          <c:h val="0.87170849874921419"/>
        </c:manualLayout>
      </c:layout>
      <c:lineChart>
        <c:grouping val="standard"/>
        <c:varyColors val="0"/>
        <c:ser>
          <c:idx val="1"/>
          <c:order val="0"/>
          <c:tx>
            <c:v>PTO</c:v>
          </c:tx>
          <c:spPr>
            <a:ln w="50800" cap="rnd">
              <a:solidFill>
                <a:srgbClr val="004568"/>
              </a:solidFill>
              <a:prstDash val="sysDash"/>
              <a:round/>
            </a:ln>
            <a:effectLst/>
          </c:spPr>
          <c:marker>
            <c:symbol val="none"/>
          </c:marker>
          <c:cat>
            <c:strLit>
              <c:ptCount val="2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25+</c:v>
              </c:pt>
            </c:strLit>
          </c:cat>
          <c:val>
            <c:numLit>
              <c:formatCode>0</c:formatCode>
              <c:ptCount val="26"/>
              <c:pt idx="0">
                <c:v>156</c:v>
              </c:pt>
              <c:pt idx="1">
                <c:v>156</c:v>
              </c:pt>
              <c:pt idx="2">
                <c:v>156</c:v>
              </c:pt>
              <c:pt idx="3">
                <c:v>160</c:v>
              </c:pt>
              <c:pt idx="4">
                <c:v>160</c:v>
              </c:pt>
              <c:pt idx="5">
                <c:v>196</c:v>
              </c:pt>
              <c:pt idx="6">
                <c:v>196</c:v>
              </c:pt>
              <c:pt idx="7">
                <c:v>208</c:v>
              </c:pt>
              <c:pt idx="8">
                <c:v>208</c:v>
              </c:pt>
              <c:pt idx="9">
                <c:v>208</c:v>
              </c:pt>
              <c:pt idx="10">
                <c:v>216</c:v>
              </c:pt>
              <c:pt idx="11">
                <c:v>216</c:v>
              </c:pt>
              <c:pt idx="12">
                <c:v>232</c:v>
              </c:pt>
              <c:pt idx="13">
                <c:v>236</c:v>
              </c:pt>
              <c:pt idx="14">
                <c:v>236</c:v>
              </c:pt>
              <c:pt idx="15">
                <c:v>236</c:v>
              </c:pt>
              <c:pt idx="16">
                <c:v>236</c:v>
              </c:pt>
              <c:pt idx="17">
                <c:v>236</c:v>
              </c:pt>
              <c:pt idx="18">
                <c:v>236</c:v>
              </c:pt>
              <c:pt idx="19">
                <c:v>241.36</c:v>
              </c:pt>
              <c:pt idx="20">
                <c:v>258.68</c:v>
              </c:pt>
              <c:pt idx="21">
                <c:v>264</c:v>
              </c:pt>
              <c:pt idx="22">
                <c:v>264</c:v>
              </c:pt>
              <c:pt idx="23">
                <c:v>264</c:v>
              </c:pt>
              <c:pt idx="24">
                <c:v>264</c:v>
              </c:pt>
              <c:pt idx="25">
                <c:v>272</c:v>
              </c:pt>
            </c:numLit>
          </c:val>
          <c:smooth val="0"/>
          <c:extLst>
            <c:ext xmlns:c16="http://schemas.microsoft.com/office/drawing/2014/chart" uri="{C3380CC4-5D6E-409C-BE32-E72D297353CC}">
              <c16:uniqueId val="{00000000-1909-4358-A7F8-645DEFBF8B3C}"/>
            </c:ext>
          </c:extLst>
        </c:ser>
        <c:ser>
          <c:idx val="2"/>
          <c:order val="1"/>
          <c:tx>
            <c:v>Vacation Leave</c:v>
          </c:tx>
          <c:spPr>
            <a:ln w="50800" cap="rnd">
              <a:solidFill>
                <a:srgbClr val="BF9000"/>
              </a:solidFill>
              <a:round/>
            </a:ln>
            <a:effectLst/>
          </c:spPr>
          <c:marker>
            <c:symbol val="none"/>
          </c:marker>
          <c:cat>
            <c:strLit>
              <c:ptCount val="2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25+</c:v>
              </c:pt>
            </c:strLit>
          </c:cat>
          <c:val>
            <c:numLit>
              <c:formatCode>General</c:formatCode>
              <c:ptCount val="26"/>
              <c:pt idx="0">
                <c:v>96</c:v>
              </c:pt>
              <c:pt idx="1">
                <c:v>98</c:v>
              </c:pt>
              <c:pt idx="2">
                <c:v>104</c:v>
              </c:pt>
              <c:pt idx="3">
                <c:v>116</c:v>
              </c:pt>
              <c:pt idx="4">
                <c:v>120</c:v>
              </c:pt>
              <c:pt idx="5">
                <c:v>128</c:v>
              </c:pt>
              <c:pt idx="6">
                <c:v>129</c:v>
              </c:pt>
              <c:pt idx="7">
                <c:v>134</c:v>
              </c:pt>
              <c:pt idx="8">
                <c:v>134</c:v>
              </c:pt>
              <c:pt idx="9">
                <c:v>144</c:v>
              </c:pt>
              <c:pt idx="10">
                <c:v>158</c:v>
              </c:pt>
              <c:pt idx="11">
                <c:v>158</c:v>
              </c:pt>
              <c:pt idx="12">
                <c:v>160</c:v>
              </c:pt>
              <c:pt idx="13">
                <c:v>160</c:v>
              </c:pt>
              <c:pt idx="14">
                <c:v>168</c:v>
              </c:pt>
              <c:pt idx="15">
                <c:v>168</c:v>
              </c:pt>
              <c:pt idx="16">
                <c:v>168</c:v>
              </c:pt>
              <c:pt idx="17">
                <c:v>176</c:v>
              </c:pt>
              <c:pt idx="18">
                <c:v>176</c:v>
              </c:pt>
              <c:pt idx="19">
                <c:v>192</c:v>
              </c:pt>
              <c:pt idx="20">
                <c:v>192</c:v>
              </c:pt>
              <c:pt idx="21">
                <c:v>192</c:v>
              </c:pt>
              <c:pt idx="22">
                <c:v>192</c:v>
              </c:pt>
              <c:pt idx="23">
                <c:v>192</c:v>
              </c:pt>
              <c:pt idx="24">
                <c:v>199</c:v>
              </c:pt>
              <c:pt idx="25">
                <c:v>200</c:v>
              </c:pt>
            </c:numLit>
          </c:val>
          <c:smooth val="0"/>
          <c:extLst>
            <c:ext xmlns:c16="http://schemas.microsoft.com/office/drawing/2014/chart" uri="{C3380CC4-5D6E-409C-BE32-E72D297353CC}">
              <c16:uniqueId val="{00000001-1909-4358-A7F8-645DEFBF8B3C}"/>
            </c:ext>
          </c:extLst>
        </c:ser>
        <c:ser>
          <c:idx val="0"/>
          <c:order val="2"/>
          <c:tx>
            <c:v>Sick Leave</c:v>
          </c:tx>
          <c:spPr>
            <a:ln w="47625" cap="rnd">
              <a:solidFill>
                <a:srgbClr val="528222"/>
              </a:solidFill>
              <a:prstDash val="sysDot"/>
              <a:round/>
            </a:ln>
            <a:effectLst/>
          </c:spPr>
          <c:marker>
            <c:symbol val="none"/>
          </c:marker>
          <c:cat>
            <c:strLit>
              <c:ptCount val="2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25+</c:v>
              </c:pt>
            </c:strLit>
          </c:cat>
          <c:val>
            <c:numLit>
              <c:formatCode>General</c:formatCode>
              <c:ptCount val="26"/>
              <c:pt idx="0">
                <c:v>96</c:v>
              </c:pt>
              <c:pt idx="1">
                <c:v>96</c:v>
              </c:pt>
              <c:pt idx="2">
                <c:v>96</c:v>
              </c:pt>
              <c:pt idx="3">
                <c:v>96</c:v>
              </c:pt>
              <c:pt idx="4">
                <c:v>96</c:v>
              </c:pt>
              <c:pt idx="5">
                <c:v>96</c:v>
              </c:pt>
              <c:pt idx="6">
                <c:v>96</c:v>
              </c:pt>
              <c:pt idx="7">
                <c:v>96</c:v>
              </c:pt>
              <c:pt idx="8">
                <c:v>96</c:v>
              </c:pt>
              <c:pt idx="9">
                <c:v>96</c:v>
              </c:pt>
              <c:pt idx="10">
                <c:v>96</c:v>
              </c:pt>
              <c:pt idx="11">
                <c:v>96</c:v>
              </c:pt>
              <c:pt idx="12">
                <c:v>96</c:v>
              </c:pt>
              <c:pt idx="13">
                <c:v>96</c:v>
              </c:pt>
              <c:pt idx="14">
                <c:v>96</c:v>
              </c:pt>
              <c:pt idx="15">
                <c:v>96</c:v>
              </c:pt>
              <c:pt idx="16">
                <c:v>96</c:v>
              </c:pt>
              <c:pt idx="17">
                <c:v>96</c:v>
              </c:pt>
              <c:pt idx="18">
                <c:v>96</c:v>
              </c:pt>
              <c:pt idx="19">
                <c:v>96</c:v>
              </c:pt>
              <c:pt idx="20">
                <c:v>96</c:v>
              </c:pt>
              <c:pt idx="21">
                <c:v>96</c:v>
              </c:pt>
              <c:pt idx="22">
                <c:v>96</c:v>
              </c:pt>
              <c:pt idx="23">
                <c:v>96</c:v>
              </c:pt>
              <c:pt idx="24">
                <c:v>96</c:v>
              </c:pt>
              <c:pt idx="25">
                <c:v>96</c:v>
              </c:pt>
            </c:numLit>
          </c:val>
          <c:smooth val="0"/>
          <c:extLst>
            <c:ext xmlns:c16="http://schemas.microsoft.com/office/drawing/2014/chart" uri="{C3380CC4-5D6E-409C-BE32-E72D297353CC}">
              <c16:uniqueId val="{00000002-1909-4358-A7F8-645DEFBF8B3C}"/>
            </c:ext>
          </c:extLst>
        </c:ser>
        <c:dLbls>
          <c:showLegendKey val="0"/>
          <c:showVal val="0"/>
          <c:showCatName val="0"/>
          <c:showSerName val="0"/>
          <c:showPercent val="0"/>
          <c:showBubbleSize val="0"/>
        </c:dLbls>
        <c:smooth val="0"/>
        <c:axId val="890072080"/>
        <c:axId val="890072408"/>
      </c:lineChart>
      <c:catAx>
        <c:axId val="890072080"/>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solidFill>
                      <a:sysClr val="windowText" lastClr="000000"/>
                    </a:solidFill>
                  </a:rPr>
                  <a:t>Years of Service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crossAx val="890072408"/>
        <c:crosses val="autoZero"/>
        <c:auto val="1"/>
        <c:lblAlgn val="ctr"/>
        <c:lblOffset val="100"/>
        <c:noMultiLvlLbl val="0"/>
      </c:catAx>
      <c:valAx>
        <c:axId val="890072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solidFill>
                      <a:sysClr val="windowText" lastClr="000000"/>
                    </a:solidFill>
                  </a:rPr>
                  <a:t>Median Hours Accrued per</a:t>
                </a:r>
                <a:r>
                  <a:rPr lang="en-US" baseline="0">
                    <a:solidFill>
                      <a:sysClr val="windowText" lastClr="000000"/>
                    </a:solidFill>
                  </a:rPr>
                  <a:t> Year</a:t>
                </a:r>
                <a:endParaRPr lang="en-US">
                  <a:solidFill>
                    <a:sysClr val="windowText" lastClr="000000"/>
                  </a:solidFill>
                </a:endParaRP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crossAx val="890072080"/>
        <c:crosses val="autoZero"/>
        <c:crossBetween val="between"/>
      </c:valAx>
      <c:spPr>
        <a:noFill/>
        <a:ln>
          <a:noFill/>
        </a:ln>
        <a:effectLst/>
      </c:spPr>
    </c:plotArea>
    <c:legend>
      <c:legendPos val="r"/>
      <c:layout>
        <c:manualLayout>
          <c:xMode val="edge"/>
          <c:yMode val="edge"/>
          <c:x val="0.75389719142250078"/>
          <c:y val="0.42109321761915441"/>
          <c:w val="0.22604874357592217"/>
          <c:h val="0.1692915025753945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emf"/><Relationship Id="rId5" Type="http://schemas.openxmlformats.org/officeDocument/2006/relationships/image" Target="../media/image13.png"/><Relationship Id="rId4"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2</xdr:col>
      <xdr:colOff>79375</xdr:colOff>
      <xdr:row>2</xdr:row>
      <xdr:rowOff>63500</xdr:rowOff>
    </xdr:from>
    <xdr:to>
      <xdr:col>11</xdr:col>
      <xdr:colOff>476250</xdr:colOff>
      <xdr:row>15</xdr:row>
      <xdr:rowOff>53975</xdr:rowOff>
    </xdr:to>
    <xdr:pic>
      <xdr:nvPicPr>
        <xdr:cNvPr id="2" name="Picture 1"/>
        <xdr:cNvPicPr>
          <a:picLocks noChangeAspect="1"/>
        </xdr:cNvPicPr>
      </xdr:nvPicPr>
      <xdr:blipFill>
        <a:blip xmlns:r="http://schemas.openxmlformats.org/officeDocument/2006/relationships" r:embed="rId1"/>
        <a:stretch>
          <a:fillRect/>
        </a:stretch>
      </xdr:blipFill>
      <xdr:spPr>
        <a:xfrm>
          <a:off x="1460500" y="482600"/>
          <a:ext cx="5883275" cy="3057525"/>
        </a:xfrm>
        <a:prstGeom prst="rect">
          <a:avLst/>
        </a:prstGeom>
      </xdr:spPr>
    </xdr:pic>
    <xdr:clientData/>
  </xdr:twoCellAnchor>
  <xdr:twoCellAnchor>
    <xdr:from>
      <xdr:col>16</xdr:col>
      <xdr:colOff>79375</xdr:colOff>
      <xdr:row>21</xdr:row>
      <xdr:rowOff>47625</xdr:rowOff>
    </xdr:from>
    <xdr:to>
      <xdr:col>26</xdr:col>
      <xdr:colOff>613354</xdr:colOff>
      <xdr:row>38</xdr:row>
      <xdr:rowOff>47625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190500</xdr:colOff>
      <xdr:row>24</xdr:row>
      <xdr:rowOff>63500</xdr:rowOff>
    </xdr:from>
    <xdr:to>
      <xdr:col>10</xdr:col>
      <xdr:colOff>585086</xdr:colOff>
      <xdr:row>49</xdr:row>
      <xdr:rowOff>166030</xdr:rowOff>
    </xdr:to>
    <xdr:pic>
      <xdr:nvPicPr>
        <xdr:cNvPr id="2" name="Picture 1"/>
        <xdr:cNvPicPr>
          <a:picLocks noChangeAspect="1"/>
        </xdr:cNvPicPr>
      </xdr:nvPicPr>
      <xdr:blipFill>
        <a:blip xmlns:r="http://schemas.openxmlformats.org/officeDocument/2006/relationships" r:embed="rId1"/>
        <a:stretch>
          <a:fillRect/>
        </a:stretch>
      </xdr:blipFill>
      <xdr:spPr>
        <a:xfrm>
          <a:off x="800100" y="8255000"/>
          <a:ext cx="8748011" cy="4865030"/>
        </a:xfrm>
        <a:prstGeom prst="rect">
          <a:avLst/>
        </a:prstGeom>
      </xdr:spPr>
    </xdr:pic>
    <xdr:clientData/>
  </xdr:twoCellAnchor>
  <xdr:twoCellAnchor editAs="oneCell">
    <xdr:from>
      <xdr:col>12</xdr:col>
      <xdr:colOff>412750</xdr:colOff>
      <xdr:row>8</xdr:row>
      <xdr:rowOff>0</xdr:rowOff>
    </xdr:from>
    <xdr:to>
      <xdr:col>21</xdr:col>
      <xdr:colOff>287612</xdr:colOff>
      <xdr:row>21</xdr:row>
      <xdr:rowOff>70780</xdr:rowOff>
    </xdr:to>
    <xdr:pic>
      <xdr:nvPicPr>
        <xdr:cNvPr id="3" name="Picture 2"/>
        <xdr:cNvPicPr>
          <a:picLocks noChangeAspect="1"/>
        </xdr:cNvPicPr>
      </xdr:nvPicPr>
      <xdr:blipFill>
        <a:blip xmlns:r="http://schemas.openxmlformats.org/officeDocument/2006/relationships" r:embed="rId2"/>
        <a:stretch>
          <a:fillRect/>
        </a:stretch>
      </xdr:blipFill>
      <xdr:spPr>
        <a:xfrm>
          <a:off x="10747375" y="2733675"/>
          <a:ext cx="6856687" cy="48713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238125</xdr:colOff>
      <xdr:row>20</xdr:row>
      <xdr:rowOff>15875</xdr:rowOff>
    </xdr:from>
    <xdr:to>
      <xdr:col>11</xdr:col>
      <xdr:colOff>390892</xdr:colOff>
      <xdr:row>38</xdr:row>
      <xdr:rowOff>167832</xdr:rowOff>
    </xdr:to>
    <xdr:pic>
      <xdr:nvPicPr>
        <xdr:cNvPr id="2" name="Picture 1"/>
        <xdr:cNvPicPr>
          <a:picLocks noChangeAspect="1"/>
        </xdr:cNvPicPr>
      </xdr:nvPicPr>
      <xdr:blipFill>
        <a:blip xmlns:r="http://schemas.openxmlformats.org/officeDocument/2006/relationships" r:embed="rId1"/>
        <a:stretch>
          <a:fillRect/>
        </a:stretch>
      </xdr:blipFill>
      <xdr:spPr>
        <a:xfrm>
          <a:off x="847725" y="8359775"/>
          <a:ext cx="7191742" cy="3695257"/>
        </a:xfrm>
        <a:prstGeom prst="rect">
          <a:avLst/>
        </a:prstGeom>
      </xdr:spPr>
    </xdr:pic>
    <xdr:clientData/>
  </xdr:twoCellAnchor>
  <xdr:twoCellAnchor editAs="oneCell">
    <xdr:from>
      <xdr:col>25</xdr:col>
      <xdr:colOff>95250</xdr:colOff>
      <xdr:row>20</xdr:row>
      <xdr:rowOff>47625</xdr:rowOff>
    </xdr:from>
    <xdr:to>
      <xdr:col>32</xdr:col>
      <xdr:colOff>510781</xdr:colOff>
      <xdr:row>45</xdr:row>
      <xdr:rowOff>103677</xdr:rowOff>
    </xdr:to>
    <xdr:pic>
      <xdr:nvPicPr>
        <xdr:cNvPr id="3" name="Picture 2"/>
        <xdr:cNvPicPr>
          <a:picLocks noChangeAspect="1"/>
        </xdr:cNvPicPr>
      </xdr:nvPicPr>
      <xdr:blipFill>
        <a:blip xmlns:r="http://schemas.openxmlformats.org/officeDocument/2006/relationships" r:embed="rId2"/>
        <a:stretch>
          <a:fillRect/>
        </a:stretch>
      </xdr:blipFill>
      <xdr:spPr>
        <a:xfrm>
          <a:off x="20345400" y="8391525"/>
          <a:ext cx="8654656" cy="49328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142875</xdr:colOff>
      <xdr:row>17</xdr:row>
      <xdr:rowOff>15875</xdr:rowOff>
    </xdr:from>
    <xdr:to>
      <xdr:col>19</xdr:col>
      <xdr:colOff>504366</xdr:colOff>
      <xdr:row>24</xdr:row>
      <xdr:rowOff>1062153</xdr:rowOff>
    </xdr:to>
    <xdr:pic>
      <xdr:nvPicPr>
        <xdr:cNvPr id="2" name="Picture 1"/>
        <xdr:cNvPicPr>
          <a:picLocks noChangeAspect="1"/>
        </xdr:cNvPicPr>
      </xdr:nvPicPr>
      <xdr:blipFill>
        <a:blip xmlns:r="http://schemas.openxmlformats.org/officeDocument/2006/relationships" r:embed="rId1"/>
        <a:stretch>
          <a:fillRect/>
        </a:stretch>
      </xdr:blipFill>
      <xdr:spPr>
        <a:xfrm>
          <a:off x="13230225" y="8940800"/>
          <a:ext cx="6457491" cy="4999153"/>
        </a:xfrm>
        <a:prstGeom prst="rect">
          <a:avLst/>
        </a:prstGeom>
      </xdr:spPr>
    </xdr:pic>
    <xdr:clientData/>
  </xdr:twoCellAnchor>
  <xdr:twoCellAnchor editAs="oneCell">
    <xdr:from>
      <xdr:col>7</xdr:col>
      <xdr:colOff>15875</xdr:colOff>
      <xdr:row>17</xdr:row>
      <xdr:rowOff>79375</xdr:rowOff>
    </xdr:from>
    <xdr:to>
      <xdr:col>13</xdr:col>
      <xdr:colOff>13256</xdr:colOff>
      <xdr:row>22</xdr:row>
      <xdr:rowOff>358145</xdr:rowOff>
    </xdr:to>
    <xdr:pic>
      <xdr:nvPicPr>
        <xdr:cNvPr id="3" name="Picture 2"/>
        <xdr:cNvPicPr>
          <a:picLocks noChangeAspect="1"/>
        </xdr:cNvPicPr>
      </xdr:nvPicPr>
      <xdr:blipFill>
        <a:blip xmlns:r="http://schemas.openxmlformats.org/officeDocument/2006/relationships" r:embed="rId2"/>
        <a:stretch>
          <a:fillRect/>
        </a:stretch>
      </xdr:blipFill>
      <xdr:spPr>
        <a:xfrm>
          <a:off x="7531100" y="9004300"/>
          <a:ext cx="4959906" cy="29933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873125</xdr:colOff>
      <xdr:row>2</xdr:row>
      <xdr:rowOff>31750</xdr:rowOff>
    </xdr:from>
    <xdr:to>
      <xdr:col>7</xdr:col>
      <xdr:colOff>135000</xdr:colOff>
      <xdr:row>6</xdr:row>
      <xdr:rowOff>173129</xdr:rowOff>
    </xdr:to>
    <xdr:pic>
      <xdr:nvPicPr>
        <xdr:cNvPr id="2" name="Picture 1"/>
        <xdr:cNvPicPr>
          <a:picLocks noChangeAspect="1"/>
        </xdr:cNvPicPr>
      </xdr:nvPicPr>
      <xdr:blipFill>
        <a:blip xmlns:r="http://schemas.openxmlformats.org/officeDocument/2006/relationships" r:embed="rId1"/>
        <a:stretch>
          <a:fillRect/>
        </a:stretch>
      </xdr:blipFill>
      <xdr:spPr>
        <a:xfrm>
          <a:off x="1482725" y="460375"/>
          <a:ext cx="4424425" cy="18177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17</xdr:col>
      <xdr:colOff>514351</xdr:colOff>
      <xdr:row>1</xdr:row>
      <xdr:rowOff>219075</xdr:rowOff>
    </xdr:from>
    <xdr:to>
      <xdr:col>26</xdr:col>
      <xdr:colOff>161925</xdr:colOff>
      <xdr:row>3</xdr:row>
      <xdr:rowOff>371475</xdr:rowOff>
    </xdr:to>
    <xdr:sp macro="" textlink="">
      <xdr:nvSpPr>
        <xdr:cNvPr id="2" name="Rectangle 1"/>
        <xdr:cNvSpPr/>
      </xdr:nvSpPr>
      <xdr:spPr>
        <a:xfrm>
          <a:off x="15192376" y="409575"/>
          <a:ext cx="5133974" cy="790575"/>
        </a:xfrm>
        <a:prstGeom prst="rect">
          <a:avLst/>
        </a:prstGeom>
        <a:solidFill>
          <a:schemeClr val="bg1"/>
        </a:solidFill>
      </xdr:spPr>
      <xdr:txBody>
        <a:bodyPr wrap="square">
          <a:noAutofit/>
        </a:bodyPr>
        <a:lstStyle/>
        <a:p>
          <a:pPr marL="0" marR="0">
            <a:lnSpc>
              <a:spcPct val="90000"/>
            </a:lnSpc>
            <a:spcBef>
              <a:spcPts val="600"/>
            </a:spcBef>
            <a:spcAft>
              <a:spcPts val="0"/>
            </a:spcAft>
          </a:pPr>
          <a:r>
            <a:rPr lang="en-US" sz="1200" kern="1200">
              <a:solidFill>
                <a:srgbClr val="BF9000"/>
              </a:solidFill>
              <a:effectLst/>
              <a:latin typeface="Arial" panose="020B0604020202020204" pitchFamily="34" charset="0"/>
              <a:ea typeface="Arial" panose="020B0604020202020204" pitchFamily="34" charset="0"/>
              <a:cs typeface="Verdana" panose="020B0604030504040204" pitchFamily="34" charset="0"/>
              <a:sym typeface="Wingdings" panose="020B0603050302020204" pitchFamily="34" charset="2"/>
            </a:rPr>
            <a:t></a:t>
          </a:r>
          <a:r>
            <a:rPr lang="en-US" sz="1200" kern="1200">
              <a:solidFill>
                <a:srgbClr val="000000"/>
              </a:solidFill>
              <a:effectLst/>
              <a:latin typeface="Arial" panose="020B0604020202020204" pitchFamily="34" charset="0"/>
              <a:ea typeface="Arial" panose="020B0604020202020204" pitchFamily="34" charset="0"/>
              <a:cs typeface="Verdana" panose="020B0604030504040204" pitchFamily="34" charset="0"/>
            </a:rPr>
            <a:t> </a:t>
          </a:r>
          <a:r>
            <a:rPr lang="en-US" sz="1200" b="1" kern="1200">
              <a:solidFill>
                <a:srgbClr val="000000"/>
              </a:solidFill>
              <a:effectLst/>
              <a:latin typeface="Arial" panose="020B0604020202020204" pitchFamily="34" charset="0"/>
              <a:ea typeface="Arial" panose="020B0604020202020204" pitchFamily="34" charset="0"/>
              <a:cs typeface="Verdana" panose="020B0604030504040204" pitchFamily="34" charset="0"/>
            </a:rPr>
            <a:t>Puget Sound: </a:t>
          </a:r>
          <a:r>
            <a:rPr lang="en-US" sz="1200" kern="1200">
              <a:solidFill>
                <a:srgbClr val="000000"/>
              </a:solidFill>
              <a:effectLst/>
              <a:latin typeface="Arial" panose="020B0604020202020204" pitchFamily="34" charset="0"/>
              <a:ea typeface="Arial" panose="020B0604020202020204" pitchFamily="34" charset="0"/>
              <a:cs typeface="Verdana" panose="020B0604030504040204" pitchFamily="34" charset="0"/>
            </a:rPr>
            <a:t>18 survey participants</a:t>
          </a:r>
          <a:endParaRPr lang="en-US" sz="1200">
            <a:effectLst/>
            <a:latin typeface="Times New Roman" panose="02020603050405020304" pitchFamily="18" charset="0"/>
            <a:ea typeface="Arial" panose="020B0604020202020204" pitchFamily="34" charset="0"/>
          </a:endParaRPr>
        </a:p>
        <a:p>
          <a:pPr marL="0" marR="0">
            <a:lnSpc>
              <a:spcPct val="90000"/>
            </a:lnSpc>
            <a:spcBef>
              <a:spcPts val="600"/>
            </a:spcBef>
            <a:spcAft>
              <a:spcPts val="0"/>
            </a:spcAft>
          </a:pPr>
          <a:r>
            <a:rPr lang="en-US" sz="1200" kern="1200">
              <a:solidFill>
                <a:srgbClr val="004568"/>
              </a:solidFill>
              <a:effectLst/>
              <a:latin typeface="Arial" panose="020B0604020202020204" pitchFamily="34" charset="0"/>
              <a:ea typeface="Arial" panose="020B0604020202020204" pitchFamily="34" charset="0"/>
              <a:cs typeface="Verdana" panose="020B0604030504040204" pitchFamily="34" charset="0"/>
              <a:sym typeface="Wingdings" panose="020B0603050302020204" pitchFamily="34" charset="2"/>
            </a:rPr>
            <a:t></a:t>
          </a:r>
          <a:r>
            <a:rPr lang="en-US" sz="1200" kern="1200">
              <a:solidFill>
                <a:srgbClr val="000000"/>
              </a:solidFill>
              <a:effectLst/>
              <a:latin typeface="Arial" panose="020B0604020202020204" pitchFamily="34" charset="0"/>
              <a:ea typeface="Arial" panose="020B0604020202020204" pitchFamily="34" charset="0"/>
              <a:cs typeface="Verdana" panose="020B0604030504040204" pitchFamily="34" charset="0"/>
            </a:rPr>
            <a:t> </a:t>
          </a:r>
          <a:r>
            <a:rPr lang="en-US" sz="1200" b="1" kern="1200">
              <a:solidFill>
                <a:srgbClr val="000000"/>
              </a:solidFill>
              <a:effectLst/>
              <a:latin typeface="Arial" panose="020B0604020202020204" pitchFamily="34" charset="0"/>
              <a:ea typeface="Arial" panose="020B0604020202020204" pitchFamily="34" charset="0"/>
              <a:cs typeface="Verdana" panose="020B0604030504040204" pitchFamily="34" charset="0"/>
            </a:rPr>
            <a:t>Western Washington </a:t>
          </a:r>
          <a:r>
            <a:rPr lang="en-US" sz="1200" kern="1200">
              <a:solidFill>
                <a:srgbClr val="000000"/>
              </a:solidFill>
              <a:effectLst/>
              <a:latin typeface="Arial" panose="020B0604020202020204" pitchFamily="34" charset="0"/>
              <a:ea typeface="Arial" panose="020B0604020202020204" pitchFamily="34" charset="0"/>
              <a:cs typeface="Verdana" panose="020B0604030504040204" pitchFamily="34" charset="0"/>
            </a:rPr>
            <a:t>(excluding Puget Sound): 6 survey participants</a:t>
          </a:r>
          <a:endParaRPr lang="en-US" sz="1200">
            <a:effectLst/>
            <a:latin typeface="Times New Roman" panose="02020603050405020304" pitchFamily="18" charset="0"/>
            <a:ea typeface="Arial" panose="020B0604020202020204" pitchFamily="34" charset="0"/>
          </a:endParaRPr>
        </a:p>
        <a:p>
          <a:pPr marL="0" marR="0">
            <a:lnSpc>
              <a:spcPct val="90000"/>
            </a:lnSpc>
            <a:spcBef>
              <a:spcPts val="600"/>
            </a:spcBef>
            <a:spcAft>
              <a:spcPts val="0"/>
            </a:spcAft>
          </a:pPr>
          <a:r>
            <a:rPr lang="en-US" sz="1200" kern="1200">
              <a:solidFill>
                <a:srgbClr val="528222"/>
              </a:solidFill>
              <a:effectLst/>
              <a:latin typeface="Arial" panose="020B0604020202020204" pitchFamily="34" charset="0"/>
              <a:ea typeface="Arial" panose="020B0604020202020204" pitchFamily="34" charset="0"/>
              <a:cs typeface="Verdana" panose="020B0604030504040204" pitchFamily="34" charset="0"/>
              <a:sym typeface="Wingdings" panose="020B0603050302020204" pitchFamily="34" charset="2"/>
            </a:rPr>
            <a:t></a:t>
          </a:r>
          <a:r>
            <a:rPr lang="en-US" sz="1200" kern="1200">
              <a:solidFill>
                <a:srgbClr val="000000"/>
              </a:solidFill>
              <a:effectLst/>
              <a:latin typeface="Arial" panose="020B0604020202020204" pitchFamily="34" charset="0"/>
              <a:ea typeface="Arial" panose="020B0604020202020204" pitchFamily="34" charset="0"/>
              <a:cs typeface="Verdana" panose="020B0604030504040204" pitchFamily="34" charset="0"/>
            </a:rPr>
            <a:t> </a:t>
          </a:r>
          <a:r>
            <a:rPr lang="en-US" sz="1200" b="1" kern="1200">
              <a:solidFill>
                <a:srgbClr val="000000"/>
              </a:solidFill>
              <a:effectLst/>
              <a:latin typeface="Arial" panose="020B0604020202020204" pitchFamily="34" charset="0"/>
              <a:ea typeface="Arial" panose="020B0604020202020204" pitchFamily="34" charset="0"/>
              <a:cs typeface="Verdana" panose="020B0604030504040204" pitchFamily="34" charset="0"/>
            </a:rPr>
            <a:t>Eastern Washington: </a:t>
          </a:r>
          <a:r>
            <a:rPr lang="en-US" sz="1200" kern="1200">
              <a:solidFill>
                <a:srgbClr val="000000"/>
              </a:solidFill>
              <a:effectLst/>
              <a:latin typeface="Arial" panose="020B0604020202020204" pitchFamily="34" charset="0"/>
              <a:ea typeface="Arial" panose="020B0604020202020204" pitchFamily="34" charset="0"/>
              <a:cs typeface="Verdana" panose="020B0604030504040204" pitchFamily="34" charset="0"/>
            </a:rPr>
            <a:t>7 survey participants</a:t>
          </a:r>
          <a:endParaRPr lang="en-US" sz="1200">
            <a:effectLst/>
            <a:latin typeface="Times New Roman" panose="02020603050405020304" pitchFamily="18" charset="0"/>
            <a:ea typeface="Arial" panose="020B0604020202020204" pitchFamily="34" charset="0"/>
          </a:endParaRPr>
        </a:p>
      </xdr:txBody>
    </xdr:sp>
    <xdr:clientData/>
  </xdr:twoCellAnchor>
  <xdr:twoCellAnchor editAs="oneCell">
    <xdr:from>
      <xdr:col>17</xdr:col>
      <xdr:colOff>304800</xdr:colOff>
      <xdr:row>4</xdr:row>
      <xdr:rowOff>66675</xdr:rowOff>
    </xdr:from>
    <xdr:to>
      <xdr:col>26</xdr:col>
      <xdr:colOff>276225</xdr:colOff>
      <xdr:row>11</xdr:row>
      <xdr:rowOff>247650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82825" y="1314450"/>
          <a:ext cx="5457825" cy="3114675"/>
        </a:xfrm>
        <a:prstGeom prst="rect">
          <a:avLst/>
        </a:prstGeom>
        <a:noFill/>
        <a:ln>
          <a:noFill/>
        </a:ln>
      </xdr:spPr>
    </xdr:pic>
    <xdr:clientData/>
  </xdr:twoCellAnchor>
  <xdr:twoCellAnchor editAs="oneCell">
    <xdr:from>
      <xdr:col>8</xdr:col>
      <xdr:colOff>438150</xdr:colOff>
      <xdr:row>20</xdr:row>
      <xdr:rowOff>57150</xdr:rowOff>
    </xdr:from>
    <xdr:to>
      <xdr:col>16</xdr:col>
      <xdr:colOff>267360</xdr:colOff>
      <xdr:row>39</xdr:row>
      <xdr:rowOff>19050</xdr:rowOff>
    </xdr:to>
    <xdr:pic>
      <xdr:nvPicPr>
        <xdr:cNvPr id="4" name="Picture 3"/>
        <xdr:cNvPicPr>
          <a:picLocks noChangeAspect="1"/>
        </xdr:cNvPicPr>
      </xdr:nvPicPr>
      <xdr:blipFill>
        <a:blip xmlns:r="http://schemas.openxmlformats.org/officeDocument/2006/relationships" r:embed="rId2"/>
        <a:stretch>
          <a:fillRect/>
        </a:stretch>
      </xdr:blipFill>
      <xdr:spPr>
        <a:xfrm>
          <a:off x="6781800" y="7686675"/>
          <a:ext cx="7553985" cy="4848225"/>
        </a:xfrm>
        <a:prstGeom prst="rect">
          <a:avLst/>
        </a:prstGeom>
      </xdr:spPr>
    </xdr:pic>
    <xdr:clientData/>
  </xdr:twoCellAnchor>
  <xdr:twoCellAnchor editAs="oneCell">
    <xdr:from>
      <xdr:col>27</xdr:col>
      <xdr:colOff>495300</xdr:colOff>
      <xdr:row>20</xdr:row>
      <xdr:rowOff>19050</xdr:rowOff>
    </xdr:from>
    <xdr:to>
      <xdr:col>35</xdr:col>
      <xdr:colOff>224553</xdr:colOff>
      <xdr:row>39</xdr:row>
      <xdr:rowOff>0</xdr:rowOff>
    </xdr:to>
    <xdr:pic>
      <xdr:nvPicPr>
        <xdr:cNvPr id="5" name="Picture 4"/>
        <xdr:cNvPicPr>
          <a:picLocks noChangeAspect="1"/>
        </xdr:cNvPicPr>
      </xdr:nvPicPr>
      <xdr:blipFill>
        <a:blip xmlns:r="http://schemas.openxmlformats.org/officeDocument/2006/relationships" r:embed="rId3"/>
        <a:stretch>
          <a:fillRect/>
        </a:stretch>
      </xdr:blipFill>
      <xdr:spPr>
        <a:xfrm>
          <a:off x="21269325" y="7648575"/>
          <a:ext cx="5996703" cy="4867275"/>
        </a:xfrm>
        <a:prstGeom prst="rect">
          <a:avLst/>
        </a:prstGeom>
      </xdr:spPr>
    </xdr:pic>
    <xdr:clientData/>
  </xdr:twoCellAnchor>
  <xdr:twoCellAnchor editAs="oneCell">
    <xdr:from>
      <xdr:col>36</xdr:col>
      <xdr:colOff>514350</xdr:colOff>
      <xdr:row>20</xdr:row>
      <xdr:rowOff>19050</xdr:rowOff>
    </xdr:from>
    <xdr:to>
      <xdr:col>44</xdr:col>
      <xdr:colOff>224513</xdr:colOff>
      <xdr:row>38</xdr:row>
      <xdr:rowOff>247650</xdr:rowOff>
    </xdr:to>
    <xdr:pic>
      <xdr:nvPicPr>
        <xdr:cNvPr id="6" name="Picture 5"/>
        <xdr:cNvPicPr>
          <a:picLocks noChangeAspect="1"/>
        </xdr:cNvPicPr>
      </xdr:nvPicPr>
      <xdr:blipFill>
        <a:blip xmlns:r="http://schemas.openxmlformats.org/officeDocument/2006/relationships" r:embed="rId4"/>
        <a:stretch>
          <a:fillRect/>
        </a:stretch>
      </xdr:blipFill>
      <xdr:spPr>
        <a:xfrm>
          <a:off x="28165425" y="7648575"/>
          <a:ext cx="5539463" cy="4857750"/>
        </a:xfrm>
        <a:prstGeom prst="rect">
          <a:avLst/>
        </a:prstGeom>
      </xdr:spPr>
    </xdr:pic>
    <xdr:clientData/>
  </xdr:twoCellAnchor>
  <xdr:twoCellAnchor editAs="oneCell">
    <xdr:from>
      <xdr:col>46</xdr:col>
      <xdr:colOff>19050</xdr:colOff>
      <xdr:row>20</xdr:row>
      <xdr:rowOff>19050</xdr:rowOff>
    </xdr:from>
    <xdr:to>
      <xdr:col>53</xdr:col>
      <xdr:colOff>590550</xdr:colOff>
      <xdr:row>39</xdr:row>
      <xdr:rowOff>19050</xdr:rowOff>
    </xdr:to>
    <xdr:pic>
      <xdr:nvPicPr>
        <xdr:cNvPr id="7" name="Picture 6"/>
        <xdr:cNvPicPr>
          <a:picLocks noChangeAspect="1"/>
        </xdr:cNvPicPr>
      </xdr:nvPicPr>
      <xdr:blipFill>
        <a:blip xmlns:r="http://schemas.openxmlformats.org/officeDocument/2006/relationships" r:embed="rId5"/>
        <a:stretch>
          <a:fillRect/>
        </a:stretch>
      </xdr:blipFill>
      <xdr:spPr>
        <a:xfrm>
          <a:off x="34718625" y="7648575"/>
          <a:ext cx="5715000" cy="4886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hr/ECCHRA/Surveys_and_Studies/SURVEYS/Surveys_Conducted/State_Salary_Survey/2020_State_Salary_Survey/Database/State%20of%20WA%20-%20Pay%20Practice%20and%20Benefits%20Database%2002%2008%2020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hr/ECCHRA/Surveys_and_Studies/SURVEYS/Surveys_Conducted/State_Salary_Survey/2020_State_Salary_Survey/Database/State%20of%20Washington%20Total%20Comp%20Database%20-%20FINAL%20-%2002%2012%20202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gal.segalco.com\WDC\Users\jdant\Desktop\BenchMarks\ERIJobMatches_09-06-2017-SHRReview.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gal.segalco.com\WDC\Users\jdant\Desktop\BenchMarks\MillimanMatches_09-18-2017-SHRReview.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hr/ECCHRA/Surveys_and_Studies/SURVEYS/Surveys_Conducted/State_Salary_Survey/2020_State_Salary_Survey/State%20Report/Web_BI_State_Survey_Data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id Leave"/>
      <sheetName val="Pay Plan Types"/>
      <sheetName val="Pay Scale Adjustments"/>
      <sheetName val="Shift Diff &amp; Call-Back Pay"/>
      <sheetName val="Performance &amp; Incentive Pay"/>
      <sheetName val="Modern Work Environment"/>
      <sheetName val="Employee Engagement"/>
      <sheetName val="Retirement Benefits"/>
      <sheetName val="Survey Participants"/>
      <sheetName val="Backend"/>
      <sheetName val="Backend-Exc 0"/>
      <sheetName val="State of WA"/>
    </sheetNames>
    <sheetDataSet>
      <sheetData sheetId="0"/>
      <sheetData sheetId="1" refreshError="1"/>
      <sheetData sheetId="2"/>
      <sheetData sheetId="3"/>
      <sheetData sheetId="4"/>
      <sheetData sheetId="5"/>
      <sheetData sheetId="6" refreshError="1"/>
      <sheetData sheetId="7"/>
      <sheetData sheetId="8"/>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Benchmark Summary"/>
      <sheetName val="Benchmark Data - Total Comp"/>
      <sheetName val="Benchmark Data - Base Pay"/>
      <sheetName val="Peer Dashboard"/>
      <sheetName val="Benchmark Analysis"/>
      <sheetName val="Market Segments - Adjusted"/>
      <sheetName val="Market Segments - Unadjusted"/>
      <sheetName val="Failed Benchmark List"/>
      <sheetName val="Participant Summary"/>
      <sheetName val="Workforce Data"/>
      <sheetName val="Constant Information"/>
      <sheetName val="Backend"/>
      <sheetName val="Benchmark Backend"/>
      <sheetName val="Changed Benchmark Data"/>
      <sheetName val="Data Auditing"/>
      <sheetName val="State of WA Benchmark Data"/>
      <sheetName val="Pivot Tables"/>
      <sheetName val="Published Sources"/>
      <sheetName val="2020 Published Matches"/>
      <sheetName val="Segal Data Cleaning Tools"/>
      <sheetName val="Median Chart Table Generator"/>
    </sheetNames>
    <sheetDataSet>
      <sheetData sheetId="0" refreshError="1"/>
      <sheetData sheetId="1" refreshError="1"/>
      <sheetData sheetId="2"/>
      <sheetData sheetId="3" refreshError="1"/>
      <sheetData sheetId="4" refreshError="1"/>
      <sheetData sheetId="5">
        <row r="11">
          <cell r="D11">
            <v>14</v>
          </cell>
        </row>
        <row r="12">
          <cell r="D12">
            <v>0</v>
          </cell>
        </row>
        <row r="13">
          <cell r="D13">
            <v>4</v>
          </cell>
        </row>
        <row r="14">
          <cell r="D14">
            <v>18</v>
          </cell>
        </row>
      </sheetData>
      <sheetData sheetId="6" refreshError="1"/>
      <sheetData sheetId="7" refreshError="1"/>
      <sheetData sheetId="8" refreshError="1"/>
      <sheetData sheetId="9" refreshError="1"/>
      <sheetData sheetId="10">
        <row r="2">
          <cell r="D2" t="str">
            <v>100 SECRETARY SENIOR</v>
          </cell>
          <cell r="E2" t="str">
            <v>100T</v>
          </cell>
          <cell r="F2">
            <v>50000283</v>
          </cell>
          <cell r="G2">
            <v>21</v>
          </cell>
          <cell r="H2">
            <v>1725</v>
          </cell>
          <cell r="I2">
            <v>0.21849271690943636</v>
          </cell>
          <cell r="J2">
            <v>2.5990266833406158E-2</v>
          </cell>
          <cell r="K2">
            <v>44.64326145552559</v>
          </cell>
          <cell r="L2">
            <v>44.4</v>
          </cell>
          <cell r="M2">
            <v>7.7287128712871311</v>
          </cell>
          <cell r="N2">
            <v>3.3499999999999996</v>
          </cell>
          <cell r="O2">
            <v>0.1388472251982</v>
          </cell>
          <cell r="P2" t="str">
            <v>100T SECRETARY SENIOR</v>
          </cell>
          <cell r="Q2" t="str">
            <v>Administrative and Other Support Services</v>
          </cell>
          <cell r="R2" t="str">
            <v>Provides complex support services and assistance; establishes office procedures, standards, priorities, and deadlines; coordinates office operations; keeps supervisors and/or staff members calendar(s); monitors and evaluates budget(s) and initiates corrections; develops, modifies, and/or maintains data base management, office record keeping, or filing system(s); prepares documents as needed. May provide work guidance or direction, but does not assign, instruct, and check the work of others on a regular and ongoing basis. Excludes supervisors and leads.  Typically requires high school graduation or equivalent and two years keyboarding/typing experience.</v>
          </cell>
        </row>
        <row r="3">
          <cell r="D3" t="str">
            <v>101 PBX &amp; TELEPHONE OPERATOR</v>
          </cell>
          <cell r="E3" t="str">
            <v>101G</v>
          </cell>
          <cell r="F3">
            <v>51000779</v>
          </cell>
          <cell r="G3">
            <v>5</v>
          </cell>
          <cell r="H3">
            <v>29</v>
          </cell>
          <cell r="I3">
            <v>3.6732108929702343E-3</v>
          </cell>
          <cell r="J3">
            <v>4.3693781922827743E-4</v>
          </cell>
          <cell r="K3">
            <v>51.476851851851848</v>
          </cell>
          <cell r="L3">
            <v>52.725000000000001</v>
          </cell>
          <cell r="M3">
            <v>9.0175925925925924</v>
          </cell>
          <cell r="N3">
            <v>8.0749999999999993</v>
          </cell>
          <cell r="O3">
            <v>0</v>
          </cell>
          <cell r="P3" t="str">
            <v>101G PBX &amp; TELEPHONE OPERATOR</v>
          </cell>
          <cell r="Q3" t="str">
            <v>Administrative and Other Support Services</v>
          </cell>
          <cell r="R3" t="str">
            <v xml:space="preserve">Receives and routes incoming calls through private branch telephone exchange (PBX) or other telephone switching system(s). Receives and  transmits information concerning security, safety, medical or behavioral situations requiring immediate investigative or corrective action. Exercises independent judgment when dealing with emergent situations not specifically covered by procedure, usual methods of solution, or instructions by the supervisor. Typically requires graduation from high school or equivalent and one year of relevant experience.                              </v>
          </cell>
        </row>
        <row r="4">
          <cell r="D4" t="str">
            <v>102 CUSTOMER SERVICE SPECIALIST 2</v>
          </cell>
          <cell r="E4" t="str">
            <v>102B</v>
          </cell>
          <cell r="F4">
            <v>50000292</v>
          </cell>
          <cell r="G4">
            <v>5</v>
          </cell>
          <cell r="H4">
            <v>843</v>
          </cell>
          <cell r="I4">
            <v>0.10677644078530715</v>
          </cell>
          <cell r="J4">
            <v>1.2701330400325443E-2</v>
          </cell>
          <cell r="K4">
            <v>44.08808724832214</v>
          </cell>
          <cell r="L4">
            <v>44.05</v>
          </cell>
          <cell r="M4">
            <v>7.4692953020134167</v>
          </cell>
          <cell r="N4">
            <v>3.45</v>
          </cell>
          <cell r="O4">
            <v>8.0321285140562304E-2</v>
          </cell>
          <cell r="P4" t="str">
            <v>102B CUSTOMER SERVICE SPECIALIST 2</v>
          </cell>
          <cell r="Q4" t="str">
            <v>Administrative and Other Support Services</v>
          </cell>
          <cell r="R4" t="str">
            <v>Independently resolves client/customer problems by identifying issues, determining procedural steps necessary to bring resolution, working with program staff to implement resolution, and communicating results to the client/customer; creates and manages customer profiles; and maintains integrity of the data and information while delivering specialized services. Typically requires a Bachelor's degree; or an Associate’s degree and two years of experience providing assistance to customers regarding inquiries, complaints or problems; or equivalent experience providing assistance to customers regarding inquiries, complaints, or problems.</v>
          </cell>
        </row>
        <row r="5">
          <cell r="D5" t="str">
            <v>103 ADMINISTRATIVE ASSISTANT 3</v>
          </cell>
          <cell r="E5" t="str">
            <v>105G</v>
          </cell>
          <cell r="F5">
            <v>51000780</v>
          </cell>
          <cell r="G5">
            <v>15</v>
          </cell>
          <cell r="H5">
            <v>1139</v>
          </cell>
          <cell r="I5">
            <v>0.14426852438252058</v>
          </cell>
          <cell r="J5">
            <v>1.7161109520724412E-2</v>
          </cell>
          <cell r="K5">
            <v>45.611500870263754</v>
          </cell>
          <cell r="L5">
            <v>46.4</v>
          </cell>
          <cell r="M5">
            <v>9.042952285809422</v>
          </cell>
          <cell r="N5">
            <v>6.0250000000000004</v>
          </cell>
          <cell r="O5">
            <v>6.6942939113803002E-2</v>
          </cell>
          <cell r="P5" t="str">
            <v>105G ADMINISTRATIVE ASSISTANT 3</v>
          </cell>
          <cell r="Q5" t="str">
            <v>Administrative and Other Support Services</v>
          </cell>
          <cell r="R5" t="str">
            <v>In support of executive/administrative or second-line supervisory staff, performs higher-level administrative support duties or is responsible for one or more major program activities.  Duties are of a substantive nature and have been delegated to the administrative assistant such as participating in budget preparation and developing estimates, office space management, coordinating personnel issues, records management, equipment and supply purchases, report preparation, and/or is the primary contact in an assigned program.  Typically requires high school graduation and three years of relevant progressively responsible experience or equivalent.</v>
          </cell>
        </row>
        <row r="6">
          <cell r="D6" t="str">
            <v>104 PROGRAM SPECIALIST 2</v>
          </cell>
          <cell r="E6" t="str">
            <v>107I</v>
          </cell>
          <cell r="F6">
            <v>50000299</v>
          </cell>
          <cell r="G6">
            <v>15</v>
          </cell>
          <cell r="H6">
            <v>821</v>
          </cell>
          <cell r="I6">
            <v>0.10398986700443319</v>
          </cell>
          <cell r="J6">
            <v>1.2369860330566061E-2</v>
          </cell>
          <cell r="K6">
            <v>45.885384615384609</v>
          </cell>
          <cell r="L6">
            <v>48.150000000000006</v>
          </cell>
          <cell r="M6">
            <v>10.197446808510636</v>
          </cell>
          <cell r="N6">
            <v>6.35</v>
          </cell>
          <cell r="O6">
            <v>8.6621751684311799E-2</v>
          </cell>
          <cell r="P6" t="str">
            <v>107I PROGRAM SPECIALIST 2</v>
          </cell>
          <cell r="Q6" t="str">
            <v>Administrative and Other Support Services</v>
          </cell>
          <cell r="R6" t="str">
            <v>Plans, organizes, directs and coordinates operations for programs such as the business enterprises, volunteer services,  community resources, recreational education and safety, and elections administration.  Oversees day-to-day program operations; functions as the program representative and resource; works with program participants and outside entities, and resolves problems within a delegated area of authority. Typically requires a Bachelor's degree or equivalent education/experience.</v>
          </cell>
        </row>
        <row r="7">
          <cell r="D7" t="str">
            <v>105 MANAGEMENT ANALYST 3</v>
          </cell>
          <cell r="E7" t="str">
            <v>109K</v>
          </cell>
          <cell r="F7">
            <v>50000311</v>
          </cell>
          <cell r="G7">
            <v>6</v>
          </cell>
          <cell r="H7">
            <v>791</v>
          </cell>
          <cell r="I7">
            <v>0.10018999366687777</v>
          </cell>
          <cell r="J7">
            <v>1.1917855689985084E-2</v>
          </cell>
          <cell r="K7">
            <v>45.037309236947806</v>
          </cell>
          <cell r="L7">
            <v>43.875</v>
          </cell>
          <cell r="M7">
            <v>11.322139538546343</v>
          </cell>
          <cell r="N7">
            <v>7.4499999999999993</v>
          </cell>
          <cell r="O7">
            <v>4.8723897911833E-2</v>
          </cell>
          <cell r="P7" t="str">
            <v>109K MANAGEMENT ANALYST 3</v>
          </cell>
          <cell r="Q7" t="str">
            <v>Administrative and Other Support Services</v>
          </cell>
          <cell r="R7" t="str">
            <v>Provides journey level analyses to management, staff and customers.  Conducts multi-dimensional research and analysis, formulates recommendations, and coordinates implementation and ongoing evaluation of programs and strategic and long-range planning activities. Provides consultation to management to resolve a variety of management problems. Requires a Bachelor’s degree in a related field and three years of experience.</v>
          </cell>
        </row>
        <row r="8">
          <cell r="D8" t="str">
            <v>106 EVENTS COORDINATOR 3</v>
          </cell>
          <cell r="E8" t="str">
            <v>111C</v>
          </cell>
          <cell r="F8">
            <v>50000324</v>
          </cell>
          <cell r="G8">
            <v>4</v>
          </cell>
          <cell r="H8">
            <v>4</v>
          </cell>
          <cell r="I8">
            <v>5.0664977834072203E-4</v>
          </cell>
          <cell r="J8">
            <v>6.0267285410796882E-5</v>
          </cell>
          <cell r="K8">
            <v>40.700000000000003</v>
          </cell>
          <cell r="L8" t="str">
            <v>NA</v>
          </cell>
          <cell r="M8">
            <v>5.6</v>
          </cell>
          <cell r="N8">
            <v>5.6</v>
          </cell>
          <cell r="O8">
            <v>0</v>
          </cell>
          <cell r="P8" t="str">
            <v>111C EVENTS COORDINATOR 3</v>
          </cell>
          <cell r="Q8" t="str">
            <v>Administrative and Other Support Services</v>
          </cell>
          <cell r="R8" t="str">
            <v xml:space="preserve">Plans, arranges, and coordinates a wide variety of support services for events such as complex conferences, seminars, and workshops requiring complicated planning and coordination of details.  Contacts speakers, compiles conference materials, coordinates registration, makes facility arrangements, negotiates services and costs, develops conference budgets, and processes billing. Typically requires high school graduation and four years of relevant progressively responsible work experience. </v>
          </cell>
        </row>
        <row r="9">
          <cell r="D9" t="str">
            <v>107 FORMS &amp; RECORDS ANALYST 2</v>
          </cell>
          <cell r="E9" t="str">
            <v>112J</v>
          </cell>
          <cell r="F9">
            <v>50000331</v>
          </cell>
          <cell r="G9">
            <v>13</v>
          </cell>
          <cell r="H9">
            <v>661</v>
          </cell>
          <cell r="I9">
            <v>8.3723875870804307E-2</v>
          </cell>
          <cell r="J9">
            <v>9.9591689141341859E-3</v>
          </cell>
          <cell r="K9">
            <v>48.24</v>
          </cell>
          <cell r="L9">
            <v>48.05</v>
          </cell>
          <cell r="M9">
            <v>10.547402597402595</v>
          </cell>
          <cell r="N9">
            <v>7.1</v>
          </cell>
          <cell r="O9">
            <v>0.15724815724815699</v>
          </cell>
          <cell r="P9" t="str">
            <v>112J FORMS &amp; RECORDS ANALYST 2</v>
          </cell>
          <cell r="Q9" t="str">
            <v>Administrative and Other Support Services</v>
          </cell>
          <cell r="R9" t="str">
            <v xml:space="preserve">Analyzes manual, electronic and/or automated forms; designs and coordinates forms production; coordinates records retention, migration, transfer and disposition; provides consultation on forms or records management programs; conducts record inventories; assists with record retention schedules; and coordinates, retrieves information, and responds to public records requests.  Typically requires an Associate’s degree or equivalent and three years of relevant experience. 
When assigned to health care:  reviews resident and/or patient records for completeness and accuracy, assigns diagnoses and operative procedures codes, extracts pertinent data from treatment and/or medical records, and acts as information resource for authorized personnel requesting records information; may monitor patient’s length of stay, severity of illness, and intensity of services and length of stay. Requires certification as a Registered Health Information Technician (RHIT) or as a Registered Health Information Administrator (RHIA).  
</v>
          </cell>
        </row>
        <row r="10">
          <cell r="D10" t="str">
            <v>108 MAIL CARRIER-DRIVER</v>
          </cell>
          <cell r="E10" t="str">
            <v>113I</v>
          </cell>
          <cell r="F10">
            <v>50000337</v>
          </cell>
          <cell r="G10">
            <v>4</v>
          </cell>
          <cell r="H10">
            <v>91</v>
          </cell>
          <cell r="I10">
            <v>1.1526282457251425E-2</v>
          </cell>
          <cell r="J10">
            <v>1.3710807430956291E-3</v>
          </cell>
          <cell r="K10">
            <v>48.075652173913042</v>
          </cell>
          <cell r="L10">
            <v>49.85</v>
          </cell>
          <cell r="M10">
            <v>12.436818181818181</v>
          </cell>
          <cell r="N10">
            <v>9.9250000000000007</v>
          </cell>
          <cell r="O10">
            <v>0</v>
          </cell>
          <cell r="P10" t="str">
            <v>113I MAIL CARRIER-DRIVER</v>
          </cell>
          <cell r="Q10" t="str">
            <v>Administrative and Other Support Services</v>
          </cell>
          <cell r="R10" t="str">
            <v xml:space="preserve">Performs routine mail services such as delivering, collecting and sorting United States or other vendor mail, parcel post packages, and campus mail, and provides routine customer information.  When handling mail, occasionally may lift up to 70 pounds. When delivering and collecting mail, operates motorized vehicles such as passenger cars, station wagons, pickup trucks, vans, or light panel delivery trucks. Typically requires high school graduation or equivalent. Possession of a valid unrestricted motor vehicle operator’s license is required. </v>
          </cell>
        </row>
        <row r="11">
          <cell r="D11" t="str">
            <v>109 PROCUREMENT &amp; SUPPLY SPECIALIST 3</v>
          </cell>
          <cell r="E11" t="str">
            <v>114G</v>
          </cell>
          <cell r="F11">
            <v>51000786</v>
          </cell>
          <cell r="G11">
            <v>11</v>
          </cell>
          <cell r="H11">
            <v>182</v>
          </cell>
          <cell r="I11">
            <v>2.305256491450285E-2</v>
          </cell>
          <cell r="J11">
            <v>2.7421614861912582E-3</v>
          </cell>
          <cell r="K11">
            <v>50.311111111111103</v>
          </cell>
          <cell r="L11">
            <v>51.4</v>
          </cell>
          <cell r="M11">
            <v>11.233999999999998</v>
          </cell>
          <cell r="N11">
            <v>9.15</v>
          </cell>
          <cell r="O11">
            <v>3.1662269129287601E-2</v>
          </cell>
          <cell r="P11" t="str">
            <v>114G PROCUREMENT &amp; SUPPLY SPECIALIST 3</v>
          </cell>
          <cell r="Q11" t="str">
            <v>Administrative and Other Support Services</v>
          </cell>
          <cell r="R11" t="str">
            <v>Responsible for procurement of services, supplies, materials, parts and equipment for an agency, institution or facility or on behalf of client agencies, institutions, colleges and universities in accordance with laws and requirements; performs supply management functions including receipt, storage, issue, and transfer of materials and property. Has authority to modify procedures or processes for specialized or unusual acquisitions; develops original contract terms, evaluation criteria and procedures to assess and ensure contract performance and compliance.  Typically requires a Bachelor's degree in a related field and one year of relevant experience or equivalent education/experience.</v>
          </cell>
        </row>
        <row r="12">
          <cell r="D12" t="str">
            <v>110 HUMAN RESOURCE CONSULTANT 2</v>
          </cell>
          <cell r="E12" t="str">
            <v>119F</v>
          </cell>
          <cell r="F12">
            <v>51000796</v>
          </cell>
          <cell r="G12">
            <v>9</v>
          </cell>
          <cell r="H12">
            <v>651</v>
          </cell>
          <cell r="I12">
            <v>8.2457251424952499E-2</v>
          </cell>
          <cell r="J12">
            <v>9.8085007006071933E-3</v>
          </cell>
          <cell r="K12">
            <v>46.093866985264825</v>
          </cell>
          <cell r="L12">
            <v>46.45</v>
          </cell>
          <cell r="M12">
            <v>9.6987654320987655</v>
          </cell>
          <cell r="N12">
            <v>5.2750000000000004</v>
          </cell>
          <cell r="O12">
            <v>1.5748031496062999E-2</v>
          </cell>
          <cell r="P12" t="str">
            <v>119F HUMAN RESOURCE CONSULTANT 2</v>
          </cell>
          <cell r="Q12" t="str">
            <v>Administrative and Other Support Services</v>
          </cell>
          <cell r="R12" t="str">
            <v>Independently performs professional-level human resource assignments in one or more areas such as classification, compensation, benefits, recruitment and selection, affirmative action and equal employment opportunity, reasonable accommodation, training, organizational development, and/or labor relations.  Consults with and provides assistance to managers, staff, and the public regarding human resource issues. Typically requires a Bachelor’s degree with focus on business, human resources, or related field and one year of professional human resource experience or equivalent education/experience.</v>
          </cell>
        </row>
        <row r="13">
          <cell r="D13" t="str">
            <v>111 INDUSTRIAL RELATIONS AGENT 2</v>
          </cell>
          <cell r="E13" t="str">
            <v>124B</v>
          </cell>
          <cell r="F13">
            <v>50000408</v>
          </cell>
          <cell r="G13">
            <v>3</v>
          </cell>
          <cell r="H13">
            <v>52</v>
          </cell>
          <cell r="I13">
            <v>6.5864471184293857E-3</v>
          </cell>
          <cell r="J13">
            <v>7.8347471034035949E-4</v>
          </cell>
          <cell r="K13">
            <v>40.672972972972978</v>
          </cell>
          <cell r="L13">
            <v>39.700000000000003</v>
          </cell>
          <cell r="M13">
            <v>7.3333333333333313</v>
          </cell>
          <cell r="N13">
            <v>5.1999999999999993</v>
          </cell>
          <cell r="O13">
            <v>5.60747663551402E-2</v>
          </cell>
          <cell r="P13" t="str">
            <v>124B INDUSTRIAL RELATIONS AGENT 2</v>
          </cell>
          <cell r="Q13" t="str">
            <v>Administrative and Other Support Services</v>
          </cell>
          <cell r="R13" t="str">
            <v xml:space="preserve">Enforces the Industrial Welfare Act, Public Works Act, Farm Labor Contractors Act and the Minimum Wage and Overtime Act, the Wage Payment Act, and other related statutes.  Investigates routine wage disputes.  Provides assistance to higher level positions on more complex investigations and/or disputes; issues notices of violation, notices of infraction, and citations and assessments; mediates and/or negotiates settlements between employers and employees on issues of a routine nature. Typically requires a Bachelor's degree and two years of relevant experience.  </v>
          </cell>
        </row>
        <row r="14">
          <cell r="D14" t="str">
            <v>112 CUSTODIAN 2</v>
          </cell>
          <cell r="E14" t="str">
            <v>678J</v>
          </cell>
          <cell r="F14">
            <v>50002600</v>
          </cell>
          <cell r="G14">
            <v>10</v>
          </cell>
          <cell r="H14">
            <v>767</v>
          </cell>
          <cell r="I14">
            <v>9.7150094996833442E-2</v>
          </cell>
          <cell r="J14">
            <v>1.1556251977520303E-2</v>
          </cell>
          <cell r="K14">
            <v>47.174081546868422</v>
          </cell>
          <cell r="L14">
            <v>49.35</v>
          </cell>
          <cell r="M14">
            <v>8.0499159310634703</v>
          </cell>
          <cell r="N14">
            <v>4.05</v>
          </cell>
          <cell r="O14">
            <v>0.199052132701422</v>
          </cell>
          <cell r="P14" t="str">
            <v>678J CUSTODIAN 2</v>
          </cell>
          <cell r="Q14" t="str">
            <v>Administrative and Other Support Services</v>
          </cell>
          <cell r="R14" t="str">
            <v xml:space="preserve">Performs various housekeeping, custodial, and maintenance related tasks to ensure proper cleanliness of facilities, institutions and surrounding areas. Maintains and orders cleaning supplies and equipment;  paints small offices and rooms; moves furniture and equipment; repairs and replaces various items such as light fixtures, switches, doors, hardware, windows, locks, etc. Typically requires six months to one year of experience in custodial, general or building maintenance, grounds keeping, or semi-skilled carpentry, electrical and/or plumbing repair work. </v>
          </cell>
        </row>
        <row r="15">
          <cell r="D15" t="str">
            <v>113 GRANT &amp; CONTRACT COORDINATOR</v>
          </cell>
          <cell r="E15" t="str">
            <v>143F</v>
          </cell>
          <cell r="F15">
            <v>50000690</v>
          </cell>
          <cell r="G15">
            <v>4</v>
          </cell>
          <cell r="H15">
            <v>8</v>
          </cell>
          <cell r="I15">
            <v>1.0132995566814441E-3</v>
          </cell>
          <cell r="J15">
            <v>1.2053457082159376E-4</v>
          </cell>
          <cell r="K15">
            <v>51.916666666666671</v>
          </cell>
          <cell r="L15" t="str">
            <v>NA</v>
          </cell>
          <cell r="M15">
            <v>9.25</v>
          </cell>
          <cell r="N15">
            <v>7.2999999999999989</v>
          </cell>
          <cell r="O15">
            <v>0</v>
          </cell>
          <cell r="P15" t="str">
            <v>143F GRANT &amp; CONTRACT COORDINATOR</v>
          </cell>
          <cell r="Q15" t="str">
            <v>Administrative and Other Support Services</v>
          </cell>
          <cell r="R15" t="str">
            <v>Negotiates with funding agencies to establish terms and conditions of grant and contract awards; conducts preliminary review of proposals; provides technical advice regarding alternative formats, sources of funding, and policies to investigators and administrators involved in proposal preparation.  Typically requires a Bachelor's degree in business administration or allied field and two years of experience in grant or contract administration or equivalent experience.</v>
          </cell>
        </row>
        <row r="16">
          <cell r="D16" t="str">
            <v>114 TECHNICAL TRAINING CONSULTANT</v>
          </cell>
          <cell r="E16" t="str">
            <v>125G</v>
          </cell>
          <cell r="F16">
            <v>51005001</v>
          </cell>
          <cell r="G16">
            <v>1</v>
          </cell>
          <cell r="H16">
            <v>14</v>
          </cell>
          <cell r="I16">
            <v>1.773274224192527E-3</v>
          </cell>
          <cell r="J16">
            <v>2.109354989377891E-4</v>
          </cell>
          <cell r="K16">
            <v>49.18571428571429</v>
          </cell>
          <cell r="L16">
            <v>48.599999999999994</v>
          </cell>
          <cell r="M16">
            <v>15.71428571428571</v>
          </cell>
          <cell r="N16">
            <v>15.75</v>
          </cell>
          <cell r="O16">
            <v>0</v>
          </cell>
          <cell r="P16" t="str">
            <v>125G TECHNICAL TRAINING CONSULTANT</v>
          </cell>
          <cell r="Q16" t="str">
            <v>Administrative and Other Support Services</v>
          </cell>
          <cell r="R16" t="str">
            <v xml:space="preserve">Plans, designs, develops, implements and/or delivers specialized technical IT systems training and instructional programs such as instructor-led, train-the trainer, electronic/web-based, e-Learning, and/or multimedia training methods and formats. Conducts needs assessments, tests, and evaluates technical training programs utilized by an organization. Requires a Bachelor’s degree with focus on business, human resources, computer science, adult education or related field, and five years of experience developing and delivering training including two years technical IT training experience.
</v>
          </cell>
        </row>
        <row r="17">
          <cell r="D17" t="str">
            <v>115 IT SUPPORT TECHNICIAN 2</v>
          </cell>
          <cell r="E17" t="str">
            <v>481D</v>
          </cell>
          <cell r="F17">
            <v>51005042</v>
          </cell>
          <cell r="G17">
            <v>2</v>
          </cell>
          <cell r="H17">
            <v>117</v>
          </cell>
          <cell r="I17">
            <v>1.4819506016466118E-2</v>
          </cell>
          <cell r="J17">
            <v>1.7628180982658089E-3</v>
          </cell>
          <cell r="K17">
            <v>47.174080086580098</v>
          </cell>
          <cell r="L17">
            <v>49.424999999999997</v>
          </cell>
          <cell r="M17">
            <v>12.839339826839833</v>
          </cell>
          <cell r="N17">
            <v>10.95</v>
          </cell>
          <cell r="O17">
            <v>0</v>
          </cell>
          <cell r="P17" t="str">
            <v>481D IT SUPPORT TECHNICIAN 2</v>
          </cell>
          <cell r="Q17" t="str">
            <v>Administrative and Other Support Services</v>
          </cell>
          <cell r="R17" t="str">
            <v>Independently performs a variety of recurring routine technical IT support tasks such as installing and configuring workstation desktops, completing minor desktop repairs, maintaining network adapters and peripherals, repairing hard drives, upgrading memory, and configuring and documenting telephone systems. Two years of experience performing non-technical IT-related activities such as processing helpdesk tickets, resolving routine issues through discussion with customer, changing and resetting passwords, and maintaining network user accounts.</v>
          </cell>
        </row>
        <row r="18">
          <cell r="D18" t="str">
            <v>200 FOREST CRUISER &amp; CRAFT TECHNICIAN</v>
          </cell>
          <cell r="E18" t="str">
            <v>518F</v>
          </cell>
          <cell r="F18">
            <v>51001007</v>
          </cell>
          <cell r="G18">
            <v>4</v>
          </cell>
          <cell r="H18">
            <v>6</v>
          </cell>
          <cell r="I18">
            <v>7.2115384615384619E-3</v>
          </cell>
          <cell r="J18">
            <v>9.0400928116195323E-5</v>
          </cell>
          <cell r="K18">
            <v>53.77</v>
          </cell>
          <cell r="L18" t="str">
            <v>NA</v>
          </cell>
          <cell r="M18">
            <v>20.83</v>
          </cell>
          <cell r="N18">
            <v>18</v>
          </cell>
          <cell r="O18">
            <v>0</v>
          </cell>
          <cell r="P18" t="str">
            <v>518F FOREST CRUISER &amp; CRAFT TECHNICIAN</v>
          </cell>
          <cell r="Q18" t="str">
            <v>Agriculture or Forest Services/Products</v>
          </cell>
          <cell r="R18" t="str">
            <v>Preliminary cruising on all timber types.  Determines and plans best sampling method; cruises the area by examining each tree in sample; marks and measures and/or examines each tree to be removed in a thinning sale; determines species, height, gross volume, log grades, extent of defect and net volume for each tree cruised.  Typically requires three years of experience performing timber cruising.</v>
          </cell>
        </row>
        <row r="19">
          <cell r="D19" t="str">
            <v>201 FOREST CREW SUPERVISOR 1</v>
          </cell>
          <cell r="E19" t="str">
            <v>521P</v>
          </cell>
          <cell r="F19">
            <v>50002889</v>
          </cell>
          <cell r="G19">
            <v>7</v>
          </cell>
          <cell r="H19">
            <v>111</v>
          </cell>
          <cell r="I19">
            <v>0.13341346153846154</v>
          </cell>
          <cell r="J19">
            <v>1.6724171701496136E-3</v>
          </cell>
          <cell r="K19">
            <v>32.385185185185186</v>
          </cell>
          <cell r="L19">
            <v>32</v>
          </cell>
          <cell r="M19">
            <v>2.4464685615848394</v>
          </cell>
          <cell r="N19">
            <v>1.8000000000000003</v>
          </cell>
          <cell r="O19">
            <v>0.57142857142857095</v>
          </cell>
          <cell r="P19" t="str">
            <v>521P FOREST CREW SUPERVISOR 1</v>
          </cell>
          <cell r="Q19" t="str">
            <v>Agriculture or Forest Services/Products</v>
          </cell>
          <cell r="R19" t="str">
            <v>Directs a crew (typically 5 to 10 individuals) performing natural resource management activities such as maintaining roads, trails, and rehabilitating streams. Typically requires six months of experience supervising a crew performing outdoor physical labor.</v>
          </cell>
        </row>
        <row r="20">
          <cell r="D20" t="str">
            <v>202 FOREST NURSERY LABORER</v>
          </cell>
          <cell r="E20" t="str">
            <v>521J</v>
          </cell>
          <cell r="F20">
            <v>50002883</v>
          </cell>
          <cell r="G20">
            <v>3</v>
          </cell>
          <cell r="H20">
            <v>3</v>
          </cell>
          <cell r="I20">
            <v>3.605769230769231E-3</v>
          </cell>
          <cell r="J20">
            <v>4.5200464058097661E-5</v>
          </cell>
          <cell r="K20">
            <v>56.599999999999994</v>
          </cell>
          <cell r="L20" t="str">
            <v>NA</v>
          </cell>
          <cell r="M20">
            <v>11.200000000000001</v>
          </cell>
          <cell r="N20">
            <v>14.5</v>
          </cell>
          <cell r="O20">
            <v>0</v>
          </cell>
          <cell r="P20" t="str">
            <v>521J FOREST NURSERY LABORER</v>
          </cell>
          <cell r="Q20" t="str">
            <v>Agriculture or Forest Services/Products</v>
          </cell>
          <cell r="R20" t="str">
            <v>Lifts seedlings, plants, and trees for transplanting; assists in setting up and operating irrigation equipment as directed; sorts, plants seed and seedlings with feeder on mechanical planter or  hand‑powered planting machine; load and unload bundles of seedlings from trucks for warehousing; Wets beds of seedling trees by hand; counts trees in sample plots; hand thins seedlings with pruning shears; maintains buildings, grounds, and equipment. Requires the ability to: perform physical labor, follow highly repetitive procedures; perform close, tedious work requiring good manual dexterity; and use hand, farm, and garden tools safely and efficiently.</v>
          </cell>
        </row>
        <row r="21">
          <cell r="D21" t="str">
            <v>203 HORTICULTURIST</v>
          </cell>
          <cell r="E21" t="str">
            <v>539L</v>
          </cell>
          <cell r="F21">
            <v>50002467</v>
          </cell>
          <cell r="G21">
            <v>1</v>
          </cell>
          <cell r="H21">
            <v>1</v>
          </cell>
          <cell r="I21">
            <v>1.201923076923077E-3</v>
          </cell>
          <cell r="J21">
            <v>1.506682135269922E-5</v>
          </cell>
          <cell r="K21">
            <v>56.6</v>
          </cell>
          <cell r="L21" t="str">
            <v>NA</v>
          </cell>
          <cell r="M21">
            <v>24</v>
          </cell>
          <cell r="N21">
            <v>24</v>
          </cell>
          <cell r="O21">
            <v>0</v>
          </cell>
          <cell r="P21" t="str">
            <v>539L HORTICULTURIST</v>
          </cell>
          <cell r="Q21" t="str">
            <v>Agriculture or Forest Services/Products</v>
          </cell>
          <cell r="R21" t="str">
            <v xml:space="preserve">Performs professional horticultural research and provides advice on plant selection, erosion control, cultural practices, plant grades and standards and other horticultural procedures; directs the development and execution of horticultural studies related to edaphic, topographic and meteorological effects on plant survival; makes site investigations and advises Landscape Architects statewide on selection of soil amendments and seed mixtures to satisfy local environmental conditions for the successful establishment of turf and erosion control grasses. Requires knowledge of plant materials, soils, drainage, plant ecology, fertilization, pesticides, and State and Federal regulations for horticultural material and A B.S. degree in Horticulture and two years' experience in the field of horticulture, nursery management, plant propagation, agronomy, or plant pathology, one year of which must have been in a research capacity. </v>
          </cell>
        </row>
        <row r="22">
          <cell r="D22" t="str">
            <v>204 AGRICULTURAL COMMODITY INSPECTOR 3</v>
          </cell>
          <cell r="E22" t="str">
            <v>568J</v>
          </cell>
          <cell r="F22">
            <v>50002099</v>
          </cell>
          <cell r="G22">
            <v>15</v>
          </cell>
          <cell r="H22">
            <v>372</v>
          </cell>
          <cell r="I22">
            <v>0.44711538461538464</v>
          </cell>
          <cell r="J22">
            <v>5.6048575432041106E-3</v>
          </cell>
          <cell r="K22">
            <v>45.16882352941176</v>
          </cell>
          <cell r="L22">
            <v>46.45</v>
          </cell>
          <cell r="M22">
            <v>7.3249999999999993</v>
          </cell>
          <cell r="N22">
            <v>4.3</v>
          </cell>
          <cell r="O22">
            <v>0</v>
          </cell>
          <cell r="P22" t="str">
            <v>568J AGRICULTURAL COMMODITY INSPECTOR 3</v>
          </cell>
          <cell r="Q22" t="str">
            <v>Agriculture or Forest Services/Products</v>
          </cell>
          <cell r="R22" t="str">
            <v>Positions independently inspect, grade and certify at least three (3) fresh fruits and/or vegetables such as apples, onions, pears, potatoes, cherries, plums, prunes and peaches, and enforce state and federal laws and regulations. Requires USDA Agricultural Marketing Service (AMS) licensure and USDA-AMS FV200 certification to inspect three (3) assigned commodities. Typically requires graduation from high school or GED and one year of experience in a state fruit and vegetable inspection office inspecting, grading and certifying seed plants and fields, or fresh fruits and/or vegetables, or two years of experience in the agricultural industry working with fresh fruit or vegetable production and storage, or two years of college-level course work with major emphasis in horticulture, agronomy or closely related field.</v>
          </cell>
        </row>
        <row r="23">
          <cell r="D23" t="str">
            <v>205 GROUNDS &amp; NURSERY SERVICES SPECIALIST 2</v>
          </cell>
          <cell r="E23" t="str">
            <v>591J</v>
          </cell>
          <cell r="F23">
            <v>50002164</v>
          </cell>
          <cell r="G23">
            <v>6</v>
          </cell>
          <cell r="H23">
            <v>88</v>
          </cell>
          <cell r="I23">
            <v>0.10576923076923077</v>
          </cell>
          <cell r="J23">
            <v>1.3258802790375313E-3</v>
          </cell>
          <cell r="K23">
            <v>46.51</v>
          </cell>
          <cell r="L23">
            <v>46.4</v>
          </cell>
          <cell r="M23">
            <v>7.4</v>
          </cell>
          <cell r="N23">
            <v>4.75</v>
          </cell>
          <cell r="O23">
            <v>8.8888888888888906E-2</v>
          </cell>
          <cell r="P23" t="str">
            <v>591J GROUNDS &amp; NURSERY SERVICES SPECIALIST 2</v>
          </cell>
          <cell r="Q23" t="str">
            <v>Agriculture or Forest Services/Products</v>
          </cell>
          <cell r="R23" t="str">
            <v xml:space="preserve">Performs skilled gardening work in the maintenance of grounds, landscapes, nurseries, and/or greenhouses.  Prepares soil, plants flowers and shrubs, applies pesticides.  Mows, fertilizes and maintains lawns. Uses and repairs a variety of manual, power, and motorized equipment/tools.  Typically requires one year of experience or training involving grounds maintenance, gardening, plant care, cultivation and landscape installation. </v>
          </cell>
        </row>
        <row r="24">
          <cell r="D24" t="str">
            <v>206 GRAIN INSPECTOR 1</v>
          </cell>
          <cell r="E24" t="str">
            <v>567B</v>
          </cell>
          <cell r="F24">
            <v>51005112</v>
          </cell>
          <cell r="G24">
            <v>5</v>
          </cell>
          <cell r="H24">
            <v>131</v>
          </cell>
          <cell r="I24">
            <v>0.15745192307692307</v>
          </cell>
          <cell r="J24">
            <v>1.9737535972035982E-3</v>
          </cell>
          <cell r="K24">
            <v>39.222500000000004</v>
          </cell>
          <cell r="L24">
            <v>34.700000000000003</v>
          </cell>
          <cell r="M24">
            <v>7.13</v>
          </cell>
          <cell r="N24">
            <v>4.9000000000000004</v>
          </cell>
          <cell r="O24">
            <v>0</v>
          </cell>
          <cell r="P24" t="str">
            <v>567B GRAIN INSPECTOR 1</v>
          </cell>
          <cell r="Q24" t="str">
            <v>Agriculture or Forest Services/Products</v>
          </cell>
          <cell r="R24" t="str">
            <v xml:space="preserve">Positions independently inspect, grade, and certify grain and other agricultural commodities to ensure food safety for human consumption and animal feed. Perform grain inspection functions to accept or reject sub lots. require a valid Transportation Worker Identification Credential (TWIC) and 21 specific licenses required by the US Grain Standards Act and the USDA Agricultural Marketing Act and  maintain five (5) agricultural marketing Commodity inspection licenses, to include wheat, corn, soybeans, sorghum and an additional license applicable to assigned region. Typical requires a Bachelors degree with major study in agronomy and one year of grain sampling and weighing experience. </v>
          </cell>
        </row>
        <row r="25">
          <cell r="D25" t="str">
            <v>207 WILDLAND FIRE OPERATIONS TECHNICIAN 2</v>
          </cell>
          <cell r="E25" t="str">
            <v>402B</v>
          </cell>
          <cell r="F25">
            <v>51005036</v>
          </cell>
          <cell r="G25">
            <v>6</v>
          </cell>
          <cell r="H25">
            <v>110</v>
          </cell>
          <cell r="I25">
            <v>0.13221153846153846</v>
          </cell>
          <cell r="J25">
            <v>1.6573503487969142E-3</v>
          </cell>
          <cell r="K25">
            <v>38.713695652173911</v>
          </cell>
          <cell r="L25">
            <v>35.5</v>
          </cell>
          <cell r="M25">
            <v>10.017608695652171</v>
          </cell>
          <cell r="N25">
            <v>7.15</v>
          </cell>
          <cell r="O25">
            <v>0</v>
          </cell>
          <cell r="P25" t="str">
            <v>402B WILDLAND FIRE OPERATIONS TECHNICIAN 2</v>
          </cell>
          <cell r="Q25" t="str">
            <v>Agriculture or Forest Services/Products</v>
          </cell>
          <cell r="R25" t="str">
            <v xml:space="preserve">Directs a crew of wildland firefighters as an engine boss, crew boss, or helicopter manager. Serves as a fire technician performing technical wildland fire program assignments such as providing assistance to a Fire Investigator, enforcing fire laws, and writing burning permits for an assigned geographic area. Typically requires 24 months of wildland fire suppression experience including one year of leading others and qualified as a National Wildfire Coordinating Group Single Resource Boss and Incident Commander Type 4. </v>
          </cell>
        </row>
        <row r="26">
          <cell r="D26" t="str">
            <v>208 FARMER 2</v>
          </cell>
          <cell r="E26" t="str">
            <v>565J</v>
          </cell>
          <cell r="F26">
            <v>50002069</v>
          </cell>
          <cell r="G26">
            <v>6</v>
          </cell>
          <cell r="H26">
            <v>10</v>
          </cell>
          <cell r="I26">
            <v>1.201923076923077E-2</v>
          </cell>
          <cell r="J26">
            <v>1.5066821352699222E-4</v>
          </cell>
          <cell r="K26">
            <v>42.424999999999997</v>
          </cell>
          <cell r="L26">
            <v>42.424999999999997</v>
          </cell>
          <cell r="M26">
            <v>5.7</v>
          </cell>
          <cell r="N26">
            <v>5.7</v>
          </cell>
          <cell r="O26">
            <v>0</v>
          </cell>
          <cell r="P26" t="str">
            <v>565J FARMER 2</v>
          </cell>
          <cell r="Q26" t="str">
            <v>Agriculture or Forest Services/Products</v>
          </cell>
          <cell r="R26" t="str">
            <v>Performs a variety of assignments in general farming work which may include agricultural research programs, milking and maintaining a dairy herd, assisting in the care and management of livestock, or operating a variety of light, medium, and heavy farm equipment. May supervise and train lower seasonal laborers or farm workers. Typically two years of experience in farm work or maintaining livestock.</v>
          </cell>
        </row>
        <row r="27">
          <cell r="D27" t="str">
            <v>300 GRAPHIC DESIGNER</v>
          </cell>
          <cell r="E27" t="str">
            <v>198F</v>
          </cell>
          <cell r="F27">
            <v>51000812</v>
          </cell>
          <cell r="G27">
            <v>3</v>
          </cell>
          <cell r="H27">
            <v>19</v>
          </cell>
          <cell r="I27">
            <v>0.125</v>
          </cell>
          <cell r="J27">
            <v>2.8626960570128521E-4</v>
          </cell>
          <cell r="K27">
            <v>44.561111111111117</v>
          </cell>
          <cell r="L27">
            <v>44.174999999999997</v>
          </cell>
          <cell r="M27">
            <v>5.1944444444444438</v>
          </cell>
          <cell r="N27">
            <v>3.7750000000000004</v>
          </cell>
          <cell r="O27">
            <v>0</v>
          </cell>
          <cell r="P27" t="str">
            <v>198F GRAPHIC DESIGNER</v>
          </cell>
          <cell r="Q27" t="str">
            <v>Arts, Entertainment, or Recreation (including public parks/recreation, athletics, etc.)</v>
          </cell>
          <cell r="R27" t="str">
            <v>Designs and produces a variety of graphic projects including printed publications, video slideshows, three-dimensional exhibits, and illustrative materials for a variety of communication purposes; provides recommendations and advice to clients on graphic design, selection of paper stock, type-style, ink colors, photography.  Determines the most appropriate technique for designing and producing illustrative materials and publications targeted for a specific audience. Typically requires two years of college-level training in graphic arts, illustration, drafting or closely allied field and one year of experience as a graphics assistant.</v>
          </cell>
        </row>
        <row r="28">
          <cell r="D28" t="str">
            <v>301 RECREATION &amp; ATHLETICS SPECIALIST 2</v>
          </cell>
          <cell r="E28" t="str">
            <v>701F</v>
          </cell>
          <cell r="F28">
            <v>51001064</v>
          </cell>
          <cell r="G28">
            <v>4</v>
          </cell>
          <cell r="H28">
            <v>86</v>
          </cell>
          <cell r="I28">
            <v>0.56578947368421051</v>
          </cell>
          <cell r="J28">
            <v>1.295746636332133E-3</v>
          </cell>
          <cell r="K28">
            <v>42.768439716312059</v>
          </cell>
          <cell r="L28">
            <v>40</v>
          </cell>
          <cell r="M28">
            <v>9.8960992907801426</v>
          </cell>
          <cell r="N28">
            <v>7.8</v>
          </cell>
          <cell r="O28">
            <v>5.3333333333333302E-2</v>
          </cell>
          <cell r="P28" t="str">
            <v>701F RECREATION &amp; ATHLETICS SPECIALIST 2</v>
          </cell>
          <cell r="Q28" t="str">
            <v>Arts, Entertainment, or Recreation (including public parks/recreation, athletics, etc.)</v>
          </cell>
          <cell r="R28" t="str">
            <v>Implements, organizes, schedules, and conducts group and/or individual recreational activities as part of a larger recreational/sports program system; or participates/assists in recreational therapy for clients such as patients, students, offenders, or other residents of a state institution/facility. Plans and monitors expenses to help ensure that program budget is maintained; assists with management of a facility; plans and directs on and/or off-campus intramural and extramural recreational revenue/nonrevenue-producing sports activities in coordination with student committees, sports clubs and social agencies.  Typically requires a Bachelor's degree involving major study in either (a) recreation or therapeutic recreation, (b) music, drama, or physical education or (c) psychology, sociology, or education with a minor in recreation, physical education, music or drama and one year of professional recreation experience.</v>
          </cell>
        </row>
        <row r="29">
          <cell r="D29" t="str">
            <v>302 SPORTS EQUIPMENT TECHNICIAN</v>
          </cell>
          <cell r="E29" t="str">
            <v>702F</v>
          </cell>
          <cell r="F29">
            <v>50001311</v>
          </cell>
          <cell r="G29">
            <v>3</v>
          </cell>
          <cell r="H29">
            <v>0</v>
          </cell>
          <cell r="I29">
            <v>0</v>
          </cell>
          <cell r="J29">
            <v>0</v>
          </cell>
          <cell r="L29" t="str">
            <v>NA</v>
          </cell>
          <cell r="N29" t="str">
            <v>NA</v>
          </cell>
          <cell r="O29">
            <v>0</v>
          </cell>
          <cell r="P29" t="str">
            <v>702F SPORTS EQUIPMENT TECHNICIAN</v>
          </cell>
          <cell r="Q29" t="str">
            <v>Arts, Entertainment, or Recreation (including public parks/recreation, athletics, etc.)</v>
          </cell>
          <cell r="R29" t="str">
            <v xml:space="preserve">Inspects, modifies, repairs, and maintains athletic equipment and clothing including sewing, riveting, painting, stringing, etc.; fits athletes with uniforms and equipment; issues and receives equipment; maintains required health, safety, and security practices in locker room and games areas; maintains records of equipment purchases and utilization; assists in training student managers in equipment maintenance; may operate washers, extractors, and dryers.  Typically requires high school graduation and two years' experience or vocational school education in equipment repair and maintenance. </v>
          </cell>
        </row>
        <row r="30">
          <cell r="D30" t="str">
            <v>303 PRESERVATION &amp; MUSEUM SPECIALIST 3</v>
          </cell>
          <cell r="E30" t="str">
            <v>260K</v>
          </cell>
          <cell r="F30">
            <v>50000828</v>
          </cell>
          <cell r="G30">
            <v>9</v>
          </cell>
          <cell r="H30">
            <v>39</v>
          </cell>
          <cell r="I30">
            <v>0.25657894736842107</v>
          </cell>
          <cell r="J30">
            <v>5.8760603275526959E-4</v>
          </cell>
          <cell r="K30">
            <v>42.527272727272731</v>
          </cell>
          <cell r="L30">
            <v>41.8</v>
          </cell>
          <cell r="M30">
            <v>6.3</v>
          </cell>
          <cell r="N30">
            <v>4.5999999999999996</v>
          </cell>
          <cell r="O30">
            <v>0</v>
          </cell>
          <cell r="P30" t="str">
            <v>260K PRESERVATION &amp; MUSEUM SPECIALIST 3</v>
          </cell>
          <cell r="Q30" t="str">
            <v>Arts, Entertainment, or Recreation (including public parks/recreation, athletics, etc.)</v>
          </cell>
          <cell r="R30" t="str">
            <v xml:space="preserve">Functions as a fully qualified curator; researches, develops, and implements site interpretive master plans and programs; identifies, preserves, catalogues and makes recommendations for restoration of specimens, art objects, or records.  Typically requires a Bachelor’s degree in history, anthropology, archaeology, museum studies, fine arts, education or closely related field and two years' experience as a museum curator or equivalent.  </v>
          </cell>
        </row>
        <row r="31">
          <cell r="D31" t="str">
            <v>304 SEWING &amp; ALTERATIONS SPECIALIST 2</v>
          </cell>
          <cell r="E31" t="str">
            <v>681F</v>
          </cell>
          <cell r="F31">
            <v>51001061</v>
          </cell>
          <cell r="G31">
            <v>4</v>
          </cell>
          <cell r="H31">
            <v>8</v>
          </cell>
          <cell r="I31">
            <v>5.2631578947368418E-2</v>
          </cell>
          <cell r="J31">
            <v>1.2053457082159376E-4</v>
          </cell>
          <cell r="K31">
            <v>58</v>
          </cell>
          <cell r="L31" t="str">
            <v>NA</v>
          </cell>
          <cell r="M31">
            <v>17.425000000000001</v>
          </cell>
          <cell r="N31">
            <v>20</v>
          </cell>
          <cell r="O31">
            <v>0</v>
          </cell>
          <cell r="P31" t="str">
            <v>681F SEWING &amp; ALTERATIONS SPECIALIST 2</v>
          </cell>
          <cell r="Q31" t="str">
            <v>Arts, Entertainment, or Recreation (including public parks/recreation, athletics, etc.)</v>
          </cell>
          <cell r="R31" t="str">
            <v xml:space="preserve">Performs volume and custom sewing work in making, altering or mending clothing, costumes, and accessories. Under general supervision, performs full range of clothing/costume construction including, patterning, making alterations or repairs, and maintaining items. Typically requires One year of experience or training in sewing, preferably on a volume basis, including use of power sewing machines, or two years college training in costume or vocational sewing, pattern making, and fabric cutting.
</v>
          </cell>
        </row>
        <row r="32">
          <cell r="D32" t="str">
            <v>400 HIGHWAY MAINTENANCE WORKER 2</v>
          </cell>
          <cell r="E32" t="str">
            <v>596R</v>
          </cell>
          <cell r="F32">
            <v>50002676</v>
          </cell>
          <cell r="G32">
            <v>13</v>
          </cell>
          <cell r="H32">
            <v>1223</v>
          </cell>
          <cell r="I32">
            <v>0.47201852566576613</v>
          </cell>
          <cell r="J32">
            <v>1.8426722514351148E-2</v>
          </cell>
          <cell r="K32">
            <v>46.01</v>
          </cell>
          <cell r="L32">
            <v>48.4</v>
          </cell>
          <cell r="M32">
            <v>7.1973314606741665</v>
          </cell>
          <cell r="N32">
            <v>5.5</v>
          </cell>
          <cell r="O32">
            <v>3.15512708150745E-2</v>
          </cell>
          <cell r="P32" t="str">
            <v>596R HIGHWAY MAINTENANCE WORKER 2</v>
          </cell>
          <cell r="Q32" t="str">
            <v>Construction</v>
          </cell>
          <cell r="R32" t="str">
            <v>Performs a variety of highway maintenance and landscaping tasks, repairs roadway and highway structures, clears right-of-way, removes snow and other debris. Operates Class A and Class B heavy equipment. Patrols designated state highway segments as a member of the Incident Response Team to assist disabled vehicles, remove debris, and perform traffic control operations. Typically requires High school graduation or GED certificate, Commercial Driver's License (CDL), and two years of highway maintenance, logging, farming, excavation, or heavy equipment experience.</v>
          </cell>
        </row>
        <row r="33">
          <cell r="D33" t="str">
            <v>401 CONSTRUCTION PROJECT COORDINATOR 2</v>
          </cell>
          <cell r="E33" t="str">
            <v>537J</v>
          </cell>
          <cell r="F33">
            <v>50001956</v>
          </cell>
          <cell r="G33">
            <v>4</v>
          </cell>
          <cell r="H33">
            <v>74</v>
          </cell>
          <cell r="I33">
            <v>2.8560401389424932E-2</v>
          </cell>
          <cell r="J33">
            <v>1.1149447800997423E-3</v>
          </cell>
          <cell r="K33">
            <v>51.64152173913044</v>
          </cell>
          <cell r="L33">
            <v>52.1</v>
          </cell>
          <cell r="M33">
            <v>13.217608695652174</v>
          </cell>
          <cell r="N33">
            <v>10.775</v>
          </cell>
          <cell r="O33">
            <v>8.6956521739130405E-2</v>
          </cell>
          <cell r="P33" t="str">
            <v>537J CONSTRUCTION PROJECT COORDINATOR 2</v>
          </cell>
          <cell r="Q33" t="str">
            <v>Construction</v>
          </cell>
          <cell r="R33" t="str">
            <v>Coordinates the construction phase of building and utility projects, including general, mechanical, and electrical work, from contract award through warranty; acts as the representative and primary contract administrator for projects; evaluates and directs the work of consultants and contractors; reviews and develops design/construction standards; approves materials submittals, shop drawings, change orders and other contract documents; prepares cost estimates relative to all facets of real property construction including site development, building structures and building systems. 
Typically requires a Bachelor’s degree in architecture, naval architecture, engineering or building construction, or marine engineering and one year of relevant professional experience or equivalent education/experience.</v>
          </cell>
        </row>
        <row r="34">
          <cell r="D34" t="str">
            <v>402 CONSTRUCTION &amp; MAINTENANCE SUPERINTENDENT 2</v>
          </cell>
          <cell r="E34" t="str">
            <v>596F</v>
          </cell>
          <cell r="F34">
            <v>50002665</v>
          </cell>
          <cell r="G34">
            <v>11</v>
          </cell>
          <cell r="H34">
            <v>124</v>
          </cell>
          <cell r="I34">
            <v>4.7857969895793127E-2</v>
          </cell>
          <cell r="J34">
            <v>1.8682858477347033E-3</v>
          </cell>
          <cell r="K34">
            <v>52.97485714285714</v>
          </cell>
          <cell r="L34">
            <v>53.3</v>
          </cell>
          <cell r="M34">
            <v>16.678571428571431</v>
          </cell>
          <cell r="N34">
            <v>15.450000000000001</v>
          </cell>
          <cell r="O34">
            <v>0</v>
          </cell>
          <cell r="P34" t="str">
            <v>596F CONSTRUCTION &amp; MAINTENANCE SUPERINTENDENT 2</v>
          </cell>
          <cell r="Q34" t="str">
            <v>Construction</v>
          </cell>
          <cell r="R34" t="str">
            <v>Supervises field operations on construction and maintenance projects for a specified program. Coordinates use of equipment, materials, and crews; analyzes specifications and bids on materials and equipment to be purchased for construction; prepares preliminary and final cost estimates; Reviews daily reports; inspects projects for conformance to plans and specifications and assists project foremen or superintendents with construction or maintenance problems. Typically requires six years' construction experience including two years equivalent to a construction superintendent.  College training involving major study in engineering or architecture may be substituted for non-supervisory experience.</v>
          </cell>
        </row>
        <row r="35">
          <cell r="D35" t="str">
            <v>403 CARPENTER</v>
          </cell>
          <cell r="E35" t="str">
            <v>605E</v>
          </cell>
          <cell r="F35">
            <v>51001027</v>
          </cell>
          <cell r="G35">
            <v>15</v>
          </cell>
          <cell r="H35">
            <v>263</v>
          </cell>
          <cell r="I35">
            <v>0.10150521034349672</v>
          </cell>
          <cell r="J35">
            <v>3.9625740157598951E-3</v>
          </cell>
          <cell r="K35">
            <v>50.947543859649116</v>
          </cell>
          <cell r="L35">
            <v>52.524999999999999</v>
          </cell>
          <cell r="M35">
            <v>11.773333333333332</v>
          </cell>
          <cell r="N35">
            <v>10.5</v>
          </cell>
          <cell r="O35">
            <v>0.14117647058823499</v>
          </cell>
          <cell r="P35" t="str">
            <v>605E CARPENTER</v>
          </cell>
          <cell r="Q35" t="str">
            <v>Construction</v>
          </cell>
          <cell r="R35" t="str">
            <v>Performs rough and finished carpentry in the maintenance, repair, alteration, and construction of buildings, offices, shops, furnishings and roofs. Prepares concrete forms; constructs cabinets and shelving; hangs doors and installs locks and sashes; estimates time and materials; operates power equipment.  Completion of a recognized apprenticeship as a carpenter or full journey status as a carpenter in a union or four years of applicable work experience. Vocational training may be substituted for work experience.</v>
          </cell>
        </row>
        <row r="36">
          <cell r="D36" t="str">
            <v>404 PAINTER</v>
          </cell>
          <cell r="E36" t="str">
            <v>619F</v>
          </cell>
          <cell r="F36">
            <v>51001038</v>
          </cell>
          <cell r="G36">
            <v>5</v>
          </cell>
          <cell r="H36">
            <v>26</v>
          </cell>
          <cell r="I36">
            <v>1.0034735623311463E-2</v>
          </cell>
          <cell r="J36">
            <v>3.9173735517017975E-4</v>
          </cell>
          <cell r="K36">
            <v>55.137499999999989</v>
          </cell>
          <cell r="L36">
            <v>57.05</v>
          </cell>
          <cell r="M36">
            <v>15.966666666666667</v>
          </cell>
          <cell r="N36">
            <v>16.600000000000001</v>
          </cell>
          <cell r="O36">
            <v>0</v>
          </cell>
          <cell r="P36" t="str">
            <v>619F PAINTER</v>
          </cell>
          <cell r="Q36" t="str">
            <v>Construction</v>
          </cell>
          <cell r="R36" t="str">
            <v>Performs skilled painting work. Prepares and cleans surfaces; makes minor repairs in plaster, sheetrock, metal, wood and masonry surfaces by filling with putty, caulks, fiberglass, resin, etc.; Mixes paints and allied products; matches colors; performs glazing, paper hanging, stencil lettering; tape, texture and patch wall coverings using trowels, taping knives, texture machines; repairs plaster, sheetrock, cement and marble; stripes parking lots and crosswalks using striping machine. Requires journey-level standing as a painter by completion of recognized apprenticeship or full journey‑level status in painters' union or four years' experience for a journey‑level painter.</v>
          </cell>
        </row>
        <row r="37">
          <cell r="D37" t="str">
            <v>406 ELECTRICIAN</v>
          </cell>
          <cell r="E37" t="str">
            <v>608F</v>
          </cell>
          <cell r="F37">
            <v>51001031</v>
          </cell>
          <cell r="G37">
            <v>14</v>
          </cell>
          <cell r="H37">
            <v>203</v>
          </cell>
          <cell r="I37">
            <v>7.8348128135854886E-2</v>
          </cell>
          <cell r="J37">
            <v>3.0585647345979417E-3</v>
          </cell>
          <cell r="K37">
            <v>53.364068965517248</v>
          </cell>
          <cell r="L37">
            <v>54.924999999999997</v>
          </cell>
          <cell r="M37">
            <v>10.951724137931034</v>
          </cell>
          <cell r="N37">
            <v>10.600000000000001</v>
          </cell>
          <cell r="O37">
            <v>8.6642599277978405E-2</v>
          </cell>
          <cell r="P37" t="str">
            <v>608F ELECTRICIAN</v>
          </cell>
          <cell r="Q37" t="str">
            <v>Construction</v>
          </cell>
          <cell r="R37" t="str">
            <v xml:space="preserve">Installs, maintains, and repairs work on low voltage electrical equipment and systems of 750 volts or less such as interior wiring and cables, connections for electric machines, switches and controls, fuse boxes, breaker panels, distribution and instrument panels, buzzer and bell circuits, hearing and power circuits, and distribution systems. Requires completion of a recognized apprenticeship as an electrician or full journey status as an electrician in a union or four years' applicable work experience. Vocational training may be substituted for work experience on a year-for-year basis. </v>
          </cell>
        </row>
        <row r="38">
          <cell r="D38" t="str">
            <v>407 PLUMBER/PIPEFITTER/STEAMFITTER</v>
          </cell>
          <cell r="E38" t="str">
            <v>621F</v>
          </cell>
          <cell r="F38">
            <v>51001041</v>
          </cell>
          <cell r="G38">
            <v>7</v>
          </cell>
          <cell r="H38">
            <v>49</v>
          </cell>
          <cell r="I38">
            <v>1.8911617136240833E-2</v>
          </cell>
          <cell r="J38">
            <v>7.3827424628226186E-4</v>
          </cell>
          <cell r="K38">
            <v>52.570588235294117</v>
          </cell>
          <cell r="L38">
            <v>54.55</v>
          </cell>
          <cell r="M38">
            <v>13.564705882352941</v>
          </cell>
          <cell r="N38">
            <v>13.4</v>
          </cell>
          <cell r="O38">
            <v>0.24657534246575299</v>
          </cell>
          <cell r="P38" t="str">
            <v>621F PLUMBER/PIPEFITTER/STEAMFITTER</v>
          </cell>
          <cell r="Q38" t="str">
            <v>Construction</v>
          </cell>
          <cell r="R38" t="str">
            <v>Performs skilled plumbing and/or steamfitting work. Installs, maintains and repairs pipes, storm sewers, septic tanks, sewage mains and laterals, valves, drains, basins, tubs, faucets, lavatories, sinks, gates, hydrants, water coolers, and dishwashers; repairs fixtures; inspects water mains, fixtures, sewer lines, valves, and septic tanks for maintenance and repair needs.  Requires completion of recognized apprenticeship in plumbing or steamfitting, or full journey-status in Plumbers and Pipefitters' Union, or four years' experience in State service as a full-time helper to a journey-level plumber or steamfitter.</v>
          </cell>
        </row>
        <row r="39">
          <cell r="D39" t="str">
            <v>408 REFRIGERATION MECHANIC</v>
          </cell>
          <cell r="E39" t="str">
            <v>622E</v>
          </cell>
          <cell r="F39">
            <v>51001043</v>
          </cell>
          <cell r="G39">
            <v>3</v>
          </cell>
          <cell r="H39">
            <v>5</v>
          </cell>
          <cell r="I39">
            <v>1.9297568506368198E-3</v>
          </cell>
          <cell r="J39">
            <v>7.5334106763496109E-5</v>
          </cell>
          <cell r="K39">
            <v>58.558333333333337</v>
          </cell>
          <cell r="L39" t="str">
            <v>NA</v>
          </cell>
          <cell r="M39">
            <v>9.3333333333333339</v>
          </cell>
          <cell r="N39">
            <v>7.35</v>
          </cell>
          <cell r="O39">
            <v>0</v>
          </cell>
          <cell r="P39" t="str">
            <v>622E REFRIGERATION MECHANIC</v>
          </cell>
          <cell r="Q39" t="str">
            <v>Construction</v>
          </cell>
          <cell r="R39" t="str">
            <v xml:space="preserve">Performs skilled work in the installation, maintenance, and repair of refrigeration, air-conditioning, and chilled water equipment, systems, and controls. Diagnose, inspect, trouble shoot, and overhaul electrical control circuits, temperature and pressure controls, and all related refrigeration components using manuals, blueprints, and equipment knowledge. Requires journeyman standing as a Refrigeration Mechanic as attested by: Completion of recognized apprenticeship; or full journeyman status in Plumbers and Pipefitters' Union; or five years of experience as full‑time helper to a journeyman Refrigeration Mechanic.
</v>
          </cell>
        </row>
        <row r="40">
          <cell r="D40" t="str">
            <v>409 MAINTENANCE MECHANIC 2</v>
          </cell>
          <cell r="E40" t="str">
            <v>626K</v>
          </cell>
          <cell r="F40">
            <v>50002379</v>
          </cell>
          <cell r="G40">
            <v>7</v>
          </cell>
          <cell r="H40">
            <v>567</v>
          </cell>
          <cell r="I40">
            <v>0.21883442686221535</v>
          </cell>
          <cell r="J40">
            <v>8.5428877069804576E-3</v>
          </cell>
          <cell r="K40">
            <v>51.913043478260867</v>
          </cell>
          <cell r="L40">
            <v>52.1</v>
          </cell>
          <cell r="M40">
            <v>12.895652173913048</v>
          </cell>
          <cell r="N40">
            <v>11.8</v>
          </cell>
          <cell r="O40">
            <v>4.6361880231809399E-2</v>
          </cell>
          <cell r="P40" t="str">
            <v>626K MAINTENANCE MECHANIC 2</v>
          </cell>
          <cell r="Q40" t="str">
            <v>Construction</v>
          </cell>
          <cell r="R40" t="str">
            <v xml:space="preserve">Performs skilled work in the operation, maintenance, repair, remodeling and construction of buildings, grounds, machinery, mechanical facilities and equipment, and hospital facilities, systems and equipment.  Typically requires high school graduation and four years of general work experience in building and equipment maintenance, construction or repair work or completion of a recognized apprenticeship in a skilled mechanic trade. </v>
          </cell>
        </row>
        <row r="41">
          <cell r="D41" t="str">
            <v>410 WELDER - FABRICATOR</v>
          </cell>
          <cell r="E41" t="str">
            <v>630E</v>
          </cell>
          <cell r="F41">
            <v>51001048</v>
          </cell>
          <cell r="G41">
            <v>4</v>
          </cell>
          <cell r="H41">
            <v>8</v>
          </cell>
          <cell r="I41">
            <v>3.0876109610189118E-3</v>
          </cell>
          <cell r="J41">
            <v>1.2053457082159376E-4</v>
          </cell>
          <cell r="K41">
            <v>54.587499999999999</v>
          </cell>
          <cell r="L41" t="str">
            <v>NA</v>
          </cell>
          <cell r="M41">
            <v>18.8125</v>
          </cell>
          <cell r="N41">
            <v>20.85</v>
          </cell>
          <cell r="O41">
            <v>0</v>
          </cell>
          <cell r="P41" t="str">
            <v>630E WELDER - FABRICATOR</v>
          </cell>
          <cell r="Q41" t="str">
            <v>Construction</v>
          </cell>
          <cell r="R41" t="str">
            <v>Performs skilled oxyacetylene, arc, and other types of welding and burning work. Sets up and welds such items as piping manifolds, metal stairways, machinery guards, brackets, braces, and heavy construction equipment; welds and makes minor repairs on farm machinery, hand tools, hospital beds, laundry and cooking equipment, automobiles, and other metal equipment; operates equipment such as hand or electric pipe threaders, grinding wheels, buffers, and drill presses.  Requires completion of a recognized welder apprenticeship or course at welder's training school or four years of experience in welding trade.</v>
          </cell>
        </row>
        <row r="42">
          <cell r="D42" t="str">
            <v>411 EQUIPMENT OPERATOR 2</v>
          </cell>
          <cell r="E42" t="str">
            <v>618S</v>
          </cell>
          <cell r="F42">
            <v>50002337</v>
          </cell>
          <cell r="G42">
            <v>4</v>
          </cell>
          <cell r="H42">
            <v>49</v>
          </cell>
          <cell r="I42">
            <v>1.8911617136240833E-2</v>
          </cell>
          <cell r="J42">
            <v>7.3827424628226186E-4</v>
          </cell>
          <cell r="K42">
            <v>49.589861751152071</v>
          </cell>
          <cell r="L42">
            <v>52.95</v>
          </cell>
          <cell r="M42">
            <v>11.5</v>
          </cell>
          <cell r="N42">
            <v>7.6</v>
          </cell>
          <cell r="O42">
            <v>8.5714285714285701E-2</v>
          </cell>
          <cell r="P42" t="str">
            <v>618S EQUIPMENT OPERATOR 2</v>
          </cell>
          <cell r="Q42" t="str">
            <v>Construction</v>
          </cell>
          <cell r="R42" t="str">
            <v>Operates construction and earth moving equipment, trucks, crawler tractors, power cranes, shovels, graders, and related equipment.  Operates bulldozer equipment in clearing land, logging, digging ditches, and building roadbeds; operates acetylene and arc welding equipment; power, foot, and hand shears; hand brake; drill press; power punch, portable and bench buffers, grinders, and sanders, pneumatic hammers, and electric drills; operates 10.12 yard dump trucks with tilt bed trailers, load trucks; operates equipment to demolish and remove debris on construction and alteration projects; removes snow from streets, roads and parking lots; operates road watering, oiling and rolling equipment.  Typically requires three years of experience in the operation and maintenance of heavy equipment.</v>
          </cell>
        </row>
        <row r="43">
          <cell r="D43" t="str">
            <v>500 VOCATIONAL EDUCATION PROGRAM SPECIALIST</v>
          </cell>
          <cell r="E43" t="str">
            <v>253X</v>
          </cell>
          <cell r="F43">
            <v>50000731</v>
          </cell>
          <cell r="G43">
            <v>10</v>
          </cell>
          <cell r="H43">
            <v>42</v>
          </cell>
          <cell r="I43">
            <v>0.17721518987341772</v>
          </cell>
          <cell r="J43">
            <v>6.3280649681336733E-4</v>
          </cell>
          <cell r="K43">
            <v>48.48</v>
          </cell>
          <cell r="L43">
            <v>47.1</v>
          </cell>
          <cell r="M43">
            <v>4.8923076923076927</v>
          </cell>
          <cell r="N43">
            <v>4.4000000000000004</v>
          </cell>
          <cell r="O43">
            <v>0</v>
          </cell>
          <cell r="P43" t="str">
            <v>253X VOCATIONAL EDUCATION PROGRAM SPECIALIST</v>
          </cell>
          <cell r="Q43" t="str">
            <v>Educational or Library Services (including public schools, public libraries, higher education, etc.)</v>
          </cell>
          <cell r="R43" t="str">
            <v>Provides consultation, technical support and review of program compliance for local, secondary and adult education administrators in public or private agencies, or other organizations that deliver vocational education. Consultation services include curriculum development, vocational education specialty programs, compliance audits, site and facility inspections, contract review, and conducting program workshops and training. Typically requires a Bachelor's degree in vocational education and three years of experience as a vocational instructor, counselor, supervisor or administrator in a public or private school or industry, or equivalent.</v>
          </cell>
        </row>
        <row r="44">
          <cell r="D44" t="str">
            <v>501 INSTRUCTION &amp; CLASSROOM SUPPORT TECHNICIAN 1</v>
          </cell>
          <cell r="E44" t="str">
            <v>255M</v>
          </cell>
          <cell r="F44">
            <v>51000856</v>
          </cell>
          <cell r="G44">
            <v>5</v>
          </cell>
          <cell r="H44">
            <v>34</v>
          </cell>
          <cell r="I44">
            <v>0.14345991561181434</v>
          </cell>
          <cell r="J44">
            <v>5.1227192599177351E-4</v>
          </cell>
          <cell r="K44">
            <v>48.526666666666671</v>
          </cell>
          <cell r="L44">
            <v>48.525000000000006</v>
          </cell>
          <cell r="M44">
            <v>13.051666666666666</v>
          </cell>
          <cell r="N44">
            <v>12.75</v>
          </cell>
          <cell r="O44">
            <v>0</v>
          </cell>
          <cell r="P44" t="str">
            <v>255M INSTRUCTION &amp; CLASSROOM SUPPORT TECHNICIAN 1</v>
          </cell>
          <cell r="Q44" t="str">
            <v>Educational or Library Services (including public schools, public libraries, higher education, etc.)</v>
          </cell>
          <cell r="R44" t="str">
            <v>Assists teacher/supervisor by performing routine instructional support services for academic and vocational instructional programs; assists in preparing course materials; sets up assignments and equipment, demonstrates apparatus used in a shop, classroom or laboratory; assists students with individual and group course work to develop learning skills and address self-help needs; maintains discipline in classroom; administers and scores standardized tests; maintains records of work activities; prepares reports. Typically requires six months to two years of full-time experience/training in the appropriate discipline.</v>
          </cell>
        </row>
        <row r="45">
          <cell r="D45" t="str">
            <v>502 EARLY CHILDHOOD PROGRAM SPECIALIST 3</v>
          </cell>
          <cell r="E45" t="str">
            <v>256C</v>
          </cell>
          <cell r="F45">
            <v>50000809</v>
          </cell>
          <cell r="G45">
            <v>4</v>
          </cell>
          <cell r="H45">
            <v>0</v>
          </cell>
          <cell r="I45">
            <v>0</v>
          </cell>
          <cell r="J45">
            <v>0</v>
          </cell>
          <cell r="L45" t="str">
            <v>NA</v>
          </cell>
          <cell r="N45" t="str">
            <v>NA</v>
          </cell>
          <cell r="O45">
            <v>0</v>
          </cell>
          <cell r="P45" t="str">
            <v>256C EARLY CHILDHOOD PROGRAM SPECIALIST 3</v>
          </cell>
          <cell r="Q45" t="str">
            <v>Educational or Library Services (including public schools, public libraries, higher education, etc.)</v>
          </cell>
          <cell r="R45" t="str">
            <v>Positions serve as a specialist responsible for daily operations of an early childhood program or lead worker to lower level staff. Develops, presents, and evaluates developmental education and recreation activities for children. Requires a Child Development Associate Credential (CDA) or equivalent college level education, and two years of experience in an early childhood program.</v>
          </cell>
        </row>
        <row r="46">
          <cell r="D46" t="str">
            <v>503 DEAF INTERPRETER 3</v>
          </cell>
          <cell r="E46" t="str">
            <v>257G</v>
          </cell>
          <cell r="F46">
            <v>50001429</v>
          </cell>
          <cell r="G46">
            <v>5</v>
          </cell>
          <cell r="H46">
            <v>68</v>
          </cell>
          <cell r="I46">
            <v>0.28691983122362869</v>
          </cell>
          <cell r="J46">
            <v>1.024543851983547E-3</v>
          </cell>
          <cell r="K46">
            <v>50.478688524590162</v>
          </cell>
          <cell r="L46">
            <v>49.3</v>
          </cell>
          <cell r="M46">
            <v>11.342622950819662</v>
          </cell>
          <cell r="N46">
            <v>7.8</v>
          </cell>
          <cell r="O46">
            <v>0.31578947368421101</v>
          </cell>
          <cell r="P46" t="str">
            <v>257G DEAF INTERPRETER 3</v>
          </cell>
          <cell r="Q46" t="str">
            <v>Educational or Library Services (including public schools, public libraries, higher education, etc.)</v>
          </cell>
          <cell r="R46" t="str">
            <v xml:space="preserve">Interprets for deaf students from the most difficult college-level technical lectures and classroom discussions using sign and mouth communication simultaneously; provides tutoring in selected subjects.  Typically requires two years of college-level course work and two years of experience interpreting for the deaf of which one year must have been in a classroom setting or equivalent; and, Comprehensive Skills Certification through evaluation by the Registry of Interpreters for the Deaf. 
</v>
          </cell>
        </row>
        <row r="47">
          <cell r="D47" t="str">
            <v>505 LIBRARY &amp; ARCHIVAL PROFESSIONAL 2</v>
          </cell>
          <cell r="E47" t="str">
            <v>261B</v>
          </cell>
          <cell r="F47">
            <v>50000840</v>
          </cell>
          <cell r="G47">
            <v>9</v>
          </cell>
          <cell r="H47">
            <v>93</v>
          </cell>
          <cell r="I47">
            <v>0.39240506329113922</v>
          </cell>
          <cell r="J47">
            <v>1.4012143858010276E-3</v>
          </cell>
          <cell r="K47">
            <v>50.93333333333333</v>
          </cell>
          <cell r="L47">
            <v>51.4</v>
          </cell>
          <cell r="M47">
            <v>10.3</v>
          </cell>
          <cell r="N47">
            <v>10.3</v>
          </cell>
          <cell r="O47">
            <v>0</v>
          </cell>
          <cell r="P47" t="str">
            <v>261B LIBRARY &amp; ARCHIVAL PROFESSIONAL 2</v>
          </cell>
          <cell r="Q47" t="str">
            <v>Educational or Library Services (including public schools, public libraries, higher education, etc.)</v>
          </cell>
          <cell r="R47" t="str">
            <v>Independently performs professional librarian or archivist duties under general supervision. Provides assistance in collection management including arrangement and description, records accessioning and storage, audits and holdings, and records disposition. Monitors use of collection and identifies records requiring preservation, selects materials for inclusion in collection. Create materials, programs and events that introduce and market collections and services to targeted audiences. Performs original descriptive and subject cataloging and classification. Provides research services and resolves research inquiries. Typically requires a Master's degree in library science from an American Library Association accredited program and one year of professional experience.</v>
          </cell>
        </row>
        <row r="48">
          <cell r="D48" t="str">
            <v>600 ACTUARY 2</v>
          </cell>
          <cell r="E48" t="str">
            <v>504B</v>
          </cell>
          <cell r="F48">
            <v>50001752</v>
          </cell>
          <cell r="G48">
            <v>6</v>
          </cell>
          <cell r="H48">
            <v>18</v>
          </cell>
          <cell r="I48">
            <v>2.8689831048772712E-3</v>
          </cell>
          <cell r="J48">
            <v>2.7120278434858598E-4</v>
          </cell>
          <cell r="K48">
            <v>46.75</v>
          </cell>
          <cell r="L48">
            <v>45.2</v>
          </cell>
          <cell r="M48">
            <v>12.108333333333334</v>
          </cell>
          <cell r="N48">
            <v>12.525</v>
          </cell>
          <cell r="O48">
            <v>0</v>
          </cell>
          <cell r="P48" t="str">
            <v>504B ACTUARY 2</v>
          </cell>
          <cell r="Q48" t="str">
            <v>Finance or Insurance (including banking and investment services)</v>
          </cell>
          <cell r="R48" t="str">
            <v>Performs actuarial analyses and interprets calculations for rate-making, reserving, management reporting, and special studies. Actuarial analyses includes estimating liabilities, rate-making, loss adjustment, underwriting expenses, performance analysis of insured groups, rate level of funds, and financial analysis of insurance entities which involve forecasting, cash flow analysis, and asset liability matching; resolves complex actuarial problems; researches, develops and designs new and alternative actuarial methods for use by staff. Some positions manage the department's actuarial unit, supervising and directing actuarial staff. Typically requires a Bachelor's degree and must be an associate (ACAS) of the Casualty Actuarial Society (CAS); or, an associate (ASA) of the Society of Actuaries (SOA); and four years of actuarial experience in their appropriate specialties.</v>
          </cell>
        </row>
        <row r="49">
          <cell r="D49" t="str">
            <v>601 FINANCIAL LEGAL EXAMINER 2</v>
          </cell>
          <cell r="E49" t="str">
            <v>422Q</v>
          </cell>
          <cell r="F49">
            <v>50001606</v>
          </cell>
          <cell r="G49">
            <v>4</v>
          </cell>
          <cell r="H49">
            <v>28</v>
          </cell>
          <cell r="I49">
            <v>4.4628626075868668E-3</v>
          </cell>
          <cell r="J49">
            <v>4.218709978755782E-4</v>
          </cell>
          <cell r="K49">
            <v>35.441666666666663</v>
          </cell>
          <cell r="L49">
            <v>35.325000000000003</v>
          </cell>
          <cell r="M49">
            <v>4.6750000000000007</v>
          </cell>
          <cell r="N49">
            <v>4.875</v>
          </cell>
          <cell r="O49">
            <v>0</v>
          </cell>
          <cell r="P49" t="str">
            <v>422Q FINANCIAL LEGAL EXAMINER 2</v>
          </cell>
          <cell r="Q49" t="str">
            <v>Finance or Insurance (including banking and investment services)</v>
          </cell>
          <cell r="R49" t="str">
            <v>Performs professional legal work under the laws regulating financial institutions and financial services' companies or issuers. Performs intermediate analysis and/or examinations of regulated entities. Typically requires graduation from an accredited law school and membership in the State Bar Association.</v>
          </cell>
        </row>
        <row r="50">
          <cell r="D50" t="str">
            <v>602 INDUSTRIAL INSURANCE APPEALS JUDGE 3</v>
          </cell>
          <cell r="E50" t="str">
            <v>423C</v>
          </cell>
          <cell r="F50">
            <v>50001344</v>
          </cell>
          <cell r="G50">
            <v>3</v>
          </cell>
          <cell r="H50">
            <v>63</v>
          </cell>
          <cell r="I50">
            <v>1.0041440867070449E-2</v>
          </cell>
          <cell r="J50">
            <v>9.4920974522005094E-4</v>
          </cell>
          <cell r="K50">
            <v>56.680561330561325</v>
          </cell>
          <cell r="L50">
            <v>58.375</v>
          </cell>
          <cell r="M50">
            <v>13.802858627858626</v>
          </cell>
          <cell r="N50">
            <v>10.475</v>
          </cell>
          <cell r="O50">
            <v>0</v>
          </cell>
          <cell r="P50" t="str">
            <v>423C INDUSTRIAL INSURANCE APPEALS JUDGE 3</v>
          </cell>
          <cell r="Q50" t="str">
            <v>Finance or Insurance (including banking and investment services)</v>
          </cell>
          <cell r="R50" t="str">
            <v>Schedules and presides over pre-hearing conferences and hearings of appealed claims for industrial insurance disability benefits, occupational safety appeals, rate assessment appeals, medical provider and ergonomic appeals.  Writes decisions, including findings of fact and conclusions of law, to determine the claimants' eligibility for compensation, and the duration/degree of disability on which compensation will be based.  Issues subpoenas, orders medical and psychiatric examinations, evaluates testimony of expert witnesses, and questions witnesses when necessary. Hearings are adversary proceedings by attorneys in accordance with the rules of evidence and Superior Court civil rules.  Proposed decisions become legally binding unless further appealed within prescribed time limit. Positions require active or judicial membership in the Washington State Bar Association; and three years of experience in trial practice or three years presiding over cases, following rules of evidence.</v>
          </cell>
        </row>
        <row r="51">
          <cell r="D51" t="str">
            <v>603 CONTRACTS SPECIALIST 2</v>
          </cell>
          <cell r="E51" t="str">
            <v>144G</v>
          </cell>
          <cell r="F51">
            <v>50001570</v>
          </cell>
          <cell r="G51">
            <v>4</v>
          </cell>
          <cell r="H51">
            <v>171</v>
          </cell>
          <cell r="I51">
            <v>2.7255339496334078E-2</v>
          </cell>
          <cell r="J51">
            <v>2.5764264513115668E-3</v>
          </cell>
          <cell r="K51">
            <v>47.049569640062607</v>
          </cell>
          <cell r="L51">
            <v>49.1</v>
          </cell>
          <cell r="M51">
            <v>10.110416666666669</v>
          </cell>
          <cell r="N51">
            <v>7.875</v>
          </cell>
          <cell r="O51">
            <v>0</v>
          </cell>
          <cell r="P51" t="str">
            <v>144G CONTRACTS SPECIALIST 2</v>
          </cell>
          <cell r="Q51" t="str">
            <v>Finance or Insurance (including banking and investment services)</v>
          </cell>
          <cell r="R51" t="str">
            <v xml:space="preserve">Drafts and negotiates contracts for purchase or sale of goods or services.  Performs analysis of proposals for technical requirements and cost factors; negotiates with parties on terms and conditions establishing reasonable cost levels, equitable fees and profits; coordinates the evaluation of bids and proposals, termination of agreements, contracts, etc.; assures compliance with the terms of contracts and resolves problems concerning the obligations of either the State or private concerns; settles contractor claims. Typically requires a Bachelor's degree involving major study in public administration, business administration, business law, commerce, economics, or closely allied field and two years of contract administration experience. </v>
          </cell>
        </row>
        <row r="52">
          <cell r="D52" t="str">
            <v>604 BUDGET ANALYST 2</v>
          </cell>
          <cell r="E52" t="str">
            <v>147B</v>
          </cell>
          <cell r="F52">
            <v>50000515</v>
          </cell>
          <cell r="G52">
            <v>14</v>
          </cell>
          <cell r="H52">
            <v>1085</v>
          </cell>
          <cell r="I52">
            <v>0.17293592604399108</v>
          </cell>
          <cell r="J52">
            <v>1.6347501167678656E-2</v>
          </cell>
          <cell r="K52">
            <v>44.862500000000011</v>
          </cell>
          <cell r="L52">
            <v>44.55</v>
          </cell>
          <cell r="M52">
            <v>9.657166123778504</v>
          </cell>
          <cell r="N52">
            <v>7.3249999999999993</v>
          </cell>
          <cell r="O52">
            <v>0</v>
          </cell>
          <cell r="P52" t="str">
            <v>147B BUDGET ANALYST 2</v>
          </cell>
          <cell r="Q52" t="str">
            <v>Finance or Insurance (including banking and investment services)</v>
          </cell>
          <cell r="R52" t="str">
            <v>Performs a wide range of responsibilities within the budget division or office in program planning, management methods, and budget analysis; reviews program allotment requests and position actions; recommends program approval, modifications, or disallowance based on established program plans, fiscal, or policy considerations; monitors budget control procedures for compliance with established policies. Typically requires a Bachelor’s degree in business, public administration, accounting, economics, or statistics and four to five years of professional experience in budgets, management, or program analysis.</v>
          </cell>
        </row>
        <row r="53">
          <cell r="D53" t="str">
            <v>605 FISCAL TECHNICIAN 2</v>
          </cell>
          <cell r="E53" t="str">
            <v>148M</v>
          </cell>
          <cell r="F53">
            <v>50000523</v>
          </cell>
          <cell r="G53">
            <v>13</v>
          </cell>
          <cell r="H53">
            <v>237</v>
          </cell>
          <cell r="I53">
            <v>3.7774944214217406E-2</v>
          </cell>
          <cell r="J53">
            <v>3.5708366605897153E-3</v>
          </cell>
          <cell r="K53">
            <v>44.118374999999986</v>
          </cell>
          <cell r="L53">
            <v>44.050000000000004</v>
          </cell>
          <cell r="M53">
            <v>6.1453869047619065</v>
          </cell>
          <cell r="N53">
            <v>2.9</v>
          </cell>
          <cell r="O53">
            <v>6.8133427963094406E-2</v>
          </cell>
          <cell r="P53" t="str">
            <v>148M FISCAL TECHNICIAN 2</v>
          </cell>
          <cell r="Q53" t="str">
            <v>Finance or Insurance (including banking and investment services)</v>
          </cell>
          <cell r="R53" t="str">
            <v>Provides support in fiscal, budget, or financial business areas. Applies established procedures in recording, summarizing, and reporting fiscal activities in a variety of work areas such as recordkeeping, auditing, analysis, budgeting, payroll, travel, purchasing, and other types of fiscal operations. Prepares and maintains fiscal records while compiling and ensuring the accuracy of reports.  Typically requires high school graduation or equivalent.</v>
          </cell>
        </row>
        <row r="54">
          <cell r="D54" t="str">
            <v>606 CASHIER 2</v>
          </cell>
          <cell r="E54" t="str">
            <v>149F</v>
          </cell>
          <cell r="F54">
            <v>50000969</v>
          </cell>
          <cell r="G54">
            <v>4</v>
          </cell>
          <cell r="H54">
            <v>11</v>
          </cell>
          <cell r="I54">
            <v>1.7532674529805547E-3</v>
          </cell>
          <cell r="J54">
            <v>1.6573503487969142E-4</v>
          </cell>
          <cell r="K54">
            <v>47.86964285714285</v>
          </cell>
          <cell r="L54">
            <v>48.875</v>
          </cell>
          <cell r="M54">
            <v>6.507142857142858</v>
          </cell>
          <cell r="N54">
            <v>5.75</v>
          </cell>
          <cell r="O54">
            <v>0</v>
          </cell>
          <cell r="P54" t="str">
            <v>149F CASHIER 2</v>
          </cell>
          <cell r="Q54" t="str">
            <v>Finance or Insurance (including banking and investment services)</v>
          </cell>
          <cell r="R54" t="str">
            <v xml:space="preserve">Uses established guidelines and independent judgment in assigned tasks such as receiving and disbursing funds, preparing receipts, making adjustments to funds, maintaining records, and preparing bank deposits.  Typically requires high school graduation or equivalent and 18 months of fiscal-related work such as bank teller or retail sales clerk.
</v>
          </cell>
        </row>
        <row r="55">
          <cell r="D55" t="str">
            <v>607 AUDITOR 2</v>
          </cell>
          <cell r="E55" t="str">
            <v>152I</v>
          </cell>
          <cell r="F55">
            <v>50000551</v>
          </cell>
          <cell r="G55">
            <v>35</v>
          </cell>
          <cell r="H55">
            <v>776</v>
          </cell>
          <cell r="I55">
            <v>0.12368504941026458</v>
          </cell>
          <cell r="J55">
            <v>1.1691853369694595E-2</v>
          </cell>
          <cell r="K55">
            <v>45.00277777777778</v>
          </cell>
          <cell r="L55">
            <v>44.349999999999994</v>
          </cell>
          <cell r="M55">
            <v>9.305952380952391</v>
          </cell>
          <cell r="N55">
            <v>6.125</v>
          </cell>
          <cell r="O55">
            <v>0.148148148148148</v>
          </cell>
          <cell r="P55" t="str">
            <v>152I AUDITOR 2</v>
          </cell>
          <cell r="Q55" t="str">
            <v>Finance or Insurance (including banking and investment services)</v>
          </cell>
          <cell r="R55" t="str">
            <v>Audits financial records and prepares audit reports for fiscal activities or performs field audits of employer payroll and fiscal records to ensure compliance with laws and regulations.  May conduct audits of financial records for compliance with laws, policies and procedures as they relate to vehicle and vessel revenue collections.  Typically requires a Bachelor’s degree which includes at least 18 quarter or 12 semester hours of accounting or auditing, and two to three years of professional accounting or auditing experience.</v>
          </cell>
        </row>
        <row r="56">
          <cell r="D56" t="str">
            <v>608 AUDIT SPECIALIST - DOT 2</v>
          </cell>
          <cell r="E56" t="str">
            <v>158B</v>
          </cell>
          <cell r="F56">
            <v>50000593</v>
          </cell>
          <cell r="G56">
            <v>9</v>
          </cell>
          <cell r="H56">
            <v>25</v>
          </cell>
          <cell r="I56">
            <v>3.9846987567739882E-3</v>
          </cell>
          <cell r="J56">
            <v>3.7667053381748052E-4</v>
          </cell>
          <cell r="K56">
            <v>46.916666666666664</v>
          </cell>
          <cell r="L56">
            <v>47.075000000000003</v>
          </cell>
          <cell r="M56">
            <v>9.3066666666666649</v>
          </cell>
          <cell r="N56">
            <v>7.7</v>
          </cell>
          <cell r="O56">
            <v>0</v>
          </cell>
          <cell r="P56" t="str">
            <v>158B AUDIT SPECIALIST - DOT 2</v>
          </cell>
          <cell r="Q56" t="str">
            <v>Finance or Insurance (including banking and investment services)</v>
          </cell>
          <cell r="R56" t="str">
            <v xml:space="preserve">Plans and conducts risk based audits and audits private organizations, local governments, or non-profits.  Conducts work in accordance with applicable professional standards including the Institute of Internal Audit Standards and Government Auditing Standards, federal and state laws, and regulations.  Typically requires a Bachelor’s degree in accounting, business or public administration, economics, computer science, or other related field that includes 10 semester or 15 quarter hours of college level accounting and one year of professional experience in accounting, auditing, finance, banking, investigation, retail management, or other related fields. </v>
          </cell>
        </row>
        <row r="57">
          <cell r="D57" t="str">
            <v>609 FINANCIAL EXAMINER 3</v>
          </cell>
          <cell r="E57" t="str">
            <v>161G</v>
          </cell>
          <cell r="F57">
            <v>51000805</v>
          </cell>
          <cell r="G57">
            <v>4</v>
          </cell>
          <cell r="H57">
            <v>110</v>
          </cell>
          <cell r="I57">
            <v>1.7532674529805548E-2</v>
          </cell>
          <cell r="J57">
            <v>1.6573503487969142E-3</v>
          </cell>
          <cell r="K57">
            <v>42.411111111111104</v>
          </cell>
          <cell r="L57">
            <v>44.5</v>
          </cell>
          <cell r="M57">
            <v>8.2487455197132604</v>
          </cell>
          <cell r="N57">
            <v>5.875</v>
          </cell>
          <cell r="O57">
            <v>4.81927710843374E-2</v>
          </cell>
          <cell r="P57" t="str">
            <v>161G FINANCIAL EXAMINER 3</v>
          </cell>
          <cell r="Q57" t="str">
            <v>Finance or Insurance (including banking and investment services)</v>
          </cell>
          <cell r="R57" t="str">
            <v>Plans, conducts, and leads complex financial examinations and/or analysis of regulated entities and/or independently conducts comprehensive analysis or portions of a complex analysis of a complex regulated entity involving difficult and advanced legal, technical, and factual issues.  Typically requires a Bachelor’s degree with major study in finance, business administration, economics, or accounting including at least 12 semester or 20 quarter hours of accounting, finance, or economics and three years of professional experience in one of the following: accounting or auditing; analyzing or examining regulated entities; working for a regulated entity in advanced positions in the areas of lending, operations, analysis of loan or securities portfolios, auditing, reinsurance, investments, information system reviews; or, any combination of the above.</v>
          </cell>
        </row>
        <row r="58">
          <cell r="D58" t="str">
            <v>610 PUBLIC BENEFITS SPECIALIST 3</v>
          </cell>
          <cell r="E58" t="str">
            <v>165I</v>
          </cell>
          <cell r="F58">
            <v>50001009</v>
          </cell>
          <cell r="G58">
            <v>33</v>
          </cell>
          <cell r="H58">
            <v>2203</v>
          </cell>
          <cell r="I58">
            <v>0.35113165444692379</v>
          </cell>
          <cell r="J58">
            <v>3.3192207439996381E-2</v>
          </cell>
          <cell r="K58">
            <v>48.588811188811178</v>
          </cell>
          <cell r="L58">
            <v>49.5</v>
          </cell>
          <cell r="M58">
            <v>9.9666666666666668</v>
          </cell>
          <cell r="N58">
            <v>6.6</v>
          </cell>
          <cell r="O58">
            <v>6.0378645744499401E-2</v>
          </cell>
          <cell r="P58" t="str">
            <v>165I PUBLIC BENEFITS SPECIALIST 3</v>
          </cell>
          <cell r="Q58" t="str">
            <v>Finance or Insurance (including banking and investment services)</v>
          </cell>
          <cell r="R58" t="str">
            <v>This is the fully qualified, journey level of the series. Independently manages an assigned financial service workload of intake and initial eligibility determinations and/or on-going maintenance of continuing eligibility in multiple automated eligibility, case management, and workflow systems for cash, medical, food and child care benefit programs. Typically requires fifteen months of experience conducting financial eligibility determinations including financial, food benefits programs, or equivalent, and satisfactory completion of the position specific training program.</v>
          </cell>
        </row>
        <row r="59">
          <cell r="D59" t="str">
            <v>611 TAX INFORMATION SPECIALIST 1</v>
          </cell>
          <cell r="E59" t="str">
            <v>172E</v>
          </cell>
          <cell r="F59">
            <v>50000537</v>
          </cell>
          <cell r="G59">
            <v>19</v>
          </cell>
          <cell r="H59">
            <v>431</v>
          </cell>
          <cell r="I59">
            <v>6.8696206566783546E-2</v>
          </cell>
          <cell r="J59">
            <v>6.493800003013364E-3</v>
          </cell>
          <cell r="K59">
            <v>45.990909090909085</v>
          </cell>
          <cell r="L59">
            <v>44.7</v>
          </cell>
          <cell r="M59">
            <v>9.6999999999999993</v>
          </cell>
          <cell r="N59">
            <v>6.8000000000000007</v>
          </cell>
          <cell r="O59">
            <v>0.161797752808989</v>
          </cell>
          <cell r="P59" t="str">
            <v>172E TAX INFORMATION SPECIALIST 1</v>
          </cell>
          <cell r="Q59" t="str">
            <v>Finance or Insurance (including banking and investment services)</v>
          </cell>
          <cell r="R59" t="str">
            <v>Provides assistance to taxpayers, tax practitioners and the public in determining business license requirements, taxability of complex business transactions and reporting instructions for past, current, and future tax liabilities. Provides authoritative information on tax policy changes and new legislation. Provides education and assistance in obtaining required licenses to ensure businesses are compliant with applicable laws. Typically requires a Bachelor’s degree in business or public administration, accounting, public finance or related field and one year of professional experience in tax administration, tax auditing or tax collection.</v>
          </cell>
        </row>
        <row r="60">
          <cell r="D60" t="str">
            <v>612 REVENUE AGENT 2</v>
          </cell>
          <cell r="E60" t="str">
            <v>174F</v>
          </cell>
          <cell r="F60">
            <v>51000809</v>
          </cell>
          <cell r="G60">
            <v>7</v>
          </cell>
          <cell r="H60">
            <v>281</v>
          </cell>
          <cell r="I60">
            <v>4.4788014026139626E-2</v>
          </cell>
          <cell r="J60">
            <v>4.2337768001084811E-3</v>
          </cell>
          <cell r="K60">
            <v>48.426086956521736</v>
          </cell>
          <cell r="L60">
            <v>50.15</v>
          </cell>
          <cell r="M60">
            <v>11.51913043478261</v>
          </cell>
          <cell r="N60">
            <v>9.8000000000000007</v>
          </cell>
          <cell r="O60">
            <v>8.7719298245614002E-2</v>
          </cell>
          <cell r="P60" t="str">
            <v>174F REVENUE AGENT 2</v>
          </cell>
          <cell r="Q60" t="str">
            <v>Finance or Insurance (including banking and investment services)</v>
          </cell>
          <cell r="R60" t="str">
            <v>Performs collection activities such as seizures, successorships, revocations, delinquent accounts, tax discovery investigations, compliance corporate officer liability assessments, corporate officer liability compliance assessments, and prime contractor liability.  Typically requires a Bachelor’s degree in business administration, accounting, public administration, police science, economics, criminal justice, sociology, psychology, law, or related field; and one year of experience in personal or corporate finance, law enforcement, adjustment of claims, collection of civil debts, or other related field.</v>
          </cell>
        </row>
        <row r="61">
          <cell r="D61" t="str">
            <v>613 SUPPORT ENFORCEMENT OFFICER 2</v>
          </cell>
          <cell r="E61" t="str">
            <v>178G</v>
          </cell>
          <cell r="F61">
            <v>50001558</v>
          </cell>
          <cell r="G61">
            <v>7</v>
          </cell>
          <cell r="H61">
            <v>835</v>
          </cell>
          <cell r="I61">
            <v>0.1330889384762512</v>
          </cell>
          <cell r="J61">
            <v>1.258079582950385E-2</v>
          </cell>
          <cell r="K61">
            <v>46.239999999999988</v>
          </cell>
          <cell r="L61">
            <v>46.9</v>
          </cell>
          <cell r="M61">
            <v>16.656020942408361</v>
          </cell>
          <cell r="N61">
            <v>15</v>
          </cell>
          <cell r="O61">
            <v>4.7287899860917901E-2</v>
          </cell>
          <cell r="P61" t="str">
            <v>178G SUPPORT ENFORCEMENT OFFICER 2</v>
          </cell>
          <cell r="Q61" t="str">
            <v>Finance or Insurance (including banking and investment services)</v>
          </cell>
          <cell r="R61" t="str">
            <v>Independently initiates and authorizes the establishment, collection, distribution, and/or modification and enforcement of financial, medical, interstate and other child support obligations under the Uniform Interstate Family Support Act.  Interprets court and/or administrative orders, determines appropriate enforcement actions, ensures compliance with Federal standards as well as State laws and regulations. Initiates, prepares, signs and serves support enforcement administrative and legal actions and makes child support debt and distribution determinations. Typically requires two years of child support enforcement or debt collection related experience and completion of the Support Enforcement Officer Training Program.</v>
          </cell>
        </row>
        <row r="62">
          <cell r="D62" t="str">
            <v>700 CLINICAL/MEDICAL TECHNOLOGIST 2</v>
          </cell>
          <cell r="E62" t="str">
            <v>508F</v>
          </cell>
          <cell r="F62">
            <v>51000995</v>
          </cell>
          <cell r="G62">
            <v>13</v>
          </cell>
          <cell r="H62">
            <v>7</v>
          </cell>
          <cell r="I62">
            <v>4.8466385100048468E-4</v>
          </cell>
          <cell r="J62">
            <v>1.0546774946889455E-4</v>
          </cell>
          <cell r="K62">
            <v>50.5</v>
          </cell>
          <cell r="L62" t="str">
            <v>NA</v>
          </cell>
          <cell r="M62">
            <v>9.9</v>
          </cell>
          <cell r="N62">
            <v>9.9</v>
          </cell>
          <cell r="O62">
            <v>0.36363636363636398</v>
          </cell>
          <cell r="P62" t="str">
            <v>508F CLINICAL/MEDICAL TECHNOLOGIST 2</v>
          </cell>
          <cell r="Q62" t="str">
            <v>Health Care or Social Services/Assistance (including hospitals, medical laboratories, public health entities, therapeutic services, etc.)</v>
          </cell>
          <cell r="R62" t="str">
            <v>Conducts biochemical and microscopic examinations of spinal fluid, smears, blood, sputum, gastric contents, tissue and excreta; prepares staining materials; prepares slides from sample tissues and body cells during surgical operations; secures specimens of blood from patients; determines blood coagulation time and sedimentation rates;  makes solutions, and maintains growth and virulence of cultures; makes bacteriological examinations; uses laboratory equipment; makes electrocardiographs, X ray and basal metabolism tests; makes and records readings of test results; keeps clinical laboratory records.  Requires a Bachelor's Degree in Medical Technology with a curriculum accredited by the Committee on Allied Health Education and Accreditation of the American Medical Association and certification with the American Society of Clinical Pathologists or equivalent.</v>
          </cell>
        </row>
        <row r="63">
          <cell r="D63" t="str">
            <v>701 LABORATORY TECHNICIAN 3</v>
          </cell>
          <cell r="E63" t="str">
            <v>510I</v>
          </cell>
          <cell r="F63">
            <v>50001871</v>
          </cell>
          <cell r="G63">
            <v>6</v>
          </cell>
          <cell r="H63">
            <v>66</v>
          </cell>
          <cell r="I63">
            <v>4.56968773800457E-3</v>
          </cell>
          <cell r="J63">
            <v>9.9441020927814867E-4</v>
          </cell>
          <cell r="K63">
            <v>44.487499999999997</v>
          </cell>
          <cell r="L63">
            <v>41.25</v>
          </cell>
          <cell r="M63">
            <v>9.8659090909090885</v>
          </cell>
          <cell r="N63">
            <v>5.85</v>
          </cell>
          <cell r="O63">
            <v>0</v>
          </cell>
          <cell r="P63" t="str">
            <v>510I LABORATORY TECHNICIAN 3</v>
          </cell>
          <cell r="Q63" t="str">
            <v>Health Care or Social Services/Assistance (including hospitals, medical laboratories, public health entities, therapeutic services, etc.)</v>
          </cell>
          <cell r="R63" t="str">
            <v xml:space="preserve">Supervises or leads technicians and/or assistants in a small laboratory or major specialized unit of a large clinical laboratory and/or may perform a wide variety of complex laboratory procedures and findings. Work is performed in two or more sub-disciplines such as radiation or water chemistry, metabolics, media preparation, parasitology or serology without regular supervisory review.  Typically requires five years of clinical, chemical, public health or related laboratory experience.  College education involving major study in a laboratory science may be substituted, year for year, for the required general experience. Completion of a course for laboratory assistants, approved by the American Society of Clinical Pathologists, may be substituted for two years of the required general experience. </v>
          </cell>
        </row>
        <row r="64">
          <cell r="D64" t="str">
            <v>703 MENTAL HEALTH PRACTITIONER</v>
          </cell>
          <cell r="E64" t="str">
            <v>352E</v>
          </cell>
          <cell r="F64">
            <v>50002289</v>
          </cell>
          <cell r="G64">
            <v>13</v>
          </cell>
          <cell r="H64">
            <v>960</v>
          </cell>
          <cell r="I64">
            <v>6.6468185280066469E-2</v>
          </cell>
          <cell r="J64">
            <v>1.4464148498591253E-2</v>
          </cell>
          <cell r="K64">
            <v>50.919287696577243</v>
          </cell>
          <cell r="L64">
            <v>52.400000000000006</v>
          </cell>
          <cell r="M64">
            <v>13.177173913043481</v>
          </cell>
          <cell r="N64">
            <v>12.5</v>
          </cell>
          <cell r="O64">
            <v>0</v>
          </cell>
          <cell r="P64" t="str">
            <v>352E MENTAL HEALTH PRACTITIONER</v>
          </cell>
          <cell r="Q64" t="str">
            <v>Health Care or Social Services/Assistance (including hospitals, medical laboratories, public health entities, therapeutic services, etc.)</v>
          </cell>
          <cell r="R64" t="str">
            <v>Provides mental health diagnostic evaluation, treatment, rehabilitation, and case management services in a multi-disciplinary outpatient setting, and consultation and education to other mental health and health care professionals.  Requires a Master's degree in behavioral sciences, such as psychology, psychiatric nursing, occupational therapy, vocational or educational counseling, or social work.</v>
          </cell>
        </row>
        <row r="65">
          <cell r="D65" t="str">
            <v>704 PSYCHIATRIC CHILD CARE COUNSELOR 1</v>
          </cell>
          <cell r="E65" t="str">
            <v>348N</v>
          </cell>
          <cell r="F65">
            <v>50002032</v>
          </cell>
          <cell r="G65">
            <v>5</v>
          </cell>
          <cell r="H65">
            <v>119</v>
          </cell>
          <cell r="I65">
            <v>8.2392854670082401E-3</v>
          </cell>
          <cell r="J65">
            <v>1.7929517409712072E-3</v>
          </cell>
          <cell r="K65">
            <v>43.733333333333327</v>
          </cell>
          <cell r="L65">
            <v>41</v>
          </cell>
          <cell r="M65">
            <v>6.7399999999999993</v>
          </cell>
          <cell r="N65">
            <v>4</v>
          </cell>
          <cell r="O65">
            <v>5.8252427184466E-2</v>
          </cell>
          <cell r="P65" t="str">
            <v>348N PSYCHIATRIC CHILD CARE COUNSELOR 1</v>
          </cell>
          <cell r="Q65" t="str">
            <v>Health Care or Social Services/Assistance (including hospitals, medical laboratories, public health entities, therapeutic services, etc.)</v>
          </cell>
          <cell r="R65" t="str">
            <v>Provides treatment counseling and supervision for severely emotionally, behaviorally and psychologically disturbed children and adolescents in a psychiatric hospital setting serving mental health and forensic admissions. Requires a Bachelor’s degree with emphasis in social sciences, education, recreation, psychology or related field; or two years of college with emphasis in social sciences, education, recreation, psychology, or related field and two years of social service experience. This level does not require a licensed psychologist.</v>
          </cell>
        </row>
        <row r="66">
          <cell r="D66" t="str">
            <v>705 SOCIAL WORKER 2 - ACADEMIC MEDICAL CENTERS</v>
          </cell>
          <cell r="E66" t="str">
            <v>351F</v>
          </cell>
          <cell r="F66">
            <v>50002275</v>
          </cell>
          <cell r="G66">
            <v>9</v>
          </cell>
          <cell r="H66">
            <v>1</v>
          </cell>
          <cell r="I66">
            <v>6.9237693000069237E-5</v>
          </cell>
          <cell r="J66">
            <v>1.506682135269922E-5</v>
          </cell>
          <cell r="K66">
            <v>54.5</v>
          </cell>
          <cell r="L66" t="str">
            <v>NA</v>
          </cell>
          <cell r="M66">
            <v>3.4</v>
          </cell>
          <cell r="N66">
            <v>3.4</v>
          </cell>
          <cell r="O66">
            <v>0</v>
          </cell>
          <cell r="P66" t="str">
            <v>351F SOCIAL WORKER 2 - ACADEMIC MEDICAL CENTERS</v>
          </cell>
          <cell r="Q66" t="str">
            <v>Health Care or Social Services/Assistance (including hospitals, medical laboratories, public health entities, therapeutic services, etc.)</v>
          </cell>
          <cell r="R66" t="str">
            <v>As a member of a health care team, provides professional social work services in specialized areas such as Geriatrics, Sexually Transmitted Disease Center, Women's and Children's Program, Emergency Trauma Center, and the Intensive Care Unit focusing on providing direct client/patient care and/or research and/or teaching. Requires a Master of Social Work Degree from a program accredited by the Council on Social Work Education and two years of full-time professional social work experience in a health-care setting eligible to begin social work practicum instruction for the School of Social Work.</v>
          </cell>
        </row>
        <row r="67">
          <cell r="D67" t="str">
            <v>706 RESIDENTIAL REHABILITATION COUNSELOR 2</v>
          </cell>
          <cell r="E67" t="str">
            <v>347F</v>
          </cell>
          <cell r="F67">
            <v>50001198</v>
          </cell>
          <cell r="G67">
            <v>23</v>
          </cell>
          <cell r="H67">
            <v>821</v>
          </cell>
          <cell r="I67">
            <v>5.6844145953056847E-2</v>
          </cell>
          <cell r="J67">
            <v>1.2369860330566061E-2</v>
          </cell>
          <cell r="K67">
            <v>44.319251700680255</v>
          </cell>
          <cell r="L67">
            <v>44.3</v>
          </cell>
          <cell r="M67">
            <v>7.8948809523809569</v>
          </cell>
          <cell r="N67">
            <v>5.4749999999999996</v>
          </cell>
          <cell r="O67">
            <v>9.7719869706840407E-2</v>
          </cell>
          <cell r="P67" t="str">
            <v>347F RESIDENTIAL REHABILITATION COUNSELOR 2</v>
          </cell>
          <cell r="Q67" t="str">
            <v>Health Care or Social Services/Assistance (including hospitals, medical laboratories, public health entities, therapeutic services, etc.)</v>
          </cell>
          <cell r="R67" t="str">
            <v xml:space="preserve">Provides journey level specialized care and security of violent adult sexual predators. Participates as a team member of a multi-disciplinary team in the implementation of the therapeutic environment/milieu through effective management of treatment plans and proactive interventions; provides assistance with daily support and life skills; conducts and assists with therapeutic group activities; observes, monitors and documents residents’ behaviors; escorts residents on outings; provides input and participates in drafting resident treatment plans. Requires two years of experience providing direct care to psychiatric patients, residents or inmates in a residential or in-patient mental health setting, or equivalent.
</v>
          </cell>
        </row>
        <row r="68">
          <cell r="D68" t="str">
            <v>707 PSYCHOLOGY ASSOCIATE</v>
          </cell>
          <cell r="E68" t="str">
            <v>362B</v>
          </cell>
          <cell r="F68">
            <v>50001102</v>
          </cell>
          <cell r="G68">
            <v>7</v>
          </cell>
          <cell r="H68">
            <v>239</v>
          </cell>
          <cell r="I68">
            <v>1.6547808627016547E-2</v>
          </cell>
          <cell r="J68">
            <v>3.6009703032951136E-3</v>
          </cell>
          <cell r="K68">
            <v>44.763636363636365</v>
          </cell>
          <cell r="L68">
            <v>40.5</v>
          </cell>
          <cell r="M68">
            <v>4.9831325301204794</v>
          </cell>
          <cell r="N68">
            <v>3</v>
          </cell>
          <cell r="O68">
            <v>0.114421930870083</v>
          </cell>
          <cell r="P68" t="str">
            <v>362B PSYCHOLOGY ASSOCIATE</v>
          </cell>
          <cell r="Q68" t="str">
            <v>Health Care or Social Services/Assistance (including hospitals, medical laboratories, public health entities, therapeutic services, etc.)</v>
          </cell>
          <cell r="R68" t="str">
            <v>Serves as the psychology specialist for an institutional training, reception/admissions, pre-vocational/vocational, violent geriatric behavior modification program, or to a multidisciplinary team. Has responsibility for a program, project or system within an institution. Subject to supervision and consultation of a licensed psychologist.  Incumbents may provide direct psychological services to clients in addition to coordinating, monitoring and managing the assigned program, project or system. Requires a doctoral degree in psychology from an accredited school.</v>
          </cell>
        </row>
        <row r="69">
          <cell r="D69" t="str">
            <v>708 SOCIAL SERVICE SPECIALIST 2</v>
          </cell>
          <cell r="E69" t="str">
            <v>351P</v>
          </cell>
          <cell r="F69">
            <v>50001032</v>
          </cell>
          <cell r="G69">
            <v>16</v>
          </cell>
          <cell r="H69">
            <v>4212</v>
          </cell>
          <cell r="I69">
            <v>0.30299999999999999</v>
          </cell>
          <cell r="J69">
            <v>6.3E-2</v>
          </cell>
          <cell r="K69">
            <v>47.101485148514861</v>
          </cell>
          <cell r="L69">
            <v>46.1</v>
          </cell>
          <cell r="M69">
            <v>12.204583333333328</v>
          </cell>
          <cell r="N69">
            <v>9.9</v>
          </cell>
          <cell r="O69">
            <v>0.17322266329844799</v>
          </cell>
          <cell r="P69" t="str">
            <v>351P SOCIAL SERVICE SPECIALIST 2</v>
          </cell>
          <cell r="Q69" t="str">
            <v>Health Care or Social Services/Assistance (including hospitals, medical laboratories, public health entities, therapeutic services, etc.)</v>
          </cell>
          <cell r="R69" t="str">
            <v>Provides professional level social services under general direction. Responsible for the full scope of social services: licensing, risk assessment intake, case management.  Typically requires a Master's degree or higher in social services, human services, behavioral sciences, criminal law/justice or an allied field, and one year of paid social service experience planning, administering, developing, or delivering social, financial, health or chemical dependency treatment services programs.</v>
          </cell>
        </row>
        <row r="70">
          <cell r="D70" t="str">
            <v>709 VOCATIONAL REHABILITATION COUNSELOR 3</v>
          </cell>
          <cell r="E70" t="str">
            <v>353M</v>
          </cell>
          <cell r="F70">
            <v>50001154</v>
          </cell>
          <cell r="G70">
            <v>15</v>
          </cell>
          <cell r="H70">
            <v>370</v>
          </cell>
          <cell r="I70">
            <v>2.5617946410025617E-2</v>
          </cell>
          <cell r="J70">
            <v>5.5747239004987114E-3</v>
          </cell>
          <cell r="K70">
            <v>49.03174603174601</v>
          </cell>
          <cell r="L70">
            <v>49.05</v>
          </cell>
          <cell r="M70">
            <v>8.9727272727272744</v>
          </cell>
          <cell r="N70">
            <v>5.4499999999999993</v>
          </cell>
          <cell r="O70">
            <v>0.113609467455621</v>
          </cell>
          <cell r="P70" t="str">
            <v>353M VOCATIONAL REHABILITATION COUNSELOR 3</v>
          </cell>
          <cell r="Q70" t="str">
            <v>Health Care or Social Services/Assistance (including hospitals, medical laboratories, public health entities, therapeutic services, etc.)</v>
          </cell>
          <cell r="R70" t="str">
            <v>Independently provides journey-level vocational rehabilitation counseling and direct case management to a client caseload consisting of individuals with varying degrees of disabling conditions to assist them in achieving a competitive employment outcome. Provides liaison with an array of other programs that co-enroll Department of Vocational Rehabilitation (DVR) clients into their services. Determines work methods within Federal and agency policies to provide needed vocational rehabilitation services under direct supervision of a Vocational Rehabilitation Supervisor and guidance of a Vocational Rehabilitation Counselor 4. Requires a Master’s degree in rehabilitative counseling or certification by the Commission on Rehabilitation Counselor Certification, or a Master’s degree in any field plus 18 credit or 12 semester hours in specified rehabilitation counseling coursework at the graduate level and three years of paid vocational rehabilitation counseling experience or equivalent.</v>
          </cell>
        </row>
        <row r="71">
          <cell r="D71" t="str">
            <v>710 ATTENDANT COUNSELOR 2</v>
          </cell>
          <cell r="E71" t="str">
            <v>345G</v>
          </cell>
          <cell r="F71">
            <v>50002090</v>
          </cell>
          <cell r="G71">
            <v>7</v>
          </cell>
          <cell r="H71">
            <v>2027</v>
          </cell>
          <cell r="I71">
            <v>0.14034480371114033</v>
          </cell>
          <cell r="J71">
            <v>3.054044688192132E-2</v>
          </cell>
          <cell r="K71">
            <v>40.650132478836895</v>
          </cell>
          <cell r="L71">
            <v>38.799999999999997</v>
          </cell>
          <cell r="M71">
            <v>5.5592988665167891</v>
          </cell>
          <cell r="N71">
            <v>2.7</v>
          </cell>
          <cell r="O71">
            <v>0.11039380245319599</v>
          </cell>
          <cell r="P71" t="str">
            <v>345G ATTENDANT COUNSELOR 2</v>
          </cell>
          <cell r="Q71" t="str">
            <v>Health Care or Social Services/Assistance (including hospitals, medical laboratories, public health entities, therapeutic services, etc.)</v>
          </cell>
          <cell r="R71" t="str">
            <v>Provides habilitation support services to individuals  with developmental disabilities to learn activities of daily living (ADLs) within a residential habilitation center or state operated living alternative (SOLA); develops and implements Individualized program plans and services that are designed to teach and maintain skills to facilitate independence. Typically requires high school graduation or GED and one year of experience working with people with developmental disabilities. In a SOLA, required to obtain and maintain the nursing assistant registered (NAR).</v>
          </cell>
        </row>
        <row r="72">
          <cell r="D72" t="str">
            <v>711 ADULT TRAINING SPECIALIST 2</v>
          </cell>
          <cell r="E72" t="str">
            <v>346F</v>
          </cell>
          <cell r="F72">
            <v>50002095</v>
          </cell>
          <cell r="G72">
            <v>11</v>
          </cell>
          <cell r="H72">
            <v>158</v>
          </cell>
          <cell r="I72">
            <v>1.093955549401094E-2</v>
          </cell>
          <cell r="J72">
            <v>2.3805577737264767E-3</v>
          </cell>
          <cell r="K72">
            <v>46.451537698412693</v>
          </cell>
          <cell r="L72">
            <v>46.924999999999997</v>
          </cell>
          <cell r="M72">
            <v>12.696875000000006</v>
          </cell>
          <cell r="N72">
            <v>10.1</v>
          </cell>
          <cell r="O72">
            <v>6.8237205523964298E-2</v>
          </cell>
          <cell r="P72" t="str">
            <v>346F ADULT TRAINING SPECIALIST 2</v>
          </cell>
          <cell r="Q72" t="str">
            <v>Health Care or Social Services/Assistance (including hospitals, medical laboratories, public health entities, therapeutic services, etc.)</v>
          </cell>
          <cell r="R72" t="str">
            <v xml:space="preserve">Under the direction of a higher level Adult Training Specialist, evaluates and assesses learning problems, motor problems, and behavioral problems for adults with developmental disabilities in a residential habilitation center. Develops instructional or therapy materials, techniques, and strategies to provide training and life skills. Requires high school graduation or GED, and completion of 15 specific job related college credit hours, and  one year as a vocational trainer of persons with disabilities in a community employment program or sheltered workshop, or equivalent work experience.
</v>
          </cell>
        </row>
        <row r="73">
          <cell r="D73" t="str">
            <v>712 MEDICAL TRANSCRIPTIONIST 2</v>
          </cell>
          <cell r="E73" t="str">
            <v>282F</v>
          </cell>
          <cell r="F73">
            <v>51000875</v>
          </cell>
          <cell r="G73">
            <v>4</v>
          </cell>
          <cell r="H73">
            <v>18</v>
          </cell>
          <cell r="I73">
            <v>1.2462784740012462E-3</v>
          </cell>
          <cell r="J73">
            <v>2.7120278434858598E-4</v>
          </cell>
          <cell r="K73">
            <v>53.55</v>
          </cell>
          <cell r="L73">
            <v>53.55</v>
          </cell>
          <cell r="M73">
            <v>5.35</v>
          </cell>
          <cell r="N73">
            <v>5.35</v>
          </cell>
          <cell r="O73">
            <v>0</v>
          </cell>
          <cell r="P73" t="str">
            <v>282F MEDICAL TRANSCRIPTIONIST 2</v>
          </cell>
          <cell r="Q73" t="str">
            <v>Health Care or Social Services/Assistance (including hospitals, medical laboratories, public health entities, therapeutic services, etc.)</v>
          </cell>
          <cell r="R73" t="str">
            <v>Transcribes, proofreads and edits complex technical medical reports for a broad range of clinical specialties and departments using digital or machine dictation and word processing equipment.  Typically requires completion of a two-year college or vocational medical secretary program, or an accredited medical transcriptionist program or equivalent.</v>
          </cell>
        </row>
        <row r="74">
          <cell r="D74" t="str">
            <v>713 HEALTH SERVICES CONSULTANT 2</v>
          </cell>
          <cell r="E74" t="str">
            <v>283I</v>
          </cell>
          <cell r="F74">
            <v>50002151</v>
          </cell>
          <cell r="G74">
            <v>4</v>
          </cell>
          <cell r="H74">
            <v>618</v>
          </cell>
          <cell r="I74">
            <v>4.2788894274042789E-2</v>
          </cell>
          <cell r="J74">
            <v>9.3112955959681193E-3</v>
          </cell>
          <cell r="K74">
            <v>44.905092592592574</v>
          </cell>
          <cell r="L74">
            <v>44.7</v>
          </cell>
          <cell r="M74">
            <v>9.2531018518518522</v>
          </cell>
          <cell r="N74">
            <v>7</v>
          </cell>
          <cell r="O74">
            <v>4.1060735671514102E-2</v>
          </cell>
          <cell r="P74" t="str">
            <v>283I HEALTH SERVICES CONSULTANT 2</v>
          </cell>
          <cell r="Q74" t="str">
            <v>Health Care or Social Services/Assistance (including hospitals, medical laboratories, public health entities, therapeutic services, etc.)</v>
          </cell>
          <cell r="R74" t="str">
            <v xml:space="preserve">Provides technical consultation and assistance to local health departments, clinics, community and other health services providers by performing one or more of the following functions: Disease prevention, health promotion, health education and training of providers and/or public, nutrition services, and health program policy; assisting management in the review, analysis and impact of health legislation, health policy, rule development, and fiscal management; conducting assessment and/or data surveillance activities. Typically requires a Master’s degree in public health, health care administration, public or business administration, or allied field and one year of professional management or consultative experience in a health services program or equivalent.
</v>
          </cell>
        </row>
        <row r="75">
          <cell r="D75" t="str">
            <v>714 PUBLIC HEALTH ADVISOR 2</v>
          </cell>
          <cell r="E75" t="str">
            <v>283O</v>
          </cell>
          <cell r="F75">
            <v>50002354</v>
          </cell>
          <cell r="G75">
            <v>6</v>
          </cell>
          <cell r="H75">
            <v>132</v>
          </cell>
          <cell r="I75">
            <v>9.13937547600914E-3</v>
          </cell>
          <cell r="J75">
            <v>1.9888204185562973E-3</v>
          </cell>
          <cell r="K75">
            <v>46.39772727272728</v>
          </cell>
          <cell r="L75">
            <v>46.45</v>
          </cell>
          <cell r="M75">
            <v>8.3676923076923053</v>
          </cell>
          <cell r="N75">
            <v>4.9000000000000004</v>
          </cell>
          <cell r="O75">
            <v>0</v>
          </cell>
          <cell r="P75" t="str">
            <v>283O PUBLIC HEALTH ADVISOR 2</v>
          </cell>
          <cell r="Q75" t="str">
            <v>Health Care or Social Services/Assistance (including hospitals, medical laboratories, public health entities, therapeutic services, etc.)</v>
          </cell>
          <cell r="R75" t="str">
            <v xml:space="preserve">Advises and consults with local health departmental personnel and other governmental officials, state institutional care officials, health and residential care providers, other health care professionals, and the public on public health issues and practices; and/or conducts field surveys of health or residential care facilities, correctional facilities, or other sites and evaluates them according to public health program requirements and initiates corrective and enforcement action at the site.  Typically requires a Master's degree in public health, environmental health, or allied science with a minimum of 30 semesters or 45 quarter hours in a natural or physical science and two years of professional experience in public health or equivalent. </v>
          </cell>
        </row>
        <row r="76">
          <cell r="D76" t="str">
            <v>715 PATIENT SERVICES COORDINATOR</v>
          </cell>
          <cell r="E76" t="str">
            <v>284F</v>
          </cell>
          <cell r="F76">
            <v>50002257</v>
          </cell>
          <cell r="G76">
            <v>4</v>
          </cell>
          <cell r="H76">
            <v>26</v>
          </cell>
          <cell r="I76">
            <v>1.8001800180018001E-3</v>
          </cell>
          <cell r="J76">
            <v>3.9173735517017975E-4</v>
          </cell>
          <cell r="K76">
            <v>46.573076923076918</v>
          </cell>
          <cell r="L76">
            <v>48.75</v>
          </cell>
          <cell r="M76">
            <v>5.9384615384615387</v>
          </cell>
          <cell r="N76">
            <v>4.1500000000000004</v>
          </cell>
          <cell r="O76">
            <v>0</v>
          </cell>
          <cell r="P76" t="str">
            <v>284F PATIENT SERVICES COORDINATOR</v>
          </cell>
          <cell r="Q76" t="str">
            <v>Health Care or Social Services/Assistance (including hospitals, medical laboratories, public health entities, therapeutic services, etc.)</v>
          </cell>
          <cell r="R76" t="str">
            <v>Coordinates the daily patient flow in patient care areas and provides support services such as triaging patient telephone calls to medical staff, scheduling appointments, registering patients, maintaining patient records and assembling patient charts, and initiating and processing patient charge documents.  Typically requires high school graduation or equivalent and three years of general office experience or two years of office or customer service experience in a healthcare setting.</v>
          </cell>
        </row>
        <row r="77">
          <cell r="D77" t="str">
            <v>716 REGISTERED NURSE 2</v>
          </cell>
          <cell r="E77" t="str">
            <v>285F</v>
          </cell>
          <cell r="F77">
            <v>51000900</v>
          </cell>
          <cell r="G77">
            <v>12</v>
          </cell>
          <cell r="H77">
            <v>1286</v>
          </cell>
          <cell r="I77">
            <v>8.9039673198089045E-2</v>
          </cell>
          <cell r="J77">
            <v>1.93759322595712E-2</v>
          </cell>
          <cell r="K77">
            <v>54.65328282828284</v>
          </cell>
          <cell r="L77">
            <v>55.225000000000001</v>
          </cell>
          <cell r="M77">
            <v>10.753333333333334</v>
          </cell>
          <cell r="N77">
            <v>7.25</v>
          </cell>
          <cell r="O77">
            <v>0.124430479183032</v>
          </cell>
          <cell r="P77" t="str">
            <v>285F REGISTERED NURSE 2</v>
          </cell>
          <cell r="Q77" t="str">
            <v>Health Care or Social Services/Assistance (including hospitals, medical laboratories, public health entities, therapeutic services, etc.)</v>
          </cell>
          <cell r="R77" t="str">
            <v>Provides professional nursing care services to patients that include planning, assessing, diagnosing, implementing, evaluating nursing care, and providing staff direction.  Prepares and revises nursing care plans for individual patients; records and administers or oversees the administration of medicine and treatments; assists the physician with physical examinations; records physical and mental condition of patients; may serve as the unit charge nurse for an assigned shift. Requires licensure by the State of Washington as a Registered Nurse and a minimum of one year of nursing experience. Exclude specialty nurses if they receive additional pay for specialty skills, Public Health Nurses who make home nursing evaluations or function as school nurses, and supervisors of other Registered Nurses.</v>
          </cell>
        </row>
        <row r="78">
          <cell r="D78" t="str">
            <v>717 LICENSED PRACTICAL NURSE 2</v>
          </cell>
          <cell r="E78" t="str">
            <v>286B</v>
          </cell>
          <cell r="F78">
            <v>50000902</v>
          </cell>
          <cell r="G78">
            <v>7</v>
          </cell>
          <cell r="H78">
            <v>560</v>
          </cell>
          <cell r="I78">
            <v>3.8773108080038775E-2</v>
          </cell>
          <cell r="J78">
            <v>8.4374199575115646E-3</v>
          </cell>
          <cell r="K78">
            <v>48.914117647058831</v>
          </cell>
          <cell r="L78">
            <v>50.3</v>
          </cell>
          <cell r="M78">
            <v>5.4340740740740756</v>
          </cell>
          <cell r="N78">
            <v>4.0999999999999996</v>
          </cell>
          <cell r="O78">
            <v>0.12672978878368499</v>
          </cell>
          <cell r="P78" t="str">
            <v>286B LICENSED PRACTICAL NURSE 2</v>
          </cell>
          <cell r="Q78" t="str">
            <v>Health Care or Social Services/Assistance (including hospitals, medical laboratories, public health entities, therapeutic services, etc.)</v>
          </cell>
          <cell r="R78" t="str">
            <v>Provides prescribed patient care under the direction of higher-level nursing personnel. Administers oral and intramuscular medicine; cleanses and dresses wounds; performs post-surgery irrigation; inserts and removes catheters; observes and records patient information, including vital signs; draws blood samples. Requires State licensure as a Practical Nurse and one year of practical experience in a hospital setting.</v>
          </cell>
        </row>
        <row r="79">
          <cell r="D79" t="str">
            <v>718 NURSING ASSISTANT</v>
          </cell>
          <cell r="E79" t="str">
            <v>287E</v>
          </cell>
          <cell r="F79">
            <v>51000903</v>
          </cell>
          <cell r="G79">
            <v>4</v>
          </cell>
          <cell r="H79">
            <v>353</v>
          </cell>
          <cell r="I79">
            <v>2.4440905629024443E-2</v>
          </cell>
          <cell r="J79">
            <v>5.318587937502825E-3</v>
          </cell>
          <cell r="K79">
            <v>44.00723684210525</v>
          </cell>
          <cell r="L79">
            <v>45</v>
          </cell>
          <cell r="M79">
            <v>4.6180921052631572</v>
          </cell>
          <cell r="N79">
            <v>2</v>
          </cell>
          <cell r="O79">
            <v>0.360836083608361</v>
          </cell>
          <cell r="P79" t="str">
            <v>287E NURSING ASSISTANT</v>
          </cell>
          <cell r="Q79" t="str">
            <v>Health Care or Social Services/Assistance (including hospitals, medical laboratories, public health entities, therapeutic services, etc.)</v>
          </cell>
          <cell r="R79" t="str">
            <v>Under general supervision, assists the medical and nursing staff with tasks involving direct patient care and treatment; takes patients’ temperature, pulse, and respiration; applies simple dressings and bandages; gives enemas; collects specimens for laboratory study and performs simple laboratory tests; changes bed linens; cleans patient areas; serves food trays and assists patients in eating; sterilizes equipment; maintains bedside charts and transfers information to permanent charts; assists in observation of symptoms and reports changes in patient’s condition. Requires at least one year of direct patient care experience or, completion of an approved course for Medical Assistants and a Washington State license to practice as a “Nursing Assistant-Certified."</v>
          </cell>
        </row>
        <row r="80">
          <cell r="D80" t="str">
            <v>719 DENTIST</v>
          </cell>
          <cell r="E80" t="str">
            <v>288E</v>
          </cell>
          <cell r="F80">
            <v>50001993</v>
          </cell>
          <cell r="G80">
            <v>1</v>
          </cell>
          <cell r="H80">
            <v>23</v>
          </cell>
          <cell r="I80">
            <v>1.5924669390015925E-3</v>
          </cell>
          <cell r="J80">
            <v>3.4653689111208206E-4</v>
          </cell>
          <cell r="K80">
            <v>53.934782608695649</v>
          </cell>
          <cell r="L80">
            <v>56.8</v>
          </cell>
          <cell r="M80">
            <v>4.7130434782608708</v>
          </cell>
          <cell r="N80">
            <v>3.2</v>
          </cell>
          <cell r="O80">
            <v>0.12903225806451599</v>
          </cell>
          <cell r="P80" t="str">
            <v>288E DENTIST</v>
          </cell>
          <cell r="Q80" t="str">
            <v>Health Care or Social Services/Assistance (including hospitals, medical laboratories, public health entities, therapeutic services, etc.)</v>
          </cell>
          <cell r="R80" t="str">
            <v>Performs professional dental work such as diagnosing and treating diseases, injuries, and malformations of teeth and gums, and related oral structures.  Requires a Doctor's degree from an accredited school of dentistry, a valid Washington State license to practice dentistry, and two years of dentistry experience.</v>
          </cell>
        </row>
        <row r="81">
          <cell r="D81" t="str">
            <v>720 PHYSICIAN 2</v>
          </cell>
          <cell r="E81" t="str">
            <v>288H</v>
          </cell>
          <cell r="F81">
            <v>50001771</v>
          </cell>
          <cell r="G81">
            <v>9</v>
          </cell>
          <cell r="H81">
            <v>67</v>
          </cell>
          <cell r="I81">
            <v>4.6389254310046386E-3</v>
          </cell>
          <cell r="J81">
            <v>1.0094770306308478E-3</v>
          </cell>
          <cell r="K81">
            <v>61.679999999999993</v>
          </cell>
          <cell r="L81">
            <v>64.099999999999994</v>
          </cell>
          <cell r="M81">
            <v>9.6999999999999993</v>
          </cell>
          <cell r="N81">
            <v>9.6999999999999993</v>
          </cell>
          <cell r="O81">
            <v>0</v>
          </cell>
          <cell r="P81" t="str">
            <v>288H PHYSICIAN 2</v>
          </cell>
          <cell r="Q81" t="str">
            <v>Health Care or Social Services/Assistance (including hospitals, medical laboratories, public health entities, therapeutic services, etc.)</v>
          </cell>
          <cell r="R81" t="str">
            <v xml:space="preserve">Participates in medical treatment of patients, directs medical program for unit or section or in a staff position acts as medical consultant in a medical service program; or within a Division of Developmental Disabilities residential facility provides medical and surgical services to one or more assigned program units as a professional member of an interdisciplinary team. Requires a valid license to practice medicine and surgery and typically four years of experience in the practice of medicine.
</v>
          </cell>
        </row>
        <row r="82">
          <cell r="D82" t="str">
            <v>721 PSYCHIATRIST</v>
          </cell>
          <cell r="E82" t="str">
            <v>290D</v>
          </cell>
          <cell r="F82">
            <v>50000915</v>
          </cell>
          <cell r="G82">
            <v>3</v>
          </cell>
          <cell r="H82">
            <v>46</v>
          </cell>
          <cell r="I82">
            <v>3.1849338780031849E-3</v>
          </cell>
          <cell r="J82">
            <v>6.9307378222416413E-4</v>
          </cell>
          <cell r="K82">
            <v>61.600000000000009</v>
          </cell>
          <cell r="L82">
            <v>61.55</v>
          </cell>
          <cell r="M82">
            <v>10.394444444444446</v>
          </cell>
          <cell r="N82">
            <v>9.5499999999999989</v>
          </cell>
          <cell r="O82">
            <v>7.9120879120879103E-2</v>
          </cell>
          <cell r="P82" t="str">
            <v>290D PSYCHIATRIST</v>
          </cell>
          <cell r="Q82" t="str">
            <v>Health Care or Social Services/Assistance (including hospitals, medical laboratories, public health entities, therapeutic services, etc.)</v>
          </cell>
          <cell r="R82" t="str">
            <v xml:space="preserve">Supervises and participates in treatment of mentally ill; directs psychiatric treatment program of unit or section; administers psychiatric treatment to mentally ill patients. Requires a valid state license to practice medicine and eligibility for certification by the American Board of Psychiatry and Neurology. </v>
          </cell>
        </row>
        <row r="83">
          <cell r="D83" t="str">
            <v>722 ADVANCED REGISTERED NURSE PRACTITIONER</v>
          </cell>
          <cell r="E83" t="str">
            <v>291E</v>
          </cell>
          <cell r="F83">
            <v>51000905</v>
          </cell>
          <cell r="G83">
            <v>4</v>
          </cell>
          <cell r="H83">
            <v>64</v>
          </cell>
          <cell r="I83">
            <v>4.4312123520044312E-3</v>
          </cell>
          <cell r="J83">
            <v>9.6427656657275011E-4</v>
          </cell>
          <cell r="K83">
            <v>50.885714285714293</v>
          </cell>
          <cell r="L83">
            <v>50.4</v>
          </cell>
          <cell r="M83">
            <v>5.8074074074074078</v>
          </cell>
          <cell r="N83">
            <v>3.6</v>
          </cell>
          <cell r="O83">
            <v>0.44444444444444398</v>
          </cell>
          <cell r="P83" t="str">
            <v>291E ADVANCED REGISTERED NURSE PRACTITIONER</v>
          </cell>
          <cell r="Q83" t="str">
            <v>Health Care or Social Services/Assistance (including hospitals, medical laboratories, public health entities, therapeutic services, etc.)</v>
          </cell>
          <cell r="R83" t="str">
            <v xml:space="preserve">Provides full spectrum of medical and mental health care services to patients including performing examinations, performing or ordering diagnostic tests, establishing diagnosis, prescribing medications, and instructing patients and family members on continuing care. Requires Washington state licensure as an ARNP and licensure as a Registered Nurse. </v>
          </cell>
        </row>
        <row r="84">
          <cell r="D84" t="str">
            <v>723 DENTAL HYGIENIST 2</v>
          </cell>
          <cell r="E84" t="str">
            <v>292F</v>
          </cell>
          <cell r="F84">
            <v>51000907</v>
          </cell>
          <cell r="G84">
            <v>5</v>
          </cell>
          <cell r="H84">
            <v>52</v>
          </cell>
          <cell r="I84">
            <v>3.6003600360036002E-3</v>
          </cell>
          <cell r="J84">
            <v>7.8347471034035949E-4</v>
          </cell>
          <cell r="K84">
            <v>50.434615384615384</v>
          </cell>
          <cell r="L84">
            <v>51.45</v>
          </cell>
          <cell r="M84">
            <v>10.284615384615385</v>
          </cell>
          <cell r="N84">
            <v>8.1999999999999993</v>
          </cell>
          <cell r="O84">
            <v>0</v>
          </cell>
          <cell r="P84" t="str">
            <v>292F DENTAL HYGIENIST 2</v>
          </cell>
          <cell r="Q84" t="str">
            <v>Health Care or Social Services/Assistance (including hospitals, medical laboratories, public health entities, therapeutic services, etc.)</v>
          </cell>
          <cell r="R84" t="str">
            <v>Under general supervision of a dentist, performs expanded dental hygiene technical and restorative dental procedures and periodontal therapy such as sub-gingival and supra gingival scaling, root planning, soft tissue curettage, administers local anesthetic injections and nitrous-oxide, places and removes rubber dams, places cement bases, places matrix bands and wedges; condenses and carves amalgam restorations, places composite restorations, performs crown and bridge procedures. Records evaluations of mouth condition and extent of prophylaxis on dental chart to provide dentist with information for more complete diagnosis and subsequent treatment. Counsels patients with severe gum disease. Instructs and advises patients on proper diet for good dental health and on proper dental care. Requires a valid state license as a Dental Hygienist and two years' experience as a Dental Hygienist.</v>
          </cell>
        </row>
        <row r="85">
          <cell r="D85" t="str">
            <v>724 PHARMACIST 3</v>
          </cell>
          <cell r="E85" t="str">
            <v>295G</v>
          </cell>
          <cell r="F85">
            <v>50002223</v>
          </cell>
          <cell r="G85">
            <v>7</v>
          </cell>
          <cell r="H85">
            <v>79</v>
          </cell>
          <cell r="I85">
            <v>5.46977774700547E-3</v>
          </cell>
          <cell r="J85">
            <v>1.1902788868632384E-3</v>
          </cell>
          <cell r="K85">
            <v>47.269999999999996</v>
          </cell>
          <cell r="L85">
            <v>43.900000000000006</v>
          </cell>
          <cell r="M85">
            <v>6.4333333333333336</v>
          </cell>
          <cell r="N85">
            <v>5.85</v>
          </cell>
          <cell r="O85">
            <v>0</v>
          </cell>
          <cell r="P85" t="str">
            <v>295G PHARMACIST 3</v>
          </cell>
          <cell r="Q85" t="str">
            <v>Health Care or Social Services/Assistance (including hospitals, medical laboratories, public health entities, therapeutic services, etc.)</v>
          </cell>
          <cell r="R85" t="str">
            <v xml:space="preserve">Performs professional pharmaceutical care to a clinical service such as cardiology, neurosurgery, critical care, transplant services, oncology, psychiatry, diabetes or family or veterinary medicine; provides leadership for specific clinical service areas such as developing education programs and acting as clinical resource for staff. Provides leadership functions related to clinical practice, education and standards of pharmaceutical care such as recommending appropriate pharmaceutical prescription, influencing standards of therapy, and developing the pharmacy component of a clinical service. Requires a valid State license to practice pharmacy and two years of experience in pharmacy practice, or equivalent.
</v>
          </cell>
        </row>
        <row r="86">
          <cell r="D86" t="str">
            <v>725 PHARMACY TECHNICIAN 2</v>
          </cell>
          <cell r="E86" t="str">
            <v>296I</v>
          </cell>
          <cell r="F86">
            <v>50002237</v>
          </cell>
          <cell r="G86">
            <v>5</v>
          </cell>
          <cell r="H86">
            <v>56</v>
          </cell>
          <cell r="I86">
            <v>3.8773108080038775E-3</v>
          </cell>
          <cell r="J86">
            <v>8.437419957511564E-4</v>
          </cell>
          <cell r="K86">
            <v>45.61666666666666</v>
          </cell>
          <cell r="L86">
            <v>45.85</v>
          </cell>
          <cell r="M86">
            <v>8.85</v>
          </cell>
          <cell r="N86">
            <v>8.3999999999999986</v>
          </cell>
          <cell r="O86">
            <v>0</v>
          </cell>
          <cell r="P86" t="str">
            <v>296I PHARMACY TECHNICIAN 2</v>
          </cell>
          <cell r="Q86" t="str">
            <v>Health Care or Social Services/Assistance (including hospitals, medical laboratories, public health entities, therapeutic services, etc.)</v>
          </cell>
          <cell r="R86" t="str">
            <v>Performs a variety of technical pharmaceutical tasks such as compounding medications, preparing prescriptions, preparing intravenous admixtures, and performing order entry of prescriptions into the computer.  Responsibilities include preparing prescriptions from physician orders; charging and/or billing functions; monitoring and performing batch preparation of pharmaceuticals; assisting in the training of pharmacy assistants, interns, and students. Requires state Pharmacy Technician certification and six months of pharmacy experience.</v>
          </cell>
        </row>
        <row r="87">
          <cell r="D87" t="str">
            <v>728 IMAGING TECHNOLOGIST 2</v>
          </cell>
          <cell r="E87" t="str">
            <v>300G</v>
          </cell>
          <cell r="F87">
            <v>50002522</v>
          </cell>
          <cell r="G87">
            <v>9</v>
          </cell>
          <cell r="H87">
            <v>8</v>
          </cell>
          <cell r="I87">
            <v>5.5390154400055389E-4</v>
          </cell>
          <cell r="J87">
            <v>1.2053457082159376E-4</v>
          </cell>
          <cell r="K87">
            <v>53.580000000000005</v>
          </cell>
          <cell r="L87" t="str">
            <v>NA</v>
          </cell>
          <cell r="M87">
            <v>10.32</v>
          </cell>
          <cell r="N87">
            <v>8.6999999999999993</v>
          </cell>
          <cell r="O87">
            <v>0</v>
          </cell>
          <cell r="P87" t="str">
            <v>300G IMAGING TECHNOLOGIST 2</v>
          </cell>
          <cell r="Q87" t="str">
            <v>Health Care or Social Services/Assistance (including hospitals, medical laboratories, public health entities, therapeutic services, etc.)</v>
          </cell>
          <cell r="R87" t="str">
            <v>Performs a variety of routine invasive and non-invasive diagnostic and interventional imaging procedures such as fluoroscopy in a clinical setting.  Requires satisfactory completion of formal radiologic technology training in an AMA approved school and registration by the American Registry of Radiologic Technologist (ARRT) or one year of technical imaging experience.</v>
          </cell>
        </row>
        <row r="88">
          <cell r="D88" t="str">
            <v>729 DIAGNOSTIC MEDICAL SONOGRAPHER</v>
          </cell>
          <cell r="E88" t="str">
            <v>301E</v>
          </cell>
          <cell r="F88">
            <v>50002428</v>
          </cell>
          <cell r="G88">
            <v>5</v>
          </cell>
          <cell r="H88">
            <v>0</v>
          </cell>
          <cell r="I88">
            <v>0</v>
          </cell>
          <cell r="J88">
            <v>0</v>
          </cell>
          <cell r="L88" t="str">
            <v>NA</v>
          </cell>
          <cell r="N88" t="str">
            <v>NA</v>
          </cell>
          <cell r="O88">
            <v>0</v>
          </cell>
          <cell r="P88" t="str">
            <v>301E DIAGNOSTIC MEDICAL SONOGRAPHER</v>
          </cell>
          <cell r="Q88" t="str">
            <v>Health Care or Social Services/Assistance (including hospitals, medical laboratories, public health entities, therapeutic services, etc.)</v>
          </cell>
          <cell r="R88" t="str">
            <v>Performs complex diagnostic ultrasound and/or physiologic examinations and assessments by direct application of high frequency ultrasound instruments to adult, adolescent, geriatric, and pregnant female patients.  Requires completion of diagnostic ultrasound program accredited by the Commission on Accreditation of Allied Health Education Programs (CAAHEP) and registration in abdominal and obstetrical ultrasound.</v>
          </cell>
        </row>
        <row r="89">
          <cell r="D89" t="str">
            <v>730 RADIATION THERAPY DOSIMETRIST</v>
          </cell>
          <cell r="E89" t="str">
            <v>302G</v>
          </cell>
          <cell r="F89">
            <v>50002499</v>
          </cell>
          <cell r="G89">
            <v>1</v>
          </cell>
          <cell r="H89">
            <v>0</v>
          </cell>
          <cell r="I89">
            <v>0</v>
          </cell>
          <cell r="J89">
            <v>0</v>
          </cell>
          <cell r="L89" t="str">
            <v>NA</v>
          </cell>
          <cell r="N89" t="str">
            <v>NA</v>
          </cell>
          <cell r="O89">
            <v>0</v>
          </cell>
          <cell r="P89" t="str">
            <v>302G RADIATION THERAPY DOSIMETRIST</v>
          </cell>
          <cell r="Q89" t="str">
            <v>Health Care or Social Services/Assistance (including hospitals, medical laboratories, public health entities, therapeutic services, etc.)</v>
          </cell>
          <cell r="R89" t="str">
            <v>Performs radiation therapy planning procedures for courses of radiation therapy; performs tumor localizations, dose calculations, and treatment simulations.  Typically requires a Bachelor’s degree in the physical or biological sciences or, registration in radiation therapy technology by the American Registry of Radiological Technologist (or equivalent organization); and two years' experience in radiation technology and completion of a one year program in medical dosimetry recognized by the American Association of Medical Dosimetrists.</v>
          </cell>
        </row>
        <row r="90">
          <cell r="D90" t="str">
            <v>731 TOXICOLOGIST 2</v>
          </cell>
          <cell r="E90" t="str">
            <v>303F</v>
          </cell>
          <cell r="F90">
            <v>50001902</v>
          </cell>
          <cell r="G90">
            <v>3</v>
          </cell>
          <cell r="H90">
            <v>22</v>
          </cell>
          <cell r="I90">
            <v>1.5232292460015233E-3</v>
          </cell>
          <cell r="J90">
            <v>3.3147006975938284E-4</v>
          </cell>
          <cell r="K90">
            <v>53.2</v>
          </cell>
          <cell r="L90">
            <v>55.5</v>
          </cell>
          <cell r="M90">
            <v>12.327272727272726</v>
          </cell>
          <cell r="N90">
            <v>12.4</v>
          </cell>
          <cell r="O90">
            <v>0</v>
          </cell>
          <cell r="P90" t="str">
            <v>303F TOXICOLOGIST 2</v>
          </cell>
          <cell r="Q90" t="str">
            <v>Health Care or Social Services/Assistance (including hospitals, medical laboratories, public health entities, therapeutic services, etc.)</v>
          </cell>
          <cell r="R90" t="str">
            <v xml:space="preserve">Evaluates research studies and other technical information on experimental and regulatory toxicology, human clinical toxicology, toxic kinetics, environmental fate/transport to determine potential adverse health and/or ecological effects of exposure to environmental chemicals.  Requires a Ph.D. in toxicology or in a health or ecological related science with a major emphasis in toxicology and 1 year toxicology experience or equivalent. </v>
          </cell>
        </row>
        <row r="91">
          <cell r="D91" t="str">
            <v>732 EPIDEMIOLOGIST 1</v>
          </cell>
          <cell r="E91" t="str">
            <v>303J</v>
          </cell>
          <cell r="F91">
            <v>50001916</v>
          </cell>
          <cell r="G91">
            <v>4</v>
          </cell>
          <cell r="H91">
            <v>130</v>
          </cell>
          <cell r="I91">
            <v>9.0009000900090012E-3</v>
          </cell>
          <cell r="J91">
            <v>1.9586867758508986E-3</v>
          </cell>
          <cell r="K91">
            <v>44.530972222222225</v>
          </cell>
          <cell r="L91">
            <v>40.15</v>
          </cell>
          <cell r="M91">
            <v>6.5377083333333337</v>
          </cell>
          <cell r="N91">
            <v>3.6</v>
          </cell>
          <cell r="O91">
            <v>0</v>
          </cell>
          <cell r="P91" t="str">
            <v>303J EPIDEMIOLOGIST 1</v>
          </cell>
          <cell r="Q91" t="str">
            <v>Health Care or Social Services/Assistance (including hospitals, medical laboratories, public health entities, therapeutic services, etc.)</v>
          </cell>
          <cell r="R91" t="str">
            <v>Perform epidemiological investigations of human morbidity and mortality.  In addition, compiles, maintains, and analyzes health data and reports; identifies causative agents resulting in adverse health conditions and purposes corrective actions; provides public health information and consultative services.  Typically requires a Master’s degree in epidemiology or equivalent.</v>
          </cell>
        </row>
        <row r="92">
          <cell r="D92" t="str">
            <v>734 OCCUPATIONAL THERAPIST 3</v>
          </cell>
          <cell r="E92" t="str">
            <v>306P</v>
          </cell>
          <cell r="F92">
            <v>51001150</v>
          </cell>
          <cell r="G92">
            <v>6</v>
          </cell>
          <cell r="H92">
            <v>61</v>
          </cell>
          <cell r="I92">
            <v>4.2234992730042237E-3</v>
          </cell>
          <cell r="J92">
            <v>9.1907610251465248E-4</v>
          </cell>
          <cell r="K92">
            <v>45.514285714285712</v>
          </cell>
          <cell r="L92">
            <v>46.674999999999997</v>
          </cell>
          <cell r="M92">
            <v>6.9078125000000004</v>
          </cell>
          <cell r="N92">
            <v>4.7</v>
          </cell>
          <cell r="O92">
            <v>5.5555555555555601E-2</v>
          </cell>
          <cell r="P92" t="str">
            <v>306P OCCUPATIONAL THERAPIST 3</v>
          </cell>
          <cell r="Q92" t="str">
            <v>Health Care or Social Services/Assistance (including hospitals, medical laboratories, public health entities, therapeutic services, etc.)</v>
          </cell>
          <cell r="R92" t="str">
            <v>Provides occupational therapy services to patients which includes assessment, treatment, program planning and implementation, and related documentation as prescribed by a physician; evaluates and treats patients with a variety of physical and mental disabilities using specialized skills such as driver training or employment capacity evaluation; assists in directing and coordinating occupational therapy programs; instructs occupational therapy assistants and students in occupational therapy procedures. Requires a valid license to practice occupational therapy, successful completion of American Occupational Therapy Association certification examination, and three years of professional experience as an occupational therapist.</v>
          </cell>
        </row>
        <row r="93">
          <cell r="D93" t="str">
            <v>735 PHYSICAL THERAPIST 2</v>
          </cell>
          <cell r="E93" t="str">
            <v>306U</v>
          </cell>
          <cell r="F93">
            <v>51000919</v>
          </cell>
          <cell r="G93">
            <v>7</v>
          </cell>
          <cell r="H93">
            <v>25</v>
          </cell>
          <cell r="I93">
            <v>1.7309423250017309E-3</v>
          </cell>
          <cell r="J93">
            <v>3.7667053381748052E-4</v>
          </cell>
          <cell r="K93">
            <v>51.79999999999999</v>
          </cell>
          <cell r="L93">
            <v>55.6</v>
          </cell>
          <cell r="M93">
            <v>9.9333333333333336</v>
          </cell>
          <cell r="N93">
            <v>7.1</v>
          </cell>
          <cell r="O93">
            <v>1</v>
          </cell>
          <cell r="P93" t="str">
            <v>306U PHYSICAL THERAPIST 2</v>
          </cell>
          <cell r="Q93" t="str">
            <v>Health Care or Social Services/Assistance (including hospitals, medical laboratories, public health entities, therapeutic services, etc.)</v>
          </cell>
          <cell r="R93" t="str">
            <v>Performs initial assessments of patient condition, plans and administers physical therapy, and evaluates treatment goals and patient progress.  Requires completion of a Physical Therapy Program and a current State license to practice as a physical therapist.  Exclude: supervisors, program directors or the only therapist in a hospital or company, attendants, and assistants.</v>
          </cell>
        </row>
        <row r="94">
          <cell r="D94" t="str">
            <v>736 PHYSICAL THERAPY ASSISTANT 2</v>
          </cell>
          <cell r="E94" t="str">
            <v>310F</v>
          </cell>
          <cell r="F94">
            <v>50002295</v>
          </cell>
          <cell r="G94">
            <v>6</v>
          </cell>
          <cell r="H94">
            <v>29</v>
          </cell>
          <cell r="I94">
            <v>2.0078930970020077E-3</v>
          </cell>
          <cell r="J94">
            <v>4.3693781922827743E-4</v>
          </cell>
          <cell r="K94">
            <v>45.606250000000003</v>
          </cell>
          <cell r="L94">
            <v>48.725000000000001</v>
          </cell>
          <cell r="M94">
            <v>6.7749999999999995</v>
          </cell>
          <cell r="N94">
            <v>3.1749999999999998</v>
          </cell>
          <cell r="O94">
            <v>0</v>
          </cell>
          <cell r="P94" t="str">
            <v>310F PHYSICAL THERAPY ASSISTANT 2</v>
          </cell>
          <cell r="Q94" t="str">
            <v>Health Care or Social Services/Assistance (including hospitals, medical laboratories, public health entities, therapeutic services, etc.)</v>
          </cell>
          <cell r="R94" t="str">
            <v>Performs physical therapy treatments for patients with complex medical problems, assist the physical therapist with tests and measurements, and assist in the clinical education activities of the physical therapy department.  Typically requires an Associate of Science degree in physical therapy from an accredited program that includes patient treatment affiliation and physical ability to move patients and equipment.</v>
          </cell>
        </row>
        <row r="95">
          <cell r="D95" t="str">
            <v>737 SPEECH PATHOLOGIST/AUDIOLOGIST SPECIALIST 1</v>
          </cell>
          <cell r="E95" t="str">
            <v>308E</v>
          </cell>
          <cell r="F95">
            <v>51000922</v>
          </cell>
          <cell r="G95">
            <v>3</v>
          </cell>
          <cell r="H95">
            <v>15</v>
          </cell>
          <cell r="I95">
            <v>1.0385653950010386E-3</v>
          </cell>
          <cell r="J95">
            <v>2.2600232029048833E-4</v>
          </cell>
          <cell r="K95">
            <v>51.8</v>
          </cell>
          <cell r="L95">
            <v>51.8</v>
          </cell>
          <cell r="M95">
            <v>6.0272727272727256</v>
          </cell>
          <cell r="N95">
            <v>2</v>
          </cell>
          <cell r="O95">
            <v>1</v>
          </cell>
          <cell r="P95" t="str">
            <v>308E SPEECH PATHOLOGIST/AUDIOLOGIST SPECIALIST 1</v>
          </cell>
          <cell r="Q95" t="str">
            <v>Health Care or Social Services/Assistance (including hospitals, medical laboratories, public health entities, therapeutic services, etc.)</v>
          </cell>
          <cell r="R95" t="str">
            <v>Provides professional speech, language, and/or audiology services to individuals with communicative disabilities such as language or articulation disorders, hearing loss or impairments, cerebral palsy, cleft palate, stuttering or voice disorders, neurological speech disorders, or delayer/disordered articulation and language.  Typically requires a Master’s in speech pathology/audiology or communicative disorders or equivalent degree approved by the American Speech/Language and Hearing Association and a Certificate of Clinical Competence from the American Speech/Language and Hearing Association.</v>
          </cell>
        </row>
        <row r="96">
          <cell r="D96" t="str">
            <v>738 RESPIRATORY CARE SPECIALIST</v>
          </cell>
          <cell r="E96" t="str">
            <v>309H</v>
          </cell>
          <cell r="F96">
            <v>50002313</v>
          </cell>
          <cell r="G96">
            <v>1</v>
          </cell>
          <cell r="H96">
            <v>0</v>
          </cell>
          <cell r="I96">
            <v>0</v>
          </cell>
          <cell r="J96">
            <v>0</v>
          </cell>
          <cell r="L96" t="str">
            <v>NA</v>
          </cell>
          <cell r="N96" t="str">
            <v>NA</v>
          </cell>
          <cell r="O96">
            <v>0</v>
          </cell>
          <cell r="P96" t="str">
            <v>309H RESPIRATORY CARE SPECIALIST</v>
          </cell>
          <cell r="Q96" t="str">
            <v>Health Care or Social Services/Assistance (including hospitals, medical laboratories, public health entities, therapeutic services, etc.)</v>
          </cell>
          <cell r="R96" t="str">
            <v xml:space="preserve">Provide clinical expertise, quality assurance, research coordination, and continuing education of staff for a specialized area of respiratory care; assist in the management of the respiratory care program, delivery of patient care and development of staff; act as liaison with all medical center departments. Requires licensure as a Respiratory Care Practitioner. Typically requires completion of a respiratory care program and three years of respiratory care therapy experience.
</v>
          </cell>
        </row>
        <row r="97">
          <cell r="D97" t="str">
            <v>739 ORTHOPEDIC TECHNICIAN 1</v>
          </cell>
          <cell r="E97" t="str">
            <v>310M</v>
          </cell>
          <cell r="F97">
            <v>50002318</v>
          </cell>
          <cell r="G97">
            <v>6</v>
          </cell>
          <cell r="H97">
            <v>2</v>
          </cell>
          <cell r="I97">
            <v>1.3847538600013847E-4</v>
          </cell>
          <cell r="J97">
            <v>3.0133642705398441E-5</v>
          </cell>
          <cell r="K97">
            <v>56.099999999999994</v>
          </cell>
          <cell r="L97" t="str">
            <v>NA</v>
          </cell>
          <cell r="M97">
            <v>18</v>
          </cell>
          <cell r="N97">
            <v>18</v>
          </cell>
          <cell r="O97">
            <v>0</v>
          </cell>
          <cell r="P97" t="str">
            <v>310M ORTHOPAEDIC TECHNICIAN 1</v>
          </cell>
          <cell r="Q97" t="str">
            <v>Health Care or Social Services/Assistance (including hospitals, medical laboratories, public health entities, therapeutic services, etc.)</v>
          </cell>
          <cell r="R97" t="str">
            <v>Performs basic orthopedic activities such as applying, mending, and removing casts, splints and dressings; fits, maintains, and repairs appliances; and instructs patients in orthopedic treatment and devises.  Typically requires completion of a Medical Assistant course accredited by the American Association of Medical Assistants or the committee on Allied Health Education and Accreditation (CAHEA) and 1 year experience of direct patient care.</v>
          </cell>
        </row>
        <row r="98">
          <cell r="D98" t="str">
            <v>740 DIETITIAN 1</v>
          </cell>
          <cell r="E98" t="str">
            <v>311E</v>
          </cell>
          <cell r="F98">
            <v>51000925</v>
          </cell>
          <cell r="G98">
            <v>4</v>
          </cell>
          <cell r="H98">
            <v>22</v>
          </cell>
          <cell r="I98">
            <v>1.5232292460015233E-3</v>
          </cell>
          <cell r="J98">
            <v>3.3147006975938284E-4</v>
          </cell>
          <cell r="K98">
            <v>41.70178571428572</v>
          </cell>
          <cell r="L98">
            <v>37.85</v>
          </cell>
          <cell r="M98">
            <v>3.4464285714285712</v>
          </cell>
          <cell r="N98">
            <v>1.2000000000000002</v>
          </cell>
          <cell r="O98">
            <v>0.71428571428571397</v>
          </cell>
          <cell r="P98" t="str">
            <v>311E DIETITIAN 1</v>
          </cell>
          <cell r="Q98" t="str">
            <v>Health Care or Social Services/Assistance (including hospitals, medical laboratories, public health entities, therapeutic services, etc.)</v>
          </cell>
          <cell r="R98" t="str">
            <v>Performs nutritional assessment, management and education; screens and evaluates all aspects of nutrition care; formulates modified and/or therapeutic diet menus based on physician’s recommendation for patients; trains and/or instructs cooks, food service aides, patients or students in preparation of special diets; coordinates and evaluates food production, distribution, and service systems; develops, organizes, implements and evaluates nutrition education for patients. Typically requires registration as a “Dietitian” by the American Dietetic Association.</v>
          </cell>
        </row>
        <row r="99">
          <cell r="D99" t="str">
            <v>741 HOSPITAL CENTRAL SERVICES TECHNICIAN 1</v>
          </cell>
          <cell r="E99" t="str">
            <v>313F</v>
          </cell>
          <cell r="F99">
            <v>51000927</v>
          </cell>
          <cell r="G99">
            <v>5</v>
          </cell>
          <cell r="H99">
            <v>9</v>
          </cell>
          <cell r="I99">
            <v>6.231392370006231E-4</v>
          </cell>
          <cell r="J99">
            <v>1.3560139217429299E-4</v>
          </cell>
          <cell r="K99">
            <v>50.42</v>
          </cell>
          <cell r="L99" t="str">
            <v>NA</v>
          </cell>
          <cell r="M99">
            <v>5.25</v>
          </cell>
          <cell r="N99">
            <v>5.25</v>
          </cell>
          <cell r="O99">
            <v>0</v>
          </cell>
          <cell r="P99" t="str">
            <v>313F HOSPITAL CENTRAL SERVICES TECHNICIAN 1</v>
          </cell>
          <cell r="Q99" t="str">
            <v>Health Care or Social Services/Assistance (including hospitals, medical laboratories, public health entities, therapeutic services, etc.)</v>
          </cell>
          <cell r="R99" t="str">
            <v>Responsible for receiving, decontaminating, assembling, sterilizing, and storing instruments, operating room basin sets, utensils, equipment and supplies according to procedures and techniques in a hospital central services unit and/or materials management stockroom.  Typically requires completion of a recognized Central Supply Technician course.</v>
          </cell>
        </row>
        <row r="100">
          <cell r="D100" t="str">
            <v>742 HISTOTECHNOLOGIST</v>
          </cell>
          <cell r="E100" t="str">
            <v>315L</v>
          </cell>
          <cell r="F100">
            <v>50002451</v>
          </cell>
          <cell r="G100">
            <v>5</v>
          </cell>
          <cell r="H100">
            <v>0</v>
          </cell>
          <cell r="I100">
            <v>0</v>
          </cell>
          <cell r="J100">
            <v>0</v>
          </cell>
          <cell r="L100" t="str">
            <v>NA</v>
          </cell>
          <cell r="N100" t="str">
            <v>NA</v>
          </cell>
          <cell r="O100">
            <v>0</v>
          </cell>
          <cell r="P100" t="str">
            <v>315L HISTOTECHNOLOGIST</v>
          </cell>
          <cell r="Q100" t="str">
            <v>Health Care or Social Services/Assistance (including hospitals, medical laboratories, public health entities, therapeutic services, etc.)</v>
          </cell>
          <cell r="R100" t="str">
            <v>Performs complex procedures in all anatomic laboratories such as flow cytometry and immunocytochemistry and assists in the technical operation of a laboratory.  Typically requires certification as a histotechnologist by the American Society of Clinical Pathologists.</v>
          </cell>
        </row>
        <row r="101">
          <cell r="D101" t="str">
            <v>743 CLINICAL CYTOGENETIC TECHNOLOGIST</v>
          </cell>
          <cell r="E101" t="str">
            <v>316F</v>
          </cell>
          <cell r="F101">
            <v>50002501</v>
          </cell>
          <cell r="G101">
            <v>7</v>
          </cell>
          <cell r="H101">
            <v>0</v>
          </cell>
          <cell r="I101">
            <v>0</v>
          </cell>
          <cell r="J101">
            <v>0</v>
          </cell>
          <cell r="L101" t="str">
            <v>NA</v>
          </cell>
          <cell r="N101" t="str">
            <v>NA</v>
          </cell>
          <cell r="O101">
            <v>0</v>
          </cell>
          <cell r="P101" t="str">
            <v>316F CLINICAL CYTOGENETIC TECHNOLOGIST</v>
          </cell>
          <cell r="Q101" t="str">
            <v>Health Care or Social Services/Assistance (including hospitals, medical laboratories, public health entities, therapeutic services, etc.)</v>
          </cell>
          <cell r="R101" t="str">
            <v>Performs cytogenetic laboratory procedures that lead to diagnostic reports using the International System for Cytogenetic Nomenclature.  Establishes cultures from peripheral blood, bone marrow, amniotic fluid, and tissue biopsies; prepares stain and analyzes chromosomes to present recommended diagnosis.  Typically requires a Bachelor’s degree, certification as a clinical laboratory scientist, and two years' experience in a cytogenetic laboratory.</v>
          </cell>
        </row>
        <row r="102">
          <cell r="D102" t="str">
            <v>745 OPTICIAN, LICENSED - DISPENSING</v>
          </cell>
          <cell r="E102" t="str">
            <v>318G</v>
          </cell>
          <cell r="F102">
            <v>51002295</v>
          </cell>
          <cell r="G102">
            <v>2</v>
          </cell>
          <cell r="H102">
            <v>0</v>
          </cell>
          <cell r="I102">
            <v>0</v>
          </cell>
          <cell r="J102">
            <v>0</v>
          </cell>
          <cell r="L102" t="str">
            <v>NA</v>
          </cell>
          <cell r="N102" t="str">
            <v>NA</v>
          </cell>
          <cell r="O102">
            <v>0</v>
          </cell>
          <cell r="P102" t="str">
            <v>318G OPTICIAN, LICENSED - DISPENSING</v>
          </cell>
          <cell r="Q102" t="str">
            <v>Health Care or Social Services/Assistance (including hospitals, medical laboratories, public health entities, therapeutic services, etc.)</v>
          </cell>
          <cell r="R102" t="str">
            <v>Provides direct optical services including measuring, dispensing, and adjusting eyeglasses, contact lenses, and other optical devices as prescribed.  Requires a Washington State Dispensing Optician License.</v>
          </cell>
        </row>
        <row r="103">
          <cell r="D103" t="str">
            <v>746 ANESTHESIOLOGY TECHNICIAN 2</v>
          </cell>
          <cell r="E103" t="str">
            <v>320F</v>
          </cell>
          <cell r="F103">
            <v>50002401</v>
          </cell>
          <cell r="G103">
            <v>4</v>
          </cell>
          <cell r="H103">
            <v>0</v>
          </cell>
          <cell r="I103">
            <v>0</v>
          </cell>
          <cell r="J103">
            <v>0</v>
          </cell>
          <cell r="L103" t="str">
            <v>NA</v>
          </cell>
          <cell r="N103" t="str">
            <v>NA</v>
          </cell>
          <cell r="O103">
            <v>0</v>
          </cell>
          <cell r="P103" t="str">
            <v>320F ANESTHESIOLOGY TECHNICIAN 2</v>
          </cell>
          <cell r="Q103" t="str">
            <v>Health Care or Social Services/Assistance (including hospitals, medical laboratories, public health entities, therapeutic services, etc.)</v>
          </cell>
          <cell r="R103" t="str">
            <v xml:space="preserve">Prepares, operates, and maintains anesthesia equipment such as ventilator, patient monitor, blood gas analyzer, and centrifuge; assists medical staff with technical problems related to patient anesthesia delivery; sets-up monitors and troubleshoots monitor malfunctions.  Typically requires an Associate of Arts degree in biomedical electronics or related field.    </v>
          </cell>
        </row>
        <row r="104">
          <cell r="D104" t="str">
            <v>748 ELECTROCARDIOGRAPH TECHNICIAN 2</v>
          </cell>
          <cell r="E104" t="str">
            <v>322F</v>
          </cell>
          <cell r="F104">
            <v>50002444</v>
          </cell>
          <cell r="G104">
            <v>4</v>
          </cell>
          <cell r="H104">
            <v>0</v>
          </cell>
          <cell r="I104">
            <v>0</v>
          </cell>
          <cell r="J104">
            <v>0</v>
          </cell>
          <cell r="L104" t="str">
            <v>NA</v>
          </cell>
          <cell r="N104" t="str">
            <v>NA</v>
          </cell>
          <cell r="O104">
            <v>0</v>
          </cell>
          <cell r="P104" t="str">
            <v>322F ELECTROCARDIOGRAPH TECHNICIAN 2</v>
          </cell>
          <cell r="Q104" t="str">
            <v>Health Care or Social Services/Assistance (including hospitals, medical laboratories, public health entities, therapeutic services, etc.)</v>
          </cell>
          <cell r="R104" t="str">
            <v>Performs non-invasive cardiac testing such as treadmill tests, ECGs, vector cardiograph, etc. for inpatient and ambulatory populations.  Typically requires high school graduation, one year experience as an ECG Technician, certification in cardiopulmonary resuscitation, and certification by the National Alliance of Cardiovascular Technologists.</v>
          </cell>
        </row>
        <row r="105">
          <cell r="D105" t="str">
            <v>749 RESEARCH TECHNOLOGIST 2</v>
          </cell>
          <cell r="E105" t="str">
            <v>323I</v>
          </cell>
          <cell r="F105">
            <v>50001701</v>
          </cell>
          <cell r="G105">
            <v>16</v>
          </cell>
          <cell r="H105">
            <v>2</v>
          </cell>
          <cell r="I105">
            <v>1.3847538600013847E-4</v>
          </cell>
          <cell r="J105">
            <v>3.0133642705398441E-5</v>
          </cell>
          <cell r="K105">
            <v>26.8</v>
          </cell>
          <cell r="L105" t="str">
            <v>NA</v>
          </cell>
          <cell r="M105">
            <v>0.7</v>
          </cell>
          <cell r="N105">
            <v>0.7</v>
          </cell>
          <cell r="O105">
            <v>0</v>
          </cell>
          <cell r="P105" t="str">
            <v>323I RESEARCH TECHNOLOGIST 2</v>
          </cell>
          <cell r="Q105" t="str">
            <v>Health Care or Social Services/Assistance (including hospitals, medical laboratories, public health entities, therapeutic services, etc.)</v>
          </cell>
          <cell r="R105" t="str">
            <v>Assists in determining most suitable methods to be used in scientific research; performs scientific investigative procedures requiring application of professional judgment; interprets results and determines whether they are consistent with experimental goals; reviews literature; modifies experimental procedure or technique to obtain optimal experimental results; assists in the assembly, organization and interpretation of data.  Typically requires Bachelor's degree in an appropriate field of technology or science and one year of research experience; or, one year of full-time post-baccalaureate college in an appropriate field of science or technology.  Professional level experience may substitute year-for-year for the formal academic degree.</v>
          </cell>
        </row>
        <row r="106">
          <cell r="D106" t="str">
            <v>753 PSYCHIATRIC SOCIAL WORKER 2</v>
          </cell>
          <cell r="E106" t="str">
            <v>352J</v>
          </cell>
          <cell r="F106">
            <v>50001056</v>
          </cell>
          <cell r="G106">
            <v>6</v>
          </cell>
          <cell r="H106">
            <v>119</v>
          </cell>
          <cell r="I106">
            <v>8.2392854670082401E-3</v>
          </cell>
          <cell r="J106">
            <v>1.7929517409712072E-3</v>
          </cell>
          <cell r="K106">
            <v>46.825698924731185</v>
          </cell>
          <cell r="L106">
            <v>43.6</v>
          </cell>
          <cell r="M106">
            <v>6.6455913978494632</v>
          </cell>
          <cell r="N106">
            <v>3.625</v>
          </cell>
          <cell r="O106">
            <v>0</v>
          </cell>
          <cell r="P106" t="str">
            <v>352J PSYCHIATRIC SOCIAL WORKER 2</v>
          </cell>
          <cell r="Q106" t="str">
            <v>Health Care or Social Services/Assistance (including hospitals, medical laboratories, public health entities, therapeutic services, etc.)</v>
          </cell>
          <cell r="R106" t="str">
            <v>Performs journey-level professional psychiatric social work in a mental hospital, juvenile training school, or correctional institution. Responsible for individual and group interviews and treatment programs; prepares socio psychiatric case histories; participates in diagnostic formulations; assists medical staff in evaluating patient's readiness for release; counsels patients, relatives, employers, and others on matters related to patient's welfare; evaluates and makes recommendations regarding foster homes; evaluates patient’s behavior to ensure community safety. Requires a Master's degree of social work from a program accredited by the Council on Social Work Education and one year of full-time experience counseling mentally or emotionally disturbed individuals or one year of full-time professional casework experience.</v>
          </cell>
        </row>
        <row r="107">
          <cell r="D107" t="str">
            <v>754 DEVELOPMENTAL DISABILITY CASE/RESOURCE MANAGER</v>
          </cell>
          <cell r="E107" t="str">
            <v>351U</v>
          </cell>
          <cell r="F107">
            <v>50001064</v>
          </cell>
          <cell r="G107">
            <v>5</v>
          </cell>
          <cell r="H107">
            <v>633</v>
          </cell>
          <cell r="I107">
            <v>4.3827459669043826E-2</v>
          </cell>
          <cell r="J107">
            <v>9.5372979162586073E-3</v>
          </cell>
          <cell r="K107">
            <v>46.27163177670424</v>
          </cell>
          <cell r="L107">
            <v>45.325000000000003</v>
          </cell>
          <cell r="M107">
            <v>11.479106280193237</v>
          </cell>
          <cell r="N107">
            <v>6.2</v>
          </cell>
          <cell r="O107">
            <v>3.3029416824359198E-2</v>
          </cell>
          <cell r="P107" t="str">
            <v>351U DEVELOPMENTAL DISABILITY CASE/RESOURCE MANAGER</v>
          </cell>
          <cell r="Q107" t="str">
            <v>Health Care or Social Services/Assistance (including hospitals, medical laboratories, public health entities, therapeutic services, etc.)</v>
          </cell>
          <cell r="R107" t="str">
            <v>Provides advanced level of social services, specialized case and resource management for persons with developmental disabilities and their families. Independently manages a caseload, final decision authority for eligibility determination, interprets state and federal regulations to service providers and stakeholder groups, coordinates placement and services. Develops corrective action plans and reports in response to evaluations Quality Improvement AFH visits and other audits. Typically requires a Bachelor's degree in social sciences, social services. human services, behavioral sciences or an allied field and two years of experience providing professional social services to people with developmental disabilities.</v>
          </cell>
        </row>
        <row r="108">
          <cell r="D108" t="str">
            <v>755 WORKSOURCE SPECIALIST 4</v>
          </cell>
          <cell r="E108" t="str">
            <v>358H</v>
          </cell>
          <cell r="F108">
            <v>50000923</v>
          </cell>
          <cell r="G108">
            <v>6</v>
          </cell>
          <cell r="H108">
            <v>481</v>
          </cell>
          <cell r="I108">
            <v>3.3303330333033301E-2</v>
          </cell>
          <cell r="J108">
            <v>7.2471410706483252E-3</v>
          </cell>
          <cell r="K108">
            <v>51.807284768211915</v>
          </cell>
          <cell r="L108">
            <v>53.7</v>
          </cell>
          <cell r="M108">
            <v>9.7380952380952372</v>
          </cell>
          <cell r="N108">
            <v>8.3000000000000007</v>
          </cell>
          <cell r="O108">
            <v>6.6746126340882006E-2</v>
          </cell>
          <cell r="P108" t="str">
            <v>358H 01-WORKSOURCE SPECIALIST 4</v>
          </cell>
          <cell r="Q108" t="str">
            <v>Health Care or Social Services/Assistance (including hospitals, medical laboratories, public health entities, therapeutic services, etc.)</v>
          </cell>
          <cell r="R108" t="str">
            <v>Under general supervision, independently manages an assigned caseload. Provides direct professional services to customers. Determines eligibility for programs, administers and interprets skill, interest, and aptitude tests assessments, identifies and analyzes employment barriers with job seekers, develops individual written employment plans to resolve barriers to employment. Provides coaching and mentoring to lower level staff. Typically requires A Bachelor's degree in social science, business administration or related field and three years of professional level experience in workforce development, social or human resource services, public relations, or professional public contact work.</v>
          </cell>
        </row>
        <row r="109">
          <cell r="D109" t="str">
            <v>800 COOK 2</v>
          </cell>
          <cell r="E109" t="str">
            <v>674H</v>
          </cell>
          <cell r="F109">
            <v>51001050</v>
          </cell>
          <cell r="G109">
            <v>7</v>
          </cell>
          <cell r="H109">
            <v>243</v>
          </cell>
          <cell r="I109">
            <v>0.41467576791808874</v>
          </cell>
          <cell r="J109">
            <v>3.6612375887059108E-3</v>
          </cell>
          <cell r="K109">
            <v>50.05416666666666</v>
          </cell>
          <cell r="L109">
            <v>52.599999999999994</v>
          </cell>
          <cell r="M109">
            <v>7.5742857142857183</v>
          </cell>
          <cell r="N109">
            <v>4.1999999999999993</v>
          </cell>
          <cell r="O109">
            <v>0.115068493150685</v>
          </cell>
          <cell r="P109" t="str">
            <v>674H COOK 2</v>
          </cell>
          <cell r="Q109" t="str">
            <v>Hospitality, Accommodation, Food Services, or Personal Services</v>
          </cell>
          <cell r="R109" t="str">
            <v xml:space="preserve">Performs skilled cooking duties and supervises/leads food preparation.  Prepares food items according to standard menus, recipes, and verbal instructions; inspects food being prepared to ensure proper quantity, quality, and handling.  Typically requires two years' cooking experience in a large‑scale food service or culinary operation. Completion of course in large‑scale cooking may be substituted for one year of experience. </v>
          </cell>
        </row>
        <row r="110">
          <cell r="D110" t="str">
            <v>801 FOOD SERVICE MANAGER 2</v>
          </cell>
          <cell r="E110" t="str">
            <v>677F</v>
          </cell>
          <cell r="F110">
            <v>50002827</v>
          </cell>
          <cell r="G110">
            <v>10</v>
          </cell>
          <cell r="H110">
            <v>270</v>
          </cell>
          <cell r="I110">
            <v>0.46075085324232085</v>
          </cell>
          <cell r="J110">
            <v>4.0680417652287897E-3</v>
          </cell>
          <cell r="K110">
            <v>54.15</v>
          </cell>
          <cell r="L110">
            <v>53.9</v>
          </cell>
          <cell r="M110">
            <v>11.511111111111113</v>
          </cell>
          <cell r="N110">
            <v>6.7</v>
          </cell>
          <cell r="O110">
            <v>0.162162162162162</v>
          </cell>
          <cell r="P110" t="str">
            <v>677F FOOD SERVICE MANAGER 2</v>
          </cell>
          <cell r="Q110" t="str">
            <v>Hospitality, Accommodation, Food Services, or Personal Services</v>
          </cell>
          <cell r="R110" t="str">
            <v xml:space="preserve">Manages the food service department where 12,000 to 30,000 meals are prepared each month.  Supervises others engaged in planning menus, ordering, storing, and maintaining inventories of foods and supplies, preparing and serving meals, and planning and preparing modified diets and menus to conform to medical care programs. Typically requires three years of supervisory or lead work experience in large‑scale food operations involving work in the planning, organization, and production of meals, food procurement, storage, and preparation or equivalent related work.
</v>
          </cell>
        </row>
        <row r="111">
          <cell r="D111" t="str">
            <v>802 LAUNDRY WORKER 1</v>
          </cell>
          <cell r="E111" t="str">
            <v>679E</v>
          </cell>
          <cell r="F111">
            <v>51001057</v>
          </cell>
          <cell r="G111">
            <v>6</v>
          </cell>
          <cell r="H111">
            <v>73</v>
          </cell>
          <cell r="I111">
            <v>0.12457337883959044</v>
          </cell>
          <cell r="J111">
            <v>1.0998779587470431E-3</v>
          </cell>
          <cell r="K111">
            <v>48.7</v>
          </cell>
          <cell r="L111">
            <v>48.85</v>
          </cell>
          <cell r="M111">
            <v>7.2041666666666657</v>
          </cell>
          <cell r="N111">
            <v>6.65</v>
          </cell>
          <cell r="O111">
            <v>0.18264840182648401</v>
          </cell>
          <cell r="P111" t="str">
            <v>679E LAUNDRY WORKER 1</v>
          </cell>
          <cell r="Q111" t="str">
            <v>Hospitality, Accommodation, Food Services, or Personal Services</v>
          </cell>
          <cell r="R111" t="str">
            <v xml:space="preserve">Operates washing machines, extractors, mangles, and presses; prepares bleaching, starching, bluing, and sterilizing solutions; adds starches, bleaches, and disinfectants; washes, dries, irons, and presses institution clothing and linens; receives, counts, marks, sorts, folds, bundles, and ties laundry; arranges for distribution of laundry; oils, cleans, and makes adjustments and minor repairs to laundry equipment. Typically must successfully complete training in laundry operations within six months of employment. 
</v>
          </cell>
        </row>
        <row r="112">
          <cell r="D112" t="str">
            <v>900 COMMUNICATIONS CONSULTANT 3</v>
          </cell>
          <cell r="E112" t="str">
            <v>197K</v>
          </cell>
          <cell r="F112">
            <v>50000667</v>
          </cell>
          <cell r="G112">
            <v>8</v>
          </cell>
          <cell r="H112">
            <v>320</v>
          </cell>
          <cell r="I112">
            <v>0.55267702936096719</v>
          </cell>
          <cell r="J112">
            <v>4.821382832863751E-3</v>
          </cell>
          <cell r="K112">
            <v>42.022953216374262</v>
          </cell>
          <cell r="L112">
            <v>40.349999999999994</v>
          </cell>
          <cell r="M112">
            <v>7.2596031746031766</v>
          </cell>
          <cell r="N112">
            <v>3.6749999999999998</v>
          </cell>
          <cell r="O112">
            <v>0.106983655274889</v>
          </cell>
          <cell r="P112" t="str">
            <v>197K COMMUNICATIONS CONSULTANT 3</v>
          </cell>
          <cell r="Q112" t="str">
            <v>Media or Communications</v>
          </cell>
          <cell r="R112" t="str">
            <v>Plans, organizes, and determines need for informational and/or public relations activities; consults with and advises departments on most efficient and most suitable means of producing work. Gathers information, writes, edits, lays out, and proofreads materials for major communication projects such as reports, newsletters, magazines, news releases, speeches, websites, and radio and television announcements.  Typically requires a Bachelor’s degree in English, Communications, Journalism, Humanities, Public Relations, or related field and three years of writing/editing experience or equivalent education/experience.</v>
          </cell>
        </row>
        <row r="113">
          <cell r="D113" t="str">
            <v>901 ELECTRONIC MEDIA PRODUCER LEAD</v>
          </cell>
          <cell r="E113" t="str">
            <v>200G</v>
          </cell>
          <cell r="F113">
            <v>50001083</v>
          </cell>
          <cell r="G113">
            <v>24</v>
          </cell>
          <cell r="H113">
            <v>4</v>
          </cell>
          <cell r="I113">
            <v>6.9084628670120895E-3</v>
          </cell>
          <cell r="J113">
            <v>6.0267285410796882E-5</v>
          </cell>
          <cell r="K113">
            <v>44.075000000000003</v>
          </cell>
          <cell r="L113" t="str">
            <v>NA</v>
          </cell>
          <cell r="M113">
            <v>13.825000000000001</v>
          </cell>
          <cell r="N113">
            <v>13.825000000000001</v>
          </cell>
          <cell r="O113">
            <v>0</v>
          </cell>
          <cell r="P113" t="str">
            <v>200G ELECTRONIC MEDIA PRODUCER LEAD</v>
          </cell>
          <cell r="Q113" t="str">
            <v>Media or Communications</v>
          </cell>
          <cell r="R113" t="str">
            <v xml:space="preserve">Produces, organizes and directs all phases in the production of digital multimedia, television programs, films and audio/video instructional materials. Leads production staff in the design, production and editing of recorded or live digital multimedia and television programs. Requires a Bachelor’s degree with major field of study in television, communications, or instructional media, and five years  progressively responsible experience in television and audio production with instructional television specialization.
</v>
          </cell>
        </row>
        <row r="114">
          <cell r="D114" t="str">
            <v>903 PHOTOGRAPHER 2</v>
          </cell>
          <cell r="E114" t="str">
            <v>204F</v>
          </cell>
          <cell r="F114">
            <v>50001178</v>
          </cell>
          <cell r="G114">
            <v>7</v>
          </cell>
          <cell r="H114">
            <v>1</v>
          </cell>
          <cell r="I114">
            <v>1.7271157167530224E-3</v>
          </cell>
          <cell r="J114">
            <v>1.506682135269922E-5</v>
          </cell>
          <cell r="K114">
            <v>39.6</v>
          </cell>
          <cell r="L114" t="str">
            <v>NA</v>
          </cell>
          <cell r="M114">
            <v>4.9000000000000004</v>
          </cell>
          <cell r="N114">
            <v>4.9000000000000004</v>
          </cell>
          <cell r="O114">
            <v>0</v>
          </cell>
          <cell r="P114" t="str">
            <v>204F PHOTOGRAPHER 2</v>
          </cell>
          <cell r="Q114" t="str">
            <v>Media or Communications</v>
          </cell>
          <cell r="R114" t="str">
            <v>Performs a variety of technical photographic tasks.  Takes still pictures of medical, scientific and/or other technically difficult and fragile subjects such as biochemical gels and anatomical specimens.  Takes still pictures of art work, rare maps, books, archival specimens and clinical and surgical procedures.  Typically requires three years of experience in still photography.</v>
          </cell>
        </row>
        <row r="115">
          <cell r="D115" t="str">
            <v>904 DIGITAL PRINTING SPECIALIST</v>
          </cell>
          <cell r="E115" t="str">
            <v>206W</v>
          </cell>
          <cell r="F115">
            <v>51004061</v>
          </cell>
          <cell r="G115">
            <v>31</v>
          </cell>
          <cell r="H115">
            <v>38</v>
          </cell>
          <cell r="I115">
            <v>6.563039723661486E-2</v>
          </cell>
          <cell r="J115">
            <v>5.7253921140257042E-4</v>
          </cell>
          <cell r="K115">
            <v>52.2</v>
          </cell>
          <cell r="L115">
            <v>53.3</v>
          </cell>
          <cell r="M115">
            <v>19.5</v>
          </cell>
          <cell r="N115">
            <v>19.5</v>
          </cell>
          <cell r="O115">
            <v>0</v>
          </cell>
          <cell r="P115" t="str">
            <v>206W DIGITAL PRINTING SPECIALIST</v>
          </cell>
          <cell r="Q115" t="str">
            <v>Media or Communications</v>
          </cell>
          <cell r="R115" t="str">
            <v>Sets up, operates and maintains high speed production digital printing equipment to produce complete variable and/or copy projects. Operates high speed cut sheet or roll fed digital printing equipment with associated finishing options to produce high quality black and white or color print jobs. Positions utilize equipment hardware and software to set up jobs in accordance with customer specifications. Typically requires high school graduation or GED, and two years experience operating high speed digital printing equipment.</v>
          </cell>
        </row>
        <row r="116">
          <cell r="D116" t="str">
            <v>906 COMMUNITY OUTREACH &amp; ENVIRONMENTAL EDUCATIONAL SPECIALIST 2</v>
          </cell>
          <cell r="E116" t="str">
            <v>208B</v>
          </cell>
          <cell r="F116">
            <v>50000712</v>
          </cell>
          <cell r="G116">
            <v>4</v>
          </cell>
          <cell r="H116">
            <v>40</v>
          </cell>
          <cell r="I116">
            <v>6.9084628670120898E-2</v>
          </cell>
          <cell r="J116">
            <v>6.0267285410796887E-4</v>
          </cell>
          <cell r="K116">
            <v>42.296428571428578</v>
          </cell>
          <cell r="L116">
            <v>41.625</v>
          </cell>
          <cell r="M116">
            <v>7.0642857142857149</v>
          </cell>
          <cell r="N116">
            <v>4.1749999999999998</v>
          </cell>
          <cell r="O116">
            <v>0</v>
          </cell>
          <cell r="P116" t="str">
            <v>208B COMMUNITY OUTREACH &amp; ENVIRONMENTAL EDUCATIONAL SPECIALIST 2</v>
          </cell>
          <cell r="Q116" t="str">
            <v>Media or Communications</v>
          </cell>
          <cell r="R116" t="str">
            <v>Coordinates and implements environmental/conservation education and community outreach programs; determines the need for information; researches and selects appropriate educational/outreach materials; makes presentations to students, the public, and/or governmental employees; plans workshops, conferences, seminars, meetings, and/or hearings for a specific program; prepares educational and/or community outreach surveys or reports.  Typically requires a Bachelor’s degree involving major study in environmental, physical, or natural science, education, communications or closely related field and one year of professional experience involving environmental analysis or control, environmental planning, environmental education, community outreach, or communications activities; or equivalent education/experience.</v>
          </cell>
        </row>
        <row r="117">
          <cell r="D117" t="str">
            <v>910 LAW ENFORCEMENT EQUIPMENT TECHNICIAN 2</v>
          </cell>
          <cell r="E117" t="str">
            <v>592R</v>
          </cell>
          <cell r="F117">
            <v>50002737</v>
          </cell>
          <cell r="G117">
            <v>6</v>
          </cell>
          <cell r="H117">
            <v>11</v>
          </cell>
          <cell r="I117">
            <v>1.8998272884283247E-2</v>
          </cell>
          <cell r="J117">
            <v>1.6573503487969142E-4</v>
          </cell>
          <cell r="K117">
            <v>47.166666666666657</v>
          </cell>
          <cell r="L117">
            <v>47.3</v>
          </cell>
          <cell r="M117">
            <v>10.225</v>
          </cell>
          <cell r="N117">
            <v>10.225</v>
          </cell>
          <cell r="O117">
            <v>0</v>
          </cell>
          <cell r="P117" t="str">
            <v>592R LAW ENFORCEMENT EQUIPMENT TECHNICIAN 2</v>
          </cell>
          <cell r="Q117" t="str">
            <v>Media or Communications</v>
          </cell>
          <cell r="R117" t="str">
            <v xml:space="preserve">Performs work in the layout, installation and/or removal of two-way radio systems, sirens, citizen band and communications equipment, electronic, and safety equipment in vehicles, boats and aircraft.  Provides training and quality control. Assists technicians in construction of electronic equipment and modification of communications equipment and devices; operates hand and power tools in construction of chassis, control panels, cabinets and mounting devices for radio and testing equipment.  Typically requires graduation from high school or GED and four years of experience in the installation and removal of any two of the following types of equipment: radio systems, sirens, citizen band, electronic or safety.  A valid General Radiotelephone Operator license issued by the Federal Communications Commission will substitute for two years of experience.  </v>
          </cell>
        </row>
        <row r="118">
          <cell r="D118" t="str">
            <v>911 COMMUNICATIONS OFFICER 1</v>
          </cell>
          <cell r="E118" t="str">
            <v>451F</v>
          </cell>
          <cell r="F118">
            <v>51000984</v>
          </cell>
          <cell r="G118">
            <v>9</v>
          </cell>
          <cell r="H118">
            <v>160</v>
          </cell>
          <cell r="I118">
            <v>0.27633851468048359</v>
          </cell>
          <cell r="J118">
            <v>2.4106914164318755E-3</v>
          </cell>
          <cell r="K118">
            <v>38.413461538461533</v>
          </cell>
          <cell r="L118">
            <v>34.375</v>
          </cell>
          <cell r="M118">
            <v>9.8211538461538481</v>
          </cell>
          <cell r="N118">
            <v>7</v>
          </cell>
          <cell r="O118">
            <v>0.23140495867768601</v>
          </cell>
          <cell r="P118" t="str">
            <v>451F COMMUNICATIONS OFFICER 1</v>
          </cell>
          <cell r="Q118" t="str">
            <v>Media or Communications</v>
          </cell>
          <cell r="R118" t="str">
            <v>Serves as a senior operator in a communications center, public safety or law enforcement station, emergency system network and mobile unit, or rescue and fire protection agency. Positions transmit, receive, and relay information concerning public safety and law enforcement activities to, from, and between mobile units and stations, other state, county, and federal law enforcement agencies, and the public by means of radio, multiline telephone systems, computer terminals, private line intercom systems, and other telecommunications devices. One year of equivalent experience as a public safety emergency service dispatcher for a police, fire, or emergency medical services (EMS) in a city, county, or federal governmental agency. Excludes: dispatching for tow truck and wrecker companies, private ambulances, cabs, UPS, etc.</v>
          </cell>
        </row>
        <row r="119">
          <cell r="D119" t="str">
            <v>912 COMMUNICATIONS SYSTEMS DESIGNER</v>
          </cell>
          <cell r="E119" t="str">
            <v>452E</v>
          </cell>
          <cell r="F119">
            <v>50002742</v>
          </cell>
          <cell r="G119">
            <v>3</v>
          </cell>
          <cell r="H119">
            <v>5</v>
          </cell>
          <cell r="I119">
            <v>8.6355785837651123E-3</v>
          </cell>
          <cell r="J119">
            <v>7.5334106763496109E-5</v>
          </cell>
          <cell r="K119">
            <v>52.037500000000001</v>
          </cell>
          <cell r="L119" t="str">
            <v>NA</v>
          </cell>
          <cell r="M119">
            <v>15.512499999999999</v>
          </cell>
          <cell r="N119">
            <v>17.225000000000001</v>
          </cell>
          <cell r="O119">
            <v>0</v>
          </cell>
          <cell r="P119" t="str">
            <v>452E COMMUNICATIONS SYSTEMS DESIGNER</v>
          </cell>
          <cell r="Q119" t="str">
            <v>Media or Communications</v>
          </cell>
          <cell r="R119" t="str">
            <v xml:space="preserve">Performs professional design, development and testing of highly complex and technical electronic systems to support the operations and maintenance of a statewide information and data microwave/fiber optic network.  Researches, compiles and interprets data; develops design criteria and standards for all types of systems, including highly technical communications control, test and data transmission; writes and originates instructions, test procedures and technical and maintenance data for service support manuals for the guidance of technical and operational personnel. Typically requires a Bachelor's degree in engineering, mathematics or physics and four years of experience in highly technical, solid-state circuit design within the past six years involving audio frequencies, radio frequencies (VHF and UHF), control circuits, logic design and display systems. </v>
          </cell>
        </row>
        <row r="120">
          <cell r="D120" t="str">
            <v>1100 NATURAL RESOURCE SCIENTIST 2</v>
          </cell>
          <cell r="E120" t="str">
            <v>516L</v>
          </cell>
          <cell r="F120">
            <v>50002905</v>
          </cell>
          <cell r="G120">
            <v>18</v>
          </cell>
          <cell r="H120">
            <v>948</v>
          </cell>
          <cell r="I120">
            <v>0.14372346876895087</v>
          </cell>
          <cell r="J120">
            <v>1.4283346642358861E-2</v>
          </cell>
          <cell r="K120">
            <v>47.021786971830984</v>
          </cell>
          <cell r="L120">
            <v>45</v>
          </cell>
          <cell r="M120">
            <v>10.74463141025641</v>
          </cell>
          <cell r="N120">
            <v>7.4250000000000007</v>
          </cell>
          <cell r="O120">
            <v>3.8461538461538498E-2</v>
          </cell>
          <cell r="P120" t="str">
            <v>516L NATURAL RESOURCE SCIENTIST 2</v>
          </cell>
          <cell r="Q120" t="str">
            <v>Professional, Scientific or Technical Services (including legal services, consulting services, etc.)</v>
          </cell>
          <cell r="R120" t="str">
            <v>Performs professional natural resource scientific work including environmental study and analysis. Conducts surveys, analyzes and records field conditions; gathers and evaluates sample data; formulates and justifies conclusions and recommendations; writes reports, implements environmental policy or law through scientific work. Natural resource science includes forestry, forest management, ecology, fish or wildlife biology, conservation biology, zoology, aquatic ecology, entomology, botany, horticulture, geology, engineering geology, or other related natural resource disciplines. Typically requires a Bachelor's degree and three years of professional research work. Four years of professional scientific research experience will substitute for Bachelor’s Degree and a Ph.D. degree will substitute for all of the required experience, provided the field of major study was in the specific specialty.</v>
          </cell>
        </row>
        <row r="121">
          <cell r="D121" t="str">
            <v>1101 DATA CONSULTANT 2</v>
          </cell>
          <cell r="E121" t="str">
            <v>125B</v>
          </cell>
          <cell r="F121">
            <v>51004998</v>
          </cell>
          <cell r="G121">
            <v>12</v>
          </cell>
          <cell r="H121">
            <v>163</v>
          </cell>
          <cell r="I121">
            <v>2.4711946634323832E-2</v>
          </cell>
          <cell r="J121">
            <v>2.455891880489973E-3</v>
          </cell>
          <cell r="K121">
            <v>44.146428571428565</v>
          </cell>
          <cell r="L121">
            <v>43.4</v>
          </cell>
          <cell r="M121">
            <v>9.9675675675675617</v>
          </cell>
          <cell r="N121">
            <v>7.9</v>
          </cell>
          <cell r="O121">
            <v>0</v>
          </cell>
          <cell r="P121" t="str">
            <v>125B DATA CONSULTANT 2</v>
          </cell>
          <cell r="Q121" t="str">
            <v>Professional, Scientific or Technical Services (including legal services, consulting services, etc.)</v>
          </cell>
          <cell r="R121" t="str">
            <v>Performs journey level data consulting work. Plans and conducts research and data and/or statistical analysis. Outlines, organizes, and executes non-routine technical data or statistical analysis. Works with team leaders and members to solve client analytics issues, documents results and methodology. Writes or edits narrative reports for special or annual reports. Typically requires a Bachelor’s degree with coursework in statistics and one year of professional experience in research and/or statistical analysis.</v>
          </cell>
        </row>
        <row r="122">
          <cell r="D122" t="str">
            <v>1102 FORENSIC SCIENTIST 3</v>
          </cell>
          <cell r="E122" t="str">
            <v>505C</v>
          </cell>
          <cell r="F122">
            <v>50001762</v>
          </cell>
          <cell r="G122">
            <v>10</v>
          </cell>
          <cell r="H122">
            <v>173</v>
          </cell>
          <cell r="I122">
            <v>2.6228016979987872E-2</v>
          </cell>
          <cell r="J122">
            <v>2.6065600940169652E-3</v>
          </cell>
          <cell r="K122">
            <v>40.378513513513511</v>
          </cell>
          <cell r="L122">
            <v>38.549999999999997</v>
          </cell>
          <cell r="M122">
            <v>9.6866216216216223</v>
          </cell>
          <cell r="N122">
            <v>5.4499999999999993</v>
          </cell>
          <cell r="O122">
            <v>1.3953488372093001E-2</v>
          </cell>
          <cell r="P122" t="str">
            <v>505C FORENSIC SCIENTIST 3</v>
          </cell>
          <cell r="Q122" t="str">
            <v>Professional, Scientific or Technical Services (including legal services, consulting services, etc.)</v>
          </cell>
          <cell r="R122" t="str">
            <v>Performs complex analyses of physical evidence in criminal cases submitted to the forensic laboratory; interprets analytical results, prepares written opinion reports, and testifies as experts in courts of law. Complex analysis involves casework where applied research, method modification, or a unique approach may be necessary. Typically requires a Bachelor's degree in forensic science or related field and three years of technical experience in a forensic science laboratory performing analyses of physical evidence.</v>
          </cell>
        </row>
        <row r="123">
          <cell r="D123" t="str">
            <v>1103 PROPERTY &amp; EVIDENCE CUSTODIAN</v>
          </cell>
          <cell r="E123" t="str">
            <v>507E</v>
          </cell>
          <cell r="F123">
            <v>50001289</v>
          </cell>
          <cell r="G123">
            <v>1</v>
          </cell>
          <cell r="H123">
            <v>32</v>
          </cell>
          <cell r="I123">
            <v>4.8514251061249243E-3</v>
          </cell>
          <cell r="J123">
            <v>4.8213828328637505E-4</v>
          </cell>
          <cell r="K123">
            <v>50.031250000000014</v>
          </cell>
          <cell r="L123">
            <v>51.75</v>
          </cell>
          <cell r="M123">
            <v>9.1468749999999996</v>
          </cell>
          <cell r="N123">
            <v>4.25</v>
          </cell>
          <cell r="O123">
            <v>0.13445378151260501</v>
          </cell>
          <cell r="P123" t="str">
            <v>507E PROPERTY &amp; EVIDENCE CUSTODIAN</v>
          </cell>
          <cell r="Q123" t="str">
            <v>Professional, Scientific or Technical Services (including legal services, consulting services, etc.)</v>
          </cell>
          <cell r="R123" t="str">
            <v>Receives into custody evidence, seized vehicles, and recovered and abandoned property; disposes of evidence and property. Provides expert testimony in courts of law certifying to the chain of evidence; responds to incident scenes gathering evidence into custody.  Typically requires high school graduation and three years' experience in a law enforcement agency in the collection, preservation, safeguarding, and disposal of evidence and property or two years of experience as a sworn law enforcement officer.</v>
          </cell>
        </row>
        <row r="124">
          <cell r="D124" t="str">
            <v>1104 HYDROGEOLOGIST 3</v>
          </cell>
          <cell r="E124" t="str">
            <v>514G</v>
          </cell>
          <cell r="F124">
            <v>50002436</v>
          </cell>
          <cell r="G124">
            <v>5</v>
          </cell>
          <cell r="H124">
            <v>107</v>
          </cell>
          <cell r="I124">
            <v>1.6221952698605217E-2</v>
          </cell>
          <cell r="J124">
            <v>1.6121498847388167E-3</v>
          </cell>
          <cell r="K124">
            <v>52.14166666666668</v>
          </cell>
          <cell r="L124">
            <v>55.5</v>
          </cell>
          <cell r="M124">
            <v>14.302777777777774</v>
          </cell>
          <cell r="N124">
            <v>12</v>
          </cell>
          <cell r="O124">
            <v>2.9850746268656699E-2</v>
          </cell>
          <cell r="P124" t="str">
            <v>514G HYDROGEOLOGIST 3</v>
          </cell>
          <cell r="Q124" t="str">
            <v>Professional, Scientific or Technical Services (including legal services, consulting services, etc.)</v>
          </cell>
          <cell r="R124" t="str">
            <v>Applies theories and practices of hydrogeology in review of major ground water and surface water development projects; hydrogeological research; complex investigations of water right conflicts. Develops and uses computer models to analyze site specific concerns, water quality and contamination problems, and administers the Water Code, Ground Water Quality Standards, Waste Regulations, or related State and Federal laws and regulations. Typically requires a Bachelor’s degree in hydrogeology, hydrology, geology, or closely allied field and three years of professional experience as a hydro geologist, hydrologist, geologist, or closely allied profession. Requires possession of a valid Washington State Geologist license. Some positions may require possession of a Washington State Engineering Geologist specialty license and/or a Washington State Hydro Geologist specialty license.</v>
          </cell>
        </row>
        <row r="125">
          <cell r="D125" t="str">
            <v>1105 MICROBIOLOGIST 2</v>
          </cell>
          <cell r="E125" t="str">
            <v>515K</v>
          </cell>
          <cell r="F125">
            <v>51001002</v>
          </cell>
          <cell r="G125">
            <v>4</v>
          </cell>
          <cell r="H125">
            <v>67</v>
          </cell>
          <cell r="I125">
            <v>1.015767131594906E-2</v>
          </cell>
          <cell r="J125">
            <v>1.0094770306308478E-3</v>
          </cell>
          <cell r="K125">
            <v>40.864182692307693</v>
          </cell>
          <cell r="L125">
            <v>37.875</v>
          </cell>
          <cell r="M125">
            <v>9.3401442307692282</v>
          </cell>
          <cell r="N125">
            <v>7.3249999999999993</v>
          </cell>
          <cell r="O125">
            <v>0.13138686131386901</v>
          </cell>
          <cell r="P125" t="str">
            <v>515K MICROBIOLOGIST 2</v>
          </cell>
          <cell r="Q125" t="str">
            <v>Professional, Scientific or Technical Services (including legal services, consulting services, etc.)</v>
          </cell>
          <cell r="R125" t="str">
            <v>Performs assignments in one or more microbiological sub-disciplines such as bacteriology, mycology, mycobacteriology, milk and water bacteriology, enteric bacteriology, virology, or serology.  Works in a laboratory which is used as a standards reference by other public or private laboratories, adapts, establishes, evaluates laboratory procedures for tests performed by their subordinates or themselves, and/or performs assignments in one or more of the above microbiological sub-disciplines. Requires a Bachelor's degree with a major study in microbiology or similar and two years of professional experience in a microbiology laboratory.</v>
          </cell>
        </row>
        <row r="126">
          <cell r="D126" t="str">
            <v>1106 CHEMIST 2</v>
          </cell>
          <cell r="E126" t="str">
            <v>515Q</v>
          </cell>
          <cell r="F126">
            <v>50001964</v>
          </cell>
          <cell r="G126">
            <v>4</v>
          </cell>
          <cell r="H126">
            <v>73</v>
          </cell>
          <cell r="I126">
            <v>1.1067313523347484E-2</v>
          </cell>
          <cell r="J126">
            <v>1.0998779587470431E-3</v>
          </cell>
          <cell r="K126">
            <v>44.49039215686274</v>
          </cell>
          <cell r="L126">
            <v>42.774999999999999</v>
          </cell>
          <cell r="M126">
            <v>10.723823529411765</v>
          </cell>
          <cell r="N126">
            <v>7.9749999999999996</v>
          </cell>
          <cell r="O126">
            <v>0.11374407582938401</v>
          </cell>
          <cell r="P126" t="str">
            <v>515Q CHEMIST 2</v>
          </cell>
          <cell r="Q126" t="str">
            <v>Professional, Scientific or Technical Services (including legal services, consulting services, etc.)</v>
          </cell>
          <cell r="R126" t="str">
            <v>In a chemical or biochemical laboratory, selects appropriate procedures and conducts chemical testing and analyses on organic, inorganic, radiochemistry, or biochemical substances to determine compliance with regulations, suitability for consumption, use or exposure; documents and validates test data. Requires a Bachelor's degree with a major in chemistry or a Bachelor's degree with a minimum of 30 semester hours or 45 quarter hours of college level chemistry and two years of experience performing chemical analysis in an analytical laboratory.</v>
          </cell>
        </row>
        <row r="127">
          <cell r="D127" t="str">
            <v>1107 NATURAL RESOURCES TECHNICIAN 2</v>
          </cell>
          <cell r="E127" t="str">
            <v>519I</v>
          </cell>
          <cell r="F127">
            <v>50001787</v>
          </cell>
          <cell r="G127">
            <v>4</v>
          </cell>
          <cell r="H127">
            <v>105</v>
          </cell>
          <cell r="I127">
            <v>1.5918738629472406E-2</v>
          </cell>
          <cell r="J127">
            <v>1.5820162420334182E-3</v>
          </cell>
          <cell r="K127">
            <v>36.635555555555563</v>
          </cell>
          <cell r="L127">
            <v>34.049999999999997</v>
          </cell>
          <cell r="M127">
            <v>2.3433333333333328</v>
          </cell>
          <cell r="N127">
            <v>1.5499999999999998</v>
          </cell>
          <cell r="O127">
            <v>0.106194690265487</v>
          </cell>
          <cell r="P127" t="str">
            <v>519I NATURAL RESOURCES TECHNICIAN 2</v>
          </cell>
          <cell r="Q127" t="str">
            <v>Professional, Scientific or Technical Services (including legal services, consulting services, etc.)</v>
          </cell>
          <cell r="R127" t="str">
            <v xml:space="preserve">Performs a variety of technical duties related to land management and development, soil conservation, pesticide laws and application, fish and wildlife habitat, general farming, silviculture practices, resource protection, and/or the repair and maintenance of equipment, buildings, and grounds; helps assess habit needs for fish and wildlife; conducts fish and wildlife census counts and surveys; plants, fertilizes, and cultivates cover and feed crops; mows and rakes hay; harvests grain and seeds; sprays crops, trees, and weeds; plants, prunes, and trims trees and shrubs to provide better habitat; performs sub-journey work in the construction and repair of building and other structures, roadway, pathways, fences, marine docks and related facilities; may act as a project coordinator on construction and maintenance projects. Requires three years of experience maintaining and enhancing habitat areas including buildings and grounds. </v>
          </cell>
        </row>
        <row r="128">
          <cell r="D128" t="str">
            <v>1108 SCIENTIFIC TECHNICIAN 2</v>
          </cell>
          <cell r="E128" t="str">
            <v>522F</v>
          </cell>
          <cell r="F128">
            <v>50001877</v>
          </cell>
          <cell r="G128">
            <v>7</v>
          </cell>
          <cell r="H128">
            <v>331</v>
          </cell>
          <cell r="I128">
            <v>5.0181928441479687E-2</v>
          </cell>
          <cell r="J128">
            <v>4.9871178677434423E-3</v>
          </cell>
          <cell r="K128">
            <v>43.987179487179503</v>
          </cell>
          <cell r="L128">
            <v>42.25</v>
          </cell>
          <cell r="M128">
            <v>3.2367924528301941</v>
          </cell>
          <cell r="N128">
            <v>1.1000000000000001</v>
          </cell>
          <cell r="O128">
            <v>7.9470198675496706E-2</v>
          </cell>
          <cell r="P128" t="str">
            <v>522F SCIENTIFIC TECHNICIAN 2</v>
          </cell>
          <cell r="Q128" t="str">
            <v>Professional, Scientific or Technical Services (including legal services, consulting services, etc.)</v>
          </cell>
          <cell r="R128" t="str">
            <v>Performs a variety of technical scientific duties in laboratory and/or field. In addition to collecting field data, incumbents also review, record, and tabulate data gathered by themselves and/or others. Incumbents assigned to a laboratory perform duties using established procedures that require or allow minimal modification. Typically requires graduation from high school or GED and two years of laboratory or field experience as an assistant to a biologist, chemist, or zoologist. College course work involving major study in biology, zoology, fisheries, chemistry, natural sciences, or closely allied field will substitute, year for year, for experience.</v>
          </cell>
        </row>
        <row r="129">
          <cell r="D129" t="str">
            <v>1109 NATURAL RESOURCE SPECIALIST 2</v>
          </cell>
          <cell r="E129" t="str">
            <v>523T</v>
          </cell>
          <cell r="F129">
            <v>50001815</v>
          </cell>
          <cell r="G129">
            <v>22</v>
          </cell>
          <cell r="H129">
            <v>454</v>
          </cell>
          <cell r="I129">
            <v>6.8829593693147367E-2</v>
          </cell>
          <cell r="J129">
            <v>6.8403368941254462E-3</v>
          </cell>
          <cell r="K129">
            <v>48.863586956521729</v>
          </cell>
          <cell r="L129">
            <v>47.524999999999999</v>
          </cell>
          <cell r="M129">
            <v>11.925882352941176</v>
          </cell>
          <cell r="N129">
            <v>11.774999999999999</v>
          </cell>
          <cell r="O129">
            <v>5.6179775280898903E-2</v>
          </cell>
          <cell r="P129" t="str">
            <v>523T NATURAL RESOURCE SPECIALIST 2</v>
          </cell>
          <cell r="Q129" t="str">
            <v>Professional, Scientific or Technical Services (including legal services, consulting services, etc.)</v>
          </cell>
          <cell r="R129" t="str">
            <v>Independently plans, prioritizes, coordinates and implements forest eco-system programs (resource management and/or regulatory) or contract management and land development activities within agricultural, aquatic, and/or commercial lands program(s) in an assigned geographic area or district. Provides technical environmental advice regarding the use and impact of state and federal environmental protection laws and/or environmental education. Serves as a project lead on timber sales and silvicultural activities; recommends changes to project layout and design. Requires a Bachelor’s degree involving major study in forestry, agriculture, aqua culture, geology, recreation, or related natural science and one year of professional experience in a related natural resource specialty area.</v>
          </cell>
        </row>
        <row r="130">
          <cell r="D130" t="str">
            <v>1110 FISH &amp; WILDLIFE BIOLOGIST 2</v>
          </cell>
          <cell r="E130" t="str">
            <v>523Z</v>
          </cell>
          <cell r="F130">
            <v>51001227</v>
          </cell>
          <cell r="G130">
            <v>10</v>
          </cell>
          <cell r="H130">
            <v>438</v>
          </cell>
          <cell r="I130">
            <v>6.64038811400849E-2</v>
          </cell>
          <cell r="J130">
            <v>6.5992677524822586E-3</v>
          </cell>
          <cell r="K130">
            <v>45.349999999999994</v>
          </cell>
          <cell r="L130">
            <v>44.95</v>
          </cell>
          <cell r="M130">
            <v>8.65</v>
          </cell>
          <cell r="N130">
            <v>6.25</v>
          </cell>
          <cell r="O130">
            <v>4.1884816753926697E-2</v>
          </cell>
          <cell r="P130" t="str">
            <v>523Z FISH &amp; WILDLIFE BIOLOGIST 2</v>
          </cell>
          <cell r="Q130" t="str">
            <v>Professional, Scientific or Technical Services (including legal services, consulting services, etc.)</v>
          </cell>
          <cell r="R130" t="str">
            <v>As a journey-level biologist under general supervision, independently conducts professional biological studies; responsible for monitoring, restoration, management or research of fish, wildlife, lands or habitat. Using predefined methodologies and/or predetermined criteria, biologists in this class also interpret data in relation to laws, rules, and regulations to make decisions in response to emerging situations in the field. Using established procedures, collects, organizes, provides analysis and assessment of fish, wildlife, lands or habitat management data. Typically requires a Bachelor's degree in fisheries, wildlife management, natural resource science, or environmental science and one year of relevant professional experience.</v>
          </cell>
        </row>
        <row r="131">
          <cell r="D131" t="str">
            <v>1111 VETERINARY SPECIALIST 2</v>
          </cell>
          <cell r="E131" t="str">
            <v>524B</v>
          </cell>
          <cell r="F131">
            <v>50001830</v>
          </cell>
          <cell r="G131">
            <v>9</v>
          </cell>
          <cell r="H131">
            <v>0</v>
          </cell>
          <cell r="I131">
            <v>0</v>
          </cell>
          <cell r="J131">
            <v>0</v>
          </cell>
          <cell r="L131" t="str">
            <v>NA</v>
          </cell>
          <cell r="N131" t="str">
            <v>NA</v>
          </cell>
          <cell r="O131">
            <v>0</v>
          </cell>
          <cell r="P131" t="str">
            <v>524B VETERINARY SPECIALIST 2</v>
          </cell>
          <cell r="Q131" t="str">
            <v>Professional, Scientific or Technical Services (including legal services, consulting services, etc.)</v>
          </cell>
          <cell r="R131" t="str">
            <v>Coordinates and performs skilled veterinary technical duties; assists in the evaluation and implementation of new techniques and equipment; assists in assessing the impact of new programs, operating procedures and requirements. Duties include monitoring and maintaining quality control and safety standards; overseeing records maintenance, routine equipment maintenance and ordering and maintenance of supplies; preparing and assisting in animal surgery; administering anesthetics and injections; performing radiology procedures and processing films. Typically requires an Associate degree from an accredited school of animal technology, or registration, certification or licensure in an animal or veterinary technician and one year of experience</v>
          </cell>
        </row>
        <row r="132">
          <cell r="D132" t="str">
            <v>1112 LAND SURVEYOR 3</v>
          </cell>
          <cell r="E132" t="str">
            <v>527F</v>
          </cell>
          <cell r="F132">
            <v>50002254</v>
          </cell>
          <cell r="G132">
            <v>3</v>
          </cell>
          <cell r="H132">
            <v>23</v>
          </cell>
          <cell r="I132">
            <v>3.4869617950272895E-3</v>
          </cell>
          <cell r="J132">
            <v>3.4653689111208206E-4</v>
          </cell>
          <cell r="K132">
            <v>55.363636363636367</v>
          </cell>
          <cell r="L132">
            <v>55.6</v>
          </cell>
          <cell r="M132">
            <v>13.063636363636363</v>
          </cell>
          <cell r="N132">
            <v>15</v>
          </cell>
          <cell r="O132">
            <v>0</v>
          </cell>
          <cell r="P132" t="str">
            <v>527F LAND SURVEYOR 3</v>
          </cell>
          <cell r="Q132" t="str">
            <v>Professional, Scientific or Technical Services (including legal services, consulting services, etc.)</v>
          </cell>
          <cell r="R132" t="str">
            <v xml:space="preserve">Coordinates unusually critical or complex projects; coordinates the work of several survey parties, survey contracts, and a technical office support staff in the accomplishment of control surveys, calculations, and related mapping and digital data entry into the GIS to establish and maintain property boundaries and corners; assists with development of long-range survey plans, budget needs, technical standards, procedures, and training needs; responsible for approving, writing and sealing legal descriptions for the purpose of land sales, exchanges, purchases and leases. Requires the incumbent be a licensed land surveyor.
</v>
          </cell>
        </row>
        <row r="133">
          <cell r="D133" t="str">
            <v>1113 FACILITIES ENGINEER 2</v>
          </cell>
          <cell r="E133" t="str">
            <v>528B</v>
          </cell>
          <cell r="F133">
            <v>50001849</v>
          </cell>
          <cell r="G133">
            <v>7</v>
          </cell>
          <cell r="H133">
            <v>69</v>
          </cell>
          <cell r="I133">
            <v>1.0460885385081867E-2</v>
          </cell>
          <cell r="J133">
            <v>1.0396106733362462E-3</v>
          </cell>
          <cell r="K133">
            <v>50.187090909090912</v>
          </cell>
          <cell r="L133">
            <v>48.25</v>
          </cell>
          <cell r="M133">
            <v>12.266774193548384</v>
          </cell>
          <cell r="N133">
            <v>9.6999999999999993</v>
          </cell>
          <cell r="O133">
            <v>0</v>
          </cell>
          <cell r="P133" t="str">
            <v>528B FACILITIES ENGINEER 2</v>
          </cell>
          <cell r="Q133" t="str">
            <v>Professional, Scientific or Technical Services (including legal services, consulting services, etc.)</v>
          </cell>
          <cell r="R133" t="str">
            <v xml:space="preserve">Manages minor plant operations problems and/or minor construction repair or improvement of facilities and/or utilities systems or specific segments of larger projects or systems. Performs complex engineering assignments; e.g., identifying and resolving engineering problems related to area drainage, overloaded electrical distribution systems or components, inadequate ventilation systems, designing lighting systems, and facilities remodeling. Prepares complex designs and specifications for assigned projects. Typically requires a Bachelor’s degree in engineering and two years of applicable experience. </v>
          </cell>
        </row>
        <row r="134">
          <cell r="D134" t="str">
            <v>1114 CIVIL ENGINEER 3</v>
          </cell>
          <cell r="E134" t="str">
            <v>530G</v>
          </cell>
          <cell r="F134">
            <v>50002245</v>
          </cell>
          <cell r="G134">
            <v>36</v>
          </cell>
          <cell r="H134">
            <v>1603</v>
          </cell>
          <cell r="I134">
            <v>0.24302607640994542</v>
          </cell>
          <cell r="J134">
            <v>2.4152114628376853E-2</v>
          </cell>
          <cell r="K134">
            <v>49.272640805669511</v>
          </cell>
          <cell r="L134">
            <v>49.400000000000006</v>
          </cell>
          <cell r="M134">
            <v>13.64642857142857</v>
          </cell>
          <cell r="N134">
            <v>13.9</v>
          </cell>
          <cell r="O134">
            <v>0</v>
          </cell>
          <cell r="P134" t="str">
            <v>530G CIVIL ENGINEER 3</v>
          </cell>
          <cell r="Q134" t="str">
            <v>Professional, Scientific or Technical Services (including legal services, consulting services, etc.)</v>
          </cell>
          <cell r="R134" t="str">
            <v>Performs professional civil engineering work in charge of unit of other professional engineers, or as specialist. Conceives, lays out, designs, and supervises engineering projects, such as roads, dams, bridges, buildings, structures, stream improvements, and boat launching ramps; assigns and supervises professional and sub-professional engineers in completion of such projects. Requires registration as a professional engineer in the branch of civil engineering in the State of Washington or another state based on registration requirements equivalent to those in Washington</v>
          </cell>
        </row>
        <row r="135">
          <cell r="D135" t="str">
            <v>1115 ELECTRICAL ENGINEER 3</v>
          </cell>
          <cell r="E135" t="str">
            <v>532E</v>
          </cell>
          <cell r="F135">
            <v>50002224</v>
          </cell>
          <cell r="G135">
            <v>4</v>
          </cell>
          <cell r="H135">
            <v>17</v>
          </cell>
          <cell r="I135">
            <v>2.5773195876288659E-3</v>
          </cell>
          <cell r="J135">
            <v>2.5613596299588675E-4</v>
          </cell>
          <cell r="K135">
            <v>60.125</v>
          </cell>
          <cell r="L135">
            <v>60.650000000000006</v>
          </cell>
          <cell r="M135">
            <v>14.816666666666668</v>
          </cell>
          <cell r="N135">
            <v>11.7</v>
          </cell>
          <cell r="O135">
            <v>0</v>
          </cell>
          <cell r="P135" t="str">
            <v>532E ELECTRICAL ENGINEER 3</v>
          </cell>
          <cell r="Q135" t="str">
            <v>Professional, Scientific or Technical Services (including legal services, consulting services, etc.)</v>
          </cell>
          <cell r="R135" t="str">
            <v>Serves as a senior-level electrical engineering specialist who may direct other professional engineers. Supervises design, engineering, construction and/or maintenance projects; acts as electrical and mechanical expert in furnishing advice to professional engineers. Requires knowledge of engineering principles, practices and methods with emphasis on electrical and mechanical design; hydraulics and hydraulic structures; surveying and mapping and registration as a professional engineer in the branch of either electrical or mechanical engineering.</v>
          </cell>
        </row>
        <row r="136">
          <cell r="D136" t="str">
            <v>1116 ENGINEERING TECHNICIAN 2</v>
          </cell>
          <cell r="E136" t="str">
            <v>538H</v>
          </cell>
          <cell r="F136">
            <v>50001614</v>
          </cell>
          <cell r="G136">
            <v>19</v>
          </cell>
          <cell r="H136">
            <v>339</v>
          </cell>
          <cell r="I136">
            <v>5.1394784718010914E-2</v>
          </cell>
          <cell r="J136">
            <v>5.1076524385650357E-3</v>
          </cell>
          <cell r="K136">
            <v>46.942038216560512</v>
          </cell>
          <cell r="L136">
            <v>49.1</v>
          </cell>
          <cell r="M136">
            <v>9.5714285714285694</v>
          </cell>
          <cell r="N136">
            <v>5</v>
          </cell>
          <cell r="O136">
            <v>0</v>
          </cell>
          <cell r="P136" t="str">
            <v>538H ENGINEERING TECHNICIAN 2</v>
          </cell>
          <cell r="Q136" t="str">
            <v>Professional, Scientific or Technical Services (including legal services, consulting services, etc.)</v>
          </cell>
          <cell r="R136" t="str">
            <v>Designs, develops, modifies, constructs, installs, calibrates, tests, and repairs instruments, apparatus, and equipment within a scientific, instructional or engineering application. Working from specifications defined by investigators or scientists, designs various apparatus such as data-acquisition system interfaces, robotic and numerical control tooling, or other mechanical, electro-mechanical, agricultural, hydraulic, pneumatic, or electronic devices; design analog and/or digital interface(s) for pieces of equipment within the system; performs skilled and precision machine tool work and assembly skills to construct instruments, apparatus and equipment; determine materials requirements. Typically requires four years of experience as an engineering technician or equivalent education/experience.</v>
          </cell>
        </row>
        <row r="137">
          <cell r="D137" t="str">
            <v>1117 ARCHITECT 1</v>
          </cell>
          <cell r="E137" t="str">
            <v>539E</v>
          </cell>
          <cell r="F137">
            <v>51001011</v>
          </cell>
          <cell r="G137">
            <v>6</v>
          </cell>
          <cell r="H137">
            <v>29</v>
          </cell>
          <cell r="I137">
            <v>4.3966040024257125E-3</v>
          </cell>
          <cell r="J137">
            <v>4.3693781922827743E-4</v>
          </cell>
          <cell r="K137">
            <v>59.770833333333329</v>
          </cell>
          <cell r="L137">
            <v>60.3</v>
          </cell>
          <cell r="M137">
            <v>15.739583333333334</v>
          </cell>
          <cell r="N137">
            <v>14.100000000000001</v>
          </cell>
          <cell r="O137">
            <v>0</v>
          </cell>
          <cell r="P137" t="str">
            <v>539E ARCHITECT 1</v>
          </cell>
          <cell r="Q137" t="str">
            <v>Professional, Scientific or Technical Services (including legal services, consulting services, etc.)</v>
          </cell>
          <cell r="R137" t="str">
            <v>Performs professional architectural work in the development of plans and designs for new state‑owned or leased buildings, structures or facilities and the alteration of existing building structures or facilities. Requires registration as an architect in Washington State or in a state having reciprocity with Washington.</v>
          </cell>
        </row>
        <row r="138">
          <cell r="D138" t="str">
            <v>1118 DRAFTING TECHNICIAN 2</v>
          </cell>
          <cell r="E138" t="str">
            <v>540E</v>
          </cell>
          <cell r="F138">
            <v>50001521</v>
          </cell>
          <cell r="G138">
            <v>7</v>
          </cell>
          <cell r="H138">
            <v>0</v>
          </cell>
          <cell r="I138">
            <v>0</v>
          </cell>
          <cell r="J138">
            <v>0</v>
          </cell>
          <cell r="L138" t="str">
            <v>NA</v>
          </cell>
          <cell r="N138" t="str">
            <v>NA</v>
          </cell>
          <cell r="O138">
            <v>0</v>
          </cell>
          <cell r="P138" t="str">
            <v>540E DRAFTING TECHNICIAN 2</v>
          </cell>
          <cell r="Q138" t="str">
            <v>Professional, Scientific or Technical Services (including legal services, consulting services, etc.)</v>
          </cell>
          <cell r="R138" t="str">
            <v>Prepares design detail and assembly drawings for use in construction of various equipment and buildings; prepares graphs, charts, and drafting displays for publication and engineering journals; draws schematics, wiring, or block diagrams from sketches, parts, and instructions; produces working engineering drawings. Typically requires two years' experience at the drafting technician level or equivalent except when there are legal requirements, such as a license/certification/registration.</v>
          </cell>
        </row>
        <row r="139">
          <cell r="D139" t="str">
            <v>1119 CARTOGRAPHER 3</v>
          </cell>
          <cell r="E139" t="str">
            <v>541G</v>
          </cell>
          <cell r="F139">
            <v>50002535</v>
          </cell>
          <cell r="G139">
            <v>8</v>
          </cell>
          <cell r="H139">
            <v>21</v>
          </cell>
          <cell r="I139">
            <v>3.1837477258944815E-3</v>
          </cell>
          <cell r="J139">
            <v>3.1640324840668366E-4</v>
          </cell>
          <cell r="K139">
            <v>50.43333333333333</v>
          </cell>
          <cell r="L139">
            <v>51.1</v>
          </cell>
          <cell r="M139">
            <v>16.033333333333331</v>
          </cell>
          <cell r="N139">
            <v>14.8</v>
          </cell>
          <cell r="O139">
            <v>0</v>
          </cell>
          <cell r="P139" t="str">
            <v>541G CARTOGRAPHER 3</v>
          </cell>
          <cell r="Q139" t="str">
            <v>Professional, Scientific or Technical Services (including legal services, consulting services, etc.)</v>
          </cell>
          <cell r="R139" t="str">
            <v xml:space="preserve">Performs professional cartography projects and/or activities providing geographic products, services and/or information using conventional and/or computerized methods; produces custom maps or map/data products or develops procedures; designs, compiles and produces by hand or through computerized equipment new county, city, administrative and township maps utilizing field reports, engineer's plans and plats, aerial photographs, U.S.G.S. quadrangles, Coast and Geodetic charts and other reliable sources. Requires a Bachelor's degree in cartography, geography, photogrammetry, geographic information systems, computer sciences, remote sensing, land survey, civil engineering, natural resources or closely related field and one year of professional cartographic or geographic information systems production experience. </v>
          </cell>
        </row>
        <row r="140">
          <cell r="D140" t="str">
            <v>1120 LABOR RELATIONS ADJUDICATOR/MEDIATOR 2</v>
          </cell>
          <cell r="E140" t="str">
            <v>422F</v>
          </cell>
          <cell r="F140">
            <v>50000672</v>
          </cell>
          <cell r="G140">
            <v>4</v>
          </cell>
          <cell r="H140">
            <v>18</v>
          </cell>
          <cell r="I140">
            <v>2.7289266221952697E-3</v>
          </cell>
          <cell r="J140">
            <v>2.7120278434858598E-4</v>
          </cell>
          <cell r="K140">
            <v>42.838461538461537</v>
          </cell>
          <cell r="L140">
            <v>42.3</v>
          </cell>
          <cell r="M140">
            <v>11.533333333333333</v>
          </cell>
          <cell r="N140">
            <v>11.7</v>
          </cell>
          <cell r="O140">
            <v>0.157894736842105</v>
          </cell>
          <cell r="P140" t="str">
            <v>422F LABOR RELATIONS ADJUDICATOR/MEDIATOR 2</v>
          </cell>
          <cell r="Q140" t="str">
            <v>Professional, Scientific or Technical Services (including legal services, consulting services, etc.)</v>
          </cell>
          <cell r="R140" t="str">
            <v>Independently performs advanced labor relations adjudication and mediation work involving employers and unions throughout the state. Serves as presiding officer, mediator, examiner, hearing officer, and arbitrator. Implements statutory procedures for resolution of complex, financially significant and sensitive labor-management disputes. Cases involve media interest, threat of disruption to public services, controversial issues, and the absence of controlling precedents. Typically requires a law degree and five years' experience in collective bargaining with major work assignments in negotiations, contract administration or related work as a neutral, union or management representative, mediator, hearing officer or examiner, arbitrator or educator in the above areas or equivalent.</v>
          </cell>
        </row>
        <row r="141">
          <cell r="D141" t="str">
            <v>1121 HEARINGS EXAMINER 2</v>
          </cell>
          <cell r="E141" t="str">
            <v>422J</v>
          </cell>
          <cell r="F141">
            <v>50001598</v>
          </cell>
          <cell r="G141">
            <v>8</v>
          </cell>
          <cell r="H141">
            <v>98</v>
          </cell>
          <cell r="I141">
            <v>1.485748938750758E-2</v>
          </cell>
          <cell r="J141">
            <v>1.4765484925645237E-3</v>
          </cell>
          <cell r="K141">
            <v>50.058364661654132</v>
          </cell>
          <cell r="L141">
            <v>52.5</v>
          </cell>
          <cell r="M141">
            <v>13.171071428571427</v>
          </cell>
          <cell r="N141">
            <v>9.8000000000000007</v>
          </cell>
          <cell r="O141">
            <v>0.16289592760180999</v>
          </cell>
          <cell r="P141" t="str">
            <v>422J HEARINGS EXAMINER 2</v>
          </cell>
          <cell r="Q141" t="str">
            <v>Professional, Scientific or Technical Services (including legal services, consulting services, etc.)</v>
          </cell>
          <cell r="R141" t="str">
            <v>Conducts hearings of contested issues in which two or more parties are represented by counsel; makes independent  determinations of procedure and admissibility of evidence. Responsible for the entire process of pre-hearing conferences, hearings, and issuance of findings and orders. Typically requires admission to practice law in the state or graduation from an accredited school of law and current admission to practice before the highest court of a state and one year of experience as hearings examiner in a governmental agency or two years of experience as an assistant attorney general or two years of trial practice.</v>
          </cell>
        </row>
        <row r="142">
          <cell r="D142" t="str">
            <v>1123 LEGAL ASSISTANT 2</v>
          </cell>
          <cell r="E142" t="str">
            <v>425F</v>
          </cell>
          <cell r="F142">
            <v>51000982</v>
          </cell>
          <cell r="G142">
            <v>7</v>
          </cell>
          <cell r="H142">
            <v>464</v>
          </cell>
          <cell r="I142">
            <v>7.0345664038811401E-2</v>
          </cell>
          <cell r="J142">
            <v>6.9910051076524388E-3</v>
          </cell>
          <cell r="K142">
            <v>44.555421686746989</v>
          </cell>
          <cell r="L142">
            <v>44.7</v>
          </cell>
          <cell r="M142">
            <v>8.5770731707317065</v>
          </cell>
          <cell r="N142">
            <v>4.5</v>
          </cell>
          <cell r="O142">
            <v>0.115495668912416</v>
          </cell>
          <cell r="P142" t="str">
            <v>425F LEGAL ASSISTANT 2</v>
          </cell>
          <cell r="Q142" t="str">
            <v>Professional, Scientific or Technical Services (including legal services, consulting services, etc.)</v>
          </cell>
          <cell r="R142" t="str">
            <v>In a legal or judicial setting, provides journey-level legal support functions for attorneys, administrative law judges, industrial insurance appeals judges or review judges. Independently performs tasks such as: ensuring and verifying timely and proper service of legal documents; scheduling depositions, conferences and hearings; calculating, verifying and calendaring critical events and other dates; scheduling witnesses; managing case documents, files and exhibits; tracking and organizing discovery documents; interpreting local, state and federal courts, boards and commissions rules in preparation and filing of legal documents. Typically requires three years secretarial experience and/or training, including one year of legal secretarial experience.</v>
          </cell>
        </row>
        <row r="143">
          <cell r="D143" t="str">
            <v>1124 PARALEGAL 2</v>
          </cell>
          <cell r="E143" t="str">
            <v>426F</v>
          </cell>
          <cell r="F143">
            <v>50001547</v>
          </cell>
          <cell r="G143">
            <v>4</v>
          </cell>
          <cell r="H143">
            <v>181</v>
          </cell>
          <cell r="I143">
            <v>2.7440873256519102E-2</v>
          </cell>
          <cell r="J143">
            <v>2.727094664838559E-3</v>
          </cell>
          <cell r="K143">
            <v>48.354330708661436</v>
          </cell>
          <cell r="L143">
            <v>47.5</v>
          </cell>
          <cell r="M143">
            <v>9.8889763779527566</v>
          </cell>
          <cell r="N143">
            <v>6.3</v>
          </cell>
          <cell r="O143">
            <v>4.0187541862022801E-2</v>
          </cell>
          <cell r="P143" t="str">
            <v>426F PARALEGAL 2</v>
          </cell>
          <cell r="Q143" t="str">
            <v>Professional, Scientific or Technical Services (including legal services, consulting services, etc.)</v>
          </cell>
          <cell r="R143" t="str">
            <v>Performs complex paralegal work which, absent the paralegal, would be performed by an attorney. Includes legal research in selected areas, shepardizing cases, analyzing case fact situations for legal issues identification and development of legal strategy. Typically requires graduation from an accredited two year paralegal program plus two years' experience as a paralegal or equivalent education/experience.</v>
          </cell>
        </row>
        <row r="144">
          <cell r="D144" t="str">
            <v>1125 ELECTRONICS TECHNICIAN 2</v>
          </cell>
          <cell r="E144" t="str">
            <v>592K</v>
          </cell>
          <cell r="F144">
            <v>51001017</v>
          </cell>
          <cell r="G144">
            <v>28</v>
          </cell>
          <cell r="H144">
            <v>236</v>
          </cell>
          <cell r="I144">
            <v>3.5779260157671314E-2</v>
          </cell>
          <cell r="J144">
            <v>3.5557698392370161E-3</v>
          </cell>
          <cell r="K144">
            <v>53.056177606177606</v>
          </cell>
          <cell r="L144">
            <v>54.6</v>
          </cell>
          <cell r="M144">
            <v>13.298724489795923</v>
          </cell>
          <cell r="N144">
            <v>13.225</v>
          </cell>
          <cell r="O144">
            <v>0</v>
          </cell>
          <cell r="P144" t="str">
            <v>592K ELECTRONICS TECHNICIAN 2</v>
          </cell>
          <cell r="Q144" t="str">
            <v>Professional, Scientific or Technical Services (including legal services, consulting services, etc.)</v>
          </cell>
          <cell r="R144" t="str">
            <v>Performs layout, construction and installation of radio communications, electronic systems, computerized security systems, and safety equipment. Troubleshoots and diagnosis malfunctions; maintains, repairs and tests analog, and/or digital electronic equipment. Delivers and installs equipment, calibrates test equipment, constructs electronic circuits and assemblies, punch block panels, or module or board swaps. Typically requires three years' experience as an electronics technician. Training in electrical engineering, electronics, physics, chemistry or closely related field may be substituted for up to two years of the required experience.</v>
          </cell>
        </row>
        <row r="145">
          <cell r="D145" t="str">
            <v>1126 LOCKSMITH</v>
          </cell>
          <cell r="E145" t="str">
            <v>615E</v>
          </cell>
          <cell r="F145">
            <v>51001034</v>
          </cell>
          <cell r="G145">
            <v>3</v>
          </cell>
          <cell r="H145">
            <v>10</v>
          </cell>
          <cell r="I145">
            <v>1.5160703456640388E-3</v>
          </cell>
          <cell r="J145">
            <v>1.5066821352699222E-4</v>
          </cell>
          <cell r="K145">
            <v>50.95</v>
          </cell>
          <cell r="L145">
            <v>49.7</v>
          </cell>
          <cell r="M145">
            <v>8.5749999999999993</v>
          </cell>
          <cell r="N145">
            <v>6.8999999999999995</v>
          </cell>
          <cell r="O145">
            <v>0</v>
          </cell>
          <cell r="P145" t="str">
            <v>615E LOCKSMITH</v>
          </cell>
          <cell r="Q145" t="str">
            <v>Professional, Scientific or Technical Services (including legal services, consulting services, etc.)</v>
          </cell>
          <cell r="R145" t="str">
            <v xml:space="preserve">Perform skilled duties in mechanical and electronic locking systems including repair and installation work. Manages and maintains computerized master key control system/schedule of locks and keys. Repairs and maintains parking meters and time clocks. Inspects key and locking systems for buildings; duplicates keys; changes combinations of safes and vaults; performs emergency keying and opening services on locks and safes. Typically requires three years' experience as a locksmith helper/trainee, or journey-level standing as a locksmith.  </v>
          </cell>
        </row>
        <row r="146">
          <cell r="D146" t="str">
            <v>1127 INSTRUMENT MAKER 2</v>
          </cell>
          <cell r="E146" t="str">
            <v>604F</v>
          </cell>
          <cell r="F146">
            <v>50001634</v>
          </cell>
          <cell r="G146">
            <v>6</v>
          </cell>
          <cell r="H146">
            <v>0</v>
          </cell>
          <cell r="I146">
            <v>0</v>
          </cell>
          <cell r="J146">
            <v>0</v>
          </cell>
          <cell r="L146" t="str">
            <v>NA</v>
          </cell>
          <cell r="N146" t="str">
            <v>NA</v>
          </cell>
          <cell r="O146">
            <v>0</v>
          </cell>
          <cell r="P146" t="str">
            <v>604F INSTRUMENT MAKER 2</v>
          </cell>
          <cell r="Q146" t="str">
            <v>Professional, Scientific or Technical Services (including legal services, consulting services, etc.)</v>
          </cell>
          <cell r="R146" t="str">
            <v xml:space="preserve">Performs complex high precision work by setting up and operating precision manual and/or computer numerical controlled (CNC) machine tools such as lathes, mills, jig borers, horizontal boring mill, grinders, and drill presses to fabricate parts for research, academic and medical purposes. Performs limited design and project coordination duties of part fabrication such as designing basic jigs and fixtures, determining set-up and machine settings for manufacturing parts, and troubleshooting and repairing mechanical equipment. Works from computer-aided design (CAD), blueprints, sketches, diagrams; writes computer numerical control programs. Typically requires two years of experience or equivalent education.
</v>
          </cell>
        </row>
        <row r="147">
          <cell r="D147" t="str">
            <v>1128 AUTOMOTIVE MECHANIC</v>
          </cell>
          <cell r="E147" t="str">
            <v>618M</v>
          </cell>
          <cell r="F147">
            <v>50002335</v>
          </cell>
          <cell r="G147">
            <v>5</v>
          </cell>
          <cell r="H147">
            <v>7</v>
          </cell>
          <cell r="I147">
            <v>1.0612492419648271E-3</v>
          </cell>
          <cell r="J147">
            <v>1.0546774946889455E-4</v>
          </cell>
          <cell r="K147">
            <v>50.733333333333327</v>
          </cell>
          <cell r="L147" t="str">
            <v>NA</v>
          </cell>
          <cell r="M147">
            <v>5.8</v>
          </cell>
          <cell r="N147">
            <v>6</v>
          </cell>
          <cell r="O147">
            <v>0</v>
          </cell>
          <cell r="P147" t="str">
            <v>618M AUTOMOTIVE MECHANIC</v>
          </cell>
          <cell r="Q147" t="str">
            <v>Professional, Scientific or Technical Services (including legal services, consulting services, etc.)</v>
          </cell>
          <cell r="R147" t="str">
            <v>Performs service and repair on light and medium automobiles and motorized farm equipment, and occasionally heavy construction or related equipment such as power generators, hydraulic systems, and diesel engines. Diagnoses mechanical and electrical problems, develops working plans and cost estimates, overhauls, rebuilds, or repairs drive train components, frame, and chassis. Operates mechanical and electrical test and measurement equipment. Requires completion of a recognized apprenticeship as an automotive or motorized equipment mechanic, or four years of applicable work experience or equivalent.</v>
          </cell>
        </row>
        <row r="148">
          <cell r="D148" t="str">
            <v>1129 EQUIPMENT TECHNICIAN 3</v>
          </cell>
          <cell r="E148" t="str">
            <v>600K</v>
          </cell>
          <cell r="F148">
            <v>50002205</v>
          </cell>
          <cell r="G148">
            <v>5</v>
          </cell>
          <cell r="H148">
            <v>250</v>
          </cell>
          <cell r="I148">
            <v>3.7901758641600967E-2</v>
          </cell>
          <cell r="J148">
            <v>3.7667053381748054E-3</v>
          </cell>
          <cell r="K148">
            <v>48.24</v>
          </cell>
          <cell r="L148">
            <v>51.1</v>
          </cell>
          <cell r="M148">
            <v>8.1773722627737282</v>
          </cell>
          <cell r="N148">
            <v>4.5</v>
          </cell>
          <cell r="O148">
            <v>8.1987577639751605E-2</v>
          </cell>
          <cell r="P148" t="str">
            <v>600K EQUIPMENT TECHNICIAN 3</v>
          </cell>
          <cell r="Q148" t="str">
            <v>Professional, Scientific or Technical Services (including legal services, consulting services, etc.)</v>
          </cell>
          <cell r="R148" t="str">
            <v>Diagnoses equipment failures and performs preventive maintenance and repairs on medium and heavy diesel powered vehicles over 15,000 gross vehicle weight (GVW) and heavy diesel powered construction equipment. Responsibilities include: Overhauling heavy construction vehicles and accessories; Operating a variety of mechanical, electrical, and hydraulic diagnostic equipment. May lead or supervise and train other positions (e.g. truck drivers, utility workers, painters, maintenance mechanics, or electricians). High school graduation or possession of a GED certificate and three years of experience in the performance of preventative maintenance and repairs assisting a journey level mechanic, or equivalent.</v>
          </cell>
        </row>
        <row r="149">
          <cell r="D149" t="str">
            <v>1130 TRANSPORTATION SPECIALIST 2</v>
          </cell>
          <cell r="E149" t="str">
            <v>455F</v>
          </cell>
          <cell r="F149">
            <v>50001591</v>
          </cell>
          <cell r="G149">
            <v>4</v>
          </cell>
          <cell r="H149">
            <v>5</v>
          </cell>
          <cell r="I149">
            <v>7.5803517283201942E-4</v>
          </cell>
          <cell r="J149">
            <v>7.5334106763496109E-5</v>
          </cell>
          <cell r="K149">
            <v>51.216666666666669</v>
          </cell>
          <cell r="L149" t="str">
            <v>NA</v>
          </cell>
          <cell r="M149">
            <v>12.375</v>
          </cell>
          <cell r="N149">
            <v>6.2750000000000004</v>
          </cell>
          <cell r="O149">
            <v>0</v>
          </cell>
          <cell r="P149" t="str">
            <v>455F TRANSPORTATION SPECIALIST 2</v>
          </cell>
          <cell r="Q149" t="str">
            <v>Professional, Scientific or Technical Services (including legal services, consulting services, etc.)</v>
          </cell>
          <cell r="R149" t="str">
            <v>Analyzes routine transportation regulatory issues. Researches effect of proposed changes on procedures and makes recommendations on strategies. Conducts general transportation projects and makes recommendations for implementation. Works with carriers, shippers, state agencies and the public in routine rate and authority matters; answers inquiries from carriers and the public regarding tariff and/or operating authority issues. Typically requires a Bachelor's degree in business administration, public administration, transportation or allied field; and one year of experience. College level education in the above fields will be substituted, on a year-for-year basis, for experience.</v>
          </cell>
        </row>
        <row r="150">
          <cell r="D150" t="str">
            <v>1131 INDUSTRIAL HYGIENIST 2</v>
          </cell>
          <cell r="E150" t="str">
            <v>394E</v>
          </cell>
          <cell r="F150">
            <v>51000975</v>
          </cell>
          <cell r="G150">
            <v>3</v>
          </cell>
          <cell r="H150">
            <v>65</v>
          </cell>
          <cell r="I150">
            <v>9.854457246816252E-3</v>
          </cell>
          <cell r="J150">
            <v>9.7934338792544928E-4</v>
          </cell>
          <cell r="K150">
            <v>49.260000000000005</v>
          </cell>
          <cell r="L150">
            <v>54.2</v>
          </cell>
          <cell r="M150">
            <v>9.15</v>
          </cell>
          <cell r="N150">
            <v>9.15</v>
          </cell>
          <cell r="O150">
            <v>0.61538461538461497</v>
          </cell>
          <cell r="P150" t="str">
            <v>394E INDUSTRIAL HYGIENIST 2</v>
          </cell>
          <cell r="Q150" t="str">
            <v>Professional, Scientific or Technical Services (including legal services, consulting services, etc.)</v>
          </cell>
          <cell r="R150" t="str">
            <v>Maintains the Federally approved state occupational safety and health program to meet requirements of the Industrial Safety and Health laws and regulations. Conducts enforcement inspections and/or investigations of workplaces to assess existing and potential health hazards; determines compliance with standards; exercises compliance authority in issuing citations including orders and notices of immediate restraint. Typically requires a Bachelor's degree involving major study in occupational safety or related field and one year of experience as an industrial hygienist or equivalent.</v>
          </cell>
        </row>
        <row r="151">
          <cell r="D151" t="str">
            <v>1132 ENVIRONMENTAL CONTROL TECHNICIAN 2</v>
          </cell>
          <cell r="E151" t="str">
            <v>395B</v>
          </cell>
          <cell r="F151">
            <v>50001234</v>
          </cell>
          <cell r="G151">
            <v>3</v>
          </cell>
          <cell r="H151">
            <v>0</v>
          </cell>
          <cell r="I151">
            <v>0</v>
          </cell>
          <cell r="J151">
            <v>0</v>
          </cell>
          <cell r="L151" t="str">
            <v>NA</v>
          </cell>
          <cell r="N151" t="str">
            <v>NA</v>
          </cell>
          <cell r="O151">
            <v>0</v>
          </cell>
          <cell r="P151" t="str">
            <v>395B ENVIRONMENTAL CONTROL TECHNICIAN 2</v>
          </cell>
          <cell r="Q151" t="str">
            <v>Professional, Scientific or Technical Services (including legal services, consulting services, etc.)</v>
          </cell>
          <cell r="R151" t="str">
            <v xml:space="preserve">Performs complex technical duties in hazardous chemical disposal, fire protection, general safety, vector control, and environmental sanitation; interprets results of field inspections;  evaluates and recommends proper practices in compliance with  standards and regulations including emergency situations; collects, transports, and disposes of hazardous chemical waste. Typically requires a Bachelor's degree in science, engineering, or related field and two years of experience as an environmental control technician or equivalent. </v>
          </cell>
        </row>
        <row r="152">
          <cell r="D152" t="str">
            <v>1133 RADIATION HEALTH PHYSICIST 3</v>
          </cell>
          <cell r="E152" t="str">
            <v>400R</v>
          </cell>
          <cell r="F152">
            <v>50002264</v>
          </cell>
          <cell r="G152">
            <v>10</v>
          </cell>
          <cell r="H152">
            <v>41</v>
          </cell>
          <cell r="I152">
            <v>6.2158884172225587E-3</v>
          </cell>
          <cell r="J152">
            <v>6.1773967546066805E-4</v>
          </cell>
          <cell r="K152">
            <v>48.182499999999997</v>
          </cell>
          <cell r="L152">
            <v>48.724999999999994</v>
          </cell>
          <cell r="M152">
            <v>10.401666666666667</v>
          </cell>
          <cell r="N152">
            <v>7.9749999999999996</v>
          </cell>
          <cell r="O152">
            <v>0</v>
          </cell>
          <cell r="P152" t="str">
            <v>400R RADIATION HEALTH PHYSICIST 3</v>
          </cell>
          <cell r="Q152" t="str">
            <v>Professional, Scientific or Technical Services (including legal services, consulting services, etc.)</v>
          </cell>
          <cell r="R152" t="str">
            <v>Responsible for the activities of a specific program and is designated the program lead for one of the following programs: X-Ray Inspections, Radioactive Materials Inspections, Radioactive Materials Licensing, Uranium Mills, Radwaste, Environmental Assessment, Trojan Fixed Nuclear Facility Emergency Response; and, is a member of a radiation emergency response team. Typically requires a master's degree in radiological health, radiation safety, health physics or closely related field and two years' professional experience in an official radiation control program or equivalent.</v>
          </cell>
        </row>
        <row r="153">
          <cell r="D153" t="str">
            <v>1135 FISH HATCHERY SPECIALIST 2</v>
          </cell>
          <cell r="E153" t="str">
            <v>520G</v>
          </cell>
          <cell r="F153">
            <v>50002867</v>
          </cell>
          <cell r="G153">
            <v>5</v>
          </cell>
          <cell r="H153">
            <v>229</v>
          </cell>
          <cell r="I153">
            <v>3.471801091570649E-2</v>
          </cell>
          <cell r="J153">
            <v>3.4503020897681215E-3</v>
          </cell>
          <cell r="K153">
            <v>41.196460176991138</v>
          </cell>
          <cell r="L153">
            <v>39.299999999999997</v>
          </cell>
          <cell r="M153">
            <v>11.045132743362839</v>
          </cell>
          <cell r="N153">
            <v>5.8</v>
          </cell>
          <cell r="O153">
            <v>5.60747663551402E-2</v>
          </cell>
          <cell r="P153" t="str">
            <v>520G FISH HATCHERY SPECIALIST 2</v>
          </cell>
          <cell r="Q153" t="str">
            <v>Professional, Scientific or Technical Services (including legal services, consulting services, etc.)</v>
          </cell>
          <cell r="R153" t="str">
            <v xml:space="preserve">Performs a variety of journey level technical and scientific fish culture duties and  hatchery related maintenance. Duties may include marking, identifying and sorting fish; monitoring fish behavior; administering drugs and anesthetics by injection or immersion; calibrating and sterilizing inoculation equipment; examining mortalities for clinical signs of fish pathogens; compiling and recording data for biological analysis; making repairs to structures such as buildings, docks, rearing vessels, and net pens. Requires an Associate’s degree in fisheries technology or closely allied field and one year of experience performing fish culture duties in a hatchery.
</v>
          </cell>
        </row>
        <row r="154">
          <cell r="D154" t="str">
            <v>1200 INVESTIGATOR 2</v>
          </cell>
          <cell r="E154" t="str">
            <v>427Q</v>
          </cell>
          <cell r="F154">
            <v>50001535</v>
          </cell>
          <cell r="G154">
            <v>16</v>
          </cell>
          <cell r="H154">
            <v>424</v>
          </cell>
          <cell r="I154">
            <v>9.6627164995442119E-2</v>
          </cell>
          <cell r="J154">
            <v>6.3883322535444693E-3</v>
          </cell>
          <cell r="K154">
            <v>51.533333333333331</v>
          </cell>
          <cell r="L154">
            <v>52.45</v>
          </cell>
          <cell r="M154">
            <v>10.4</v>
          </cell>
          <cell r="N154">
            <v>7.9</v>
          </cell>
          <cell r="O154">
            <v>8.1020255063766006E-2</v>
          </cell>
          <cell r="P154" t="str">
            <v>427Q INVESTIGATOR 2</v>
          </cell>
          <cell r="Q154" t="str">
            <v>Public Administration (local or state government, public retirement system, etc.)</v>
          </cell>
          <cell r="R154" t="str">
            <v xml:space="preserve">Conducts investigations for allegations of fraud, misconduct, discrimination, fraudulent and unfair business practices, or other claims. Investigates and resolves complex civil or criminal cases characterized by multiple claimants, internal personnel investigations, fraud or collusion among claimants, employers and providers, alleged violations within the vehicle/vessel industry, or allegations of welfare fraud. Typically requires three years of experience as an investigator with a criminal justice agency or criminal investigative agency of the armed forces, or investigating personal backgrounds, unfair and deceptive business practices, insurance casualty claims, or other equivalent field. </v>
          </cell>
        </row>
        <row r="155">
          <cell r="D155" t="str">
            <v>1201 WEIGHTS &amp; MEASURES COMPLIANCE SPECIALIST 2</v>
          </cell>
          <cell r="E155" t="str">
            <v>453F</v>
          </cell>
          <cell r="F155">
            <v>50001359</v>
          </cell>
          <cell r="G155">
            <v>4</v>
          </cell>
          <cell r="H155">
            <v>9</v>
          </cell>
          <cell r="I155">
            <v>2.0510483135824978E-3</v>
          </cell>
          <cell r="J155">
            <v>1.3560139217429299E-4</v>
          </cell>
          <cell r="K155">
            <v>56.43333333333333</v>
          </cell>
          <cell r="L155" t="str">
            <v>NA</v>
          </cell>
          <cell r="M155">
            <v>15.100000000000001</v>
          </cell>
          <cell r="N155">
            <v>10.9</v>
          </cell>
          <cell r="O155">
            <v>0</v>
          </cell>
          <cell r="P155" t="str">
            <v>453F WEIGHTS &amp; MEASURES COMPLIANCE SPECIALIST 2</v>
          </cell>
          <cell r="Q155" t="str">
            <v>Public Administration (local or state government, public retirement system, etc.)</v>
          </cell>
          <cell r="R155" t="str">
            <v xml:space="preserve">Fully qualified, journey level of the series. Enforces state and federal weights and measures laws; inspects and tests large capacity scales (10,000 lbs or more), railroad track scales, flow rate meters, taxi meters, vehicle-tank meters and test devices used to implement new technologies such as alternate fuels and time and distance measuring devices; investigates consumer complaints; provides technical advice to business operators. Typically requires a valid license to operate a motor vehicle, one year of experience as a weights and measures inspector, two years of experience in the design, inspection, maintenance, repair and/or installation of weighing or measuring devices, an Associates degree or higher with major course work in mathematics, chemistry, physics, engineering, electronics, criminal justice, business administration or allied fields and National Conference on Weights and Measures professional certification. </v>
          </cell>
        </row>
        <row r="156">
          <cell r="D156" t="str">
            <v>1202 CONSUMER PROGRAM SPECIALIST 2 - UTC</v>
          </cell>
          <cell r="E156" t="str">
            <v>454M</v>
          </cell>
          <cell r="F156">
            <v>50001530</v>
          </cell>
          <cell r="G156">
            <v>4</v>
          </cell>
          <cell r="H156">
            <v>4</v>
          </cell>
          <cell r="I156">
            <v>9.1157702825888785E-4</v>
          </cell>
          <cell r="J156">
            <v>6.0267285410796882E-5</v>
          </cell>
          <cell r="K156">
            <v>36.550000000000004</v>
          </cell>
          <cell r="L156" t="str">
            <v>NA</v>
          </cell>
          <cell r="M156">
            <v>4.9499999999999993</v>
          </cell>
          <cell r="N156">
            <v>4.4000000000000004</v>
          </cell>
          <cell r="O156">
            <v>0</v>
          </cell>
          <cell r="P156" t="str">
            <v>454M CONSUMER PROGRAM SPECIALIST 2 - UTC</v>
          </cell>
          <cell r="Q156" t="str">
            <v>Public Administration (local or state government, public retirement system, etc.)</v>
          </cell>
          <cell r="R156" t="str">
            <v>Performs professional activities related to investigating and regulating privately owned public utilities or transportation companies. This includes organizing and managing consumer issues in a caseload of general rate cases; docketed tariff revisions; multi-tariff proposal notices; formal complaints; industry specific rule makings; and initial, recurring, and appealed informal consumer complaints. Typically requires a Bachelor's degree and three years of experience conducting professional level research, dispute resolution, investigation, claims adjustment, or equivalent education/experience.</v>
          </cell>
        </row>
        <row r="157">
          <cell r="D157" t="str">
            <v>1203 REGULATORY ANALYST 2</v>
          </cell>
          <cell r="E157" t="str">
            <v>456B</v>
          </cell>
          <cell r="F157">
            <v>50001483</v>
          </cell>
          <cell r="G157">
            <v>3</v>
          </cell>
          <cell r="H157">
            <v>48</v>
          </cell>
          <cell r="I157">
            <v>1.0938924339106655E-2</v>
          </cell>
          <cell r="J157">
            <v>7.2320742492956258E-4</v>
          </cell>
          <cell r="K157">
            <v>43.971638655462186</v>
          </cell>
          <cell r="L157">
            <v>40.475000000000001</v>
          </cell>
          <cell r="M157">
            <v>11.932352941176468</v>
          </cell>
          <cell r="N157">
            <v>9.35</v>
          </cell>
          <cell r="O157">
            <v>0</v>
          </cell>
          <cell r="P157" t="str">
            <v>456B REGULATORY ANALYST 2</v>
          </cell>
          <cell r="Q157" t="str">
            <v>Public Administration (local or state government, public retirement system, etc.)</v>
          </cell>
          <cell r="R157" t="str">
            <v>Performs economic, financial, or policy analysis and provides technical assistance on complex regulatory matters. The work assigned is on legal, technical and/or factual issues, the analysis of several related and unrelated issues, and requires the incumbent to exercise independent judgment. Typically requires a Bachelor’s degree involving major study in economics, accounting, business or public administration, finance, social sciences, engineering, law or related field and three years of professional research or analysis experience with an institution engaged primarily in regulatory matter or equivalent.</v>
          </cell>
        </row>
        <row r="158">
          <cell r="D158" t="str">
            <v>1204 LICENSING SERVICES REPRESENTATIVE 2</v>
          </cell>
          <cell r="E158" t="str">
            <v>458F</v>
          </cell>
          <cell r="F158">
            <v>50001688</v>
          </cell>
          <cell r="G158">
            <v>17</v>
          </cell>
          <cell r="H158">
            <v>557</v>
          </cell>
          <cell r="I158">
            <v>0.12693710118505014</v>
          </cell>
          <cell r="J158">
            <v>8.3922194934534667E-3</v>
          </cell>
          <cell r="K158">
            <v>46.054121863799281</v>
          </cell>
          <cell r="L158">
            <v>45.95</v>
          </cell>
          <cell r="M158">
            <v>8.3055555555555554</v>
          </cell>
          <cell r="N158">
            <v>6.05</v>
          </cell>
          <cell r="O158">
            <v>0.112707182320442</v>
          </cell>
          <cell r="P158" t="str">
            <v>458F LICENSING SERVICES REPRESENTATIVE 2</v>
          </cell>
          <cell r="Q158" t="str">
            <v>Public Administration (local or state government, public retirement system, etc.)</v>
          </cell>
          <cell r="R158" t="str">
            <v>Approves and issues driver licenses and/or vehicle titles, registrations, tags and related permits to the public. Verifies authenticity of documents and examines documentation and applications for legality and compliance with the law. Conducts drive tests to determine an applicant’s ability to safely operate a personal vehicle. Typically requires one year of direct customer service plus completion of a structured 12-month training program; or an Associate of Arts degree and two years of experience; or equivalent.</v>
          </cell>
        </row>
        <row r="159">
          <cell r="D159" t="str">
            <v>1207 COMMERCE SPECIALIST 2</v>
          </cell>
          <cell r="E159" t="str">
            <v>233B</v>
          </cell>
          <cell r="F159">
            <v>50000757</v>
          </cell>
          <cell r="G159">
            <v>5</v>
          </cell>
          <cell r="H159">
            <v>256</v>
          </cell>
          <cell r="I159">
            <v>5.8340929808568823E-2</v>
          </cell>
          <cell r="J159">
            <v>3.8571062662910004E-3</v>
          </cell>
          <cell r="K159">
            <v>46.484251968503919</v>
          </cell>
          <cell r="L159">
            <v>47.9</v>
          </cell>
          <cell r="M159">
            <v>8.6652173913043491</v>
          </cell>
          <cell r="N159">
            <v>4.5999999999999996</v>
          </cell>
          <cell r="O159">
            <v>0.10489510489510501</v>
          </cell>
          <cell r="P159" t="str">
            <v>233B COMMERCE SPECIALIST 2</v>
          </cell>
          <cell r="Q159" t="str">
            <v>Public Administration (local or state government, public retirement system, etc.)</v>
          </cell>
          <cell r="R159" t="str">
            <v>Develops and implements program evaluation plans; develops and maintains program-specific data tracking systems; designs and analyzes surveys; analyzes data to measure service and impact; performs economic analysis and integrates results into overall evaluation reports.  Exercises decision-making authority, resolves issues, represents the business within assigned program area and provides input into policy development.  Provides program management related assistance, consultation, and training to clients.  Typically requires a Bachelor’s degree and two years of professional experience in community, trade or economic development.</v>
          </cell>
        </row>
        <row r="160">
          <cell r="D160" t="str">
            <v>1208 SECURITY GUARD 2</v>
          </cell>
          <cell r="E160" t="str">
            <v>385L</v>
          </cell>
          <cell r="F160">
            <v>50002844</v>
          </cell>
          <cell r="G160">
            <v>14</v>
          </cell>
          <cell r="H160">
            <v>527</v>
          </cell>
          <cell r="I160">
            <v>0.12010027347310848</v>
          </cell>
          <cell r="J160">
            <v>7.9402148528724889E-3</v>
          </cell>
          <cell r="K160">
            <v>42.681823745410036</v>
          </cell>
          <cell r="L160">
            <v>41.45</v>
          </cell>
          <cell r="M160">
            <v>5.8965728274173816</v>
          </cell>
          <cell r="N160">
            <v>3.2</v>
          </cell>
          <cell r="O160">
            <v>0.172619047619048</v>
          </cell>
          <cell r="P160" t="str">
            <v>385L SECURITY GUARD 2</v>
          </cell>
          <cell r="Q160" t="str">
            <v>Public Administration (local or state government, public retirement system, etc.)</v>
          </cell>
          <cell r="R160" t="str">
            <v>Provides protection, security, and safety for residents, staff, or visitors; inspects and patrols assigned areas by foot or vehicle; monitors arrival and departure of employees; directs visitors and others to parking areas and offices; provides information and assistance as necessary; monitors vehicles in parking areas; reports incidents to law enforcement; monitors closed circuit television receivers and alarm systems; may perform first aid.  Exclude positions that are licensed and allowed to carry a firearm.  Typically requires high school graduation or equivalent and one year experience as a security guard or correctional officer.</v>
          </cell>
        </row>
        <row r="161">
          <cell r="D161" t="str">
            <v>1209 CAMPUS POLICE OFFICER</v>
          </cell>
          <cell r="E161" t="str">
            <v>387E</v>
          </cell>
          <cell r="F161">
            <v>50000851</v>
          </cell>
          <cell r="G161">
            <v>20</v>
          </cell>
          <cell r="H161">
            <v>438</v>
          </cell>
          <cell r="I161">
            <v>9.9817684594348227E-2</v>
          </cell>
          <cell r="J161">
            <v>6.5992677524822586E-3</v>
          </cell>
          <cell r="K161">
            <v>45.024789915966387</v>
          </cell>
          <cell r="L161">
            <v>43.9</v>
          </cell>
          <cell r="M161">
            <v>11.75888888888889</v>
          </cell>
          <cell r="N161">
            <v>6.95</v>
          </cell>
          <cell r="O161">
            <v>0</v>
          </cell>
          <cell r="P161" t="str">
            <v>387E CAMPUS POLICE OFFICER</v>
          </cell>
          <cell r="Q161" t="str">
            <v>Public Administration (local or state government, public retirement system, etc.)</v>
          </cell>
          <cell r="R161" t="str">
            <v>As a commissioned police officer, performs general duty police work to protect life and property. Enforces  campus regulations, and local, state and federal laws; patrols a designated area on foot or in a patrol car; monitors alarm systems; prevents and investigates accidents and crimes, issues misdemeanor citations; investigate, arrest and//or book suspects; gathers evidence, testifies in court and presents evidence; directs and regulates traffic; prevent and disburse illegal gatherings or disturbances; assist city, county or state police in case of emergency. Include only commissioned police officers. Typically requires two years of full-time college in police science or allied field, or one year of police or campus security experience.</v>
          </cell>
        </row>
        <row r="162">
          <cell r="D162" t="str">
            <v>1210 ELEVATOR INSPECTOR 2</v>
          </cell>
          <cell r="E162" t="str">
            <v>391O</v>
          </cell>
          <cell r="F162">
            <v>50001389</v>
          </cell>
          <cell r="G162">
            <v>10</v>
          </cell>
          <cell r="H162">
            <v>84</v>
          </cell>
          <cell r="I162">
            <v>1.9E-2</v>
          </cell>
          <cell r="J162">
            <v>1E-3</v>
          </cell>
          <cell r="K162">
            <v>60.344444444444434</v>
          </cell>
          <cell r="L162">
            <v>60</v>
          </cell>
          <cell r="M162">
            <v>9.4749999999999996</v>
          </cell>
          <cell r="N162">
            <v>4</v>
          </cell>
          <cell r="O162">
            <v>0</v>
          </cell>
          <cell r="P162" t="str">
            <v>391O ELEVATOR INSPECTOR 2</v>
          </cell>
          <cell r="Q162" t="str">
            <v>Public Administration (local or state government, public retirement system, etc.)</v>
          </cell>
          <cell r="R162" t="str">
            <v xml:space="preserve">This is the journey level of the series. Independently inspects elevators and other lifting apparatus to determine and enforce compliance with State law, rules and adopted national codes for elevators and other conveyances. Typically requires four years of journey level experience as an elevator mechanic or elevator mechanic assistant or four years of experience as an elevator inspector for an authority having jurisdiction.
</v>
          </cell>
        </row>
        <row r="163">
          <cell r="D163" t="str">
            <v>1211 DEPUTY STATE FIRE MARSHAL</v>
          </cell>
          <cell r="E163" t="str">
            <v>396L</v>
          </cell>
          <cell r="F163">
            <v>50001327</v>
          </cell>
          <cell r="G163">
            <v>4</v>
          </cell>
          <cell r="H163">
            <v>33</v>
          </cell>
          <cell r="I163">
            <v>7.520510483135825E-3</v>
          </cell>
          <cell r="J163">
            <v>4.9720510463907434E-4</v>
          </cell>
          <cell r="K163">
            <v>44.7</v>
          </cell>
          <cell r="L163">
            <v>44.7</v>
          </cell>
          <cell r="M163">
            <v>7.360869565217393</v>
          </cell>
          <cell r="N163">
            <v>6.3</v>
          </cell>
          <cell r="O163">
            <v>0.23904382470119501</v>
          </cell>
          <cell r="P163" t="str">
            <v>396L DEPUTY STATE FIRE MARSHAL</v>
          </cell>
          <cell r="Q163" t="str">
            <v>Public Administration (local or state government, public retirement system, etc.)</v>
          </cell>
          <cell r="R163" t="str">
            <v>Serves as a technical expert within the state Fire Protection Bureau. Developments and implements statewide fire programs such as fire and life safety inspections, fire service training, fire prevention functions, and emergency mobilization. Performs fire and life safety inspections of facilities licensed by the state. Typically requires four years of paid or volunteer experience as a fire or police officer, codes enforcement officer, insurance industry inspector or investigator, or four years of college-level training in fire protection, police science, law enforcement or allied field.</v>
          </cell>
        </row>
        <row r="164">
          <cell r="D164" t="str">
            <v>1212 EMERGENCY MANAGEMENT PROGRAM SPECIALIST 2</v>
          </cell>
          <cell r="E164" t="str">
            <v>397B</v>
          </cell>
          <cell r="F164">
            <v>50001250</v>
          </cell>
          <cell r="G164">
            <v>4</v>
          </cell>
          <cell r="H164">
            <v>98</v>
          </cell>
          <cell r="I164">
            <v>2.2333637192342753E-2</v>
          </cell>
          <cell r="J164">
            <v>1.4765484925645237E-3</v>
          </cell>
          <cell r="K164">
            <v>46.424747474747477</v>
          </cell>
          <cell r="L164">
            <v>46.2</v>
          </cell>
          <cell r="M164">
            <v>6.7099206349206355</v>
          </cell>
          <cell r="N164">
            <v>3.75</v>
          </cell>
          <cell r="O164">
            <v>2.5586353944562899E-2</v>
          </cell>
          <cell r="P164" t="str">
            <v>397B EMERGENCY MANAGEMENT PROGRAM SPECIALIST 2</v>
          </cell>
          <cell r="Q164" t="str">
            <v>Public Administration (local or state government, public retirement system, etc.)</v>
          </cell>
          <cell r="R164" t="str">
            <v>Independently performs journey-level professional emergency management duties in one or more of the four components of emergency management (preparedness, hazard mitigation, response and recovery). Coordinates delivery of emergency management services with state agencies, local jurisdictions, tribal government, federal agencies, the private sector and other states. Duties include facilitating training and exercise plans; initiating response notifications; researching state/federal rules and regulations; providing technical direction and assistance to jurisdictions. Typically requires a Bachelor's degree and two years of professional level experience in emergency management, financial management, training/education, public information/affairs, or related field.</v>
          </cell>
        </row>
        <row r="165">
          <cell r="D165" t="str">
            <v>1213 RETIREMENT SPECIALIST 2</v>
          </cell>
          <cell r="E165" t="str">
            <v>163M</v>
          </cell>
          <cell r="F165">
            <v>50000428</v>
          </cell>
          <cell r="G165">
            <v>4</v>
          </cell>
          <cell r="H165">
            <v>88</v>
          </cell>
          <cell r="I165">
            <v>2.0054694621695533E-2</v>
          </cell>
          <cell r="J165">
            <v>1.3258802790375313E-3</v>
          </cell>
          <cell r="K165">
            <v>49.417352941176475</v>
          </cell>
          <cell r="L165">
            <v>51.125</v>
          </cell>
          <cell r="M165">
            <v>11.589166666666667</v>
          </cell>
          <cell r="N165">
            <v>8.9499999999999993</v>
          </cell>
          <cell r="O165">
            <v>4.0747028862478801E-2</v>
          </cell>
          <cell r="P165" t="str">
            <v>163M RETIREMENT SPECIALIST 2</v>
          </cell>
          <cell r="Q165" t="str">
            <v>Public Administration (local or state government, public retirement system, etc.)</v>
          </cell>
          <cell r="R165" t="str">
            <v>Provides the complete range of complex retirement analysis, calculation, and education from initial enrollment to withdrawal, retirement, and post-retirement for clients of multiple retirement systems or deferred compensation programs.  Services are provided for members, beneficiaries, and employers. Typically requires a Bachelor's degree in a business related field and one year of professional finance, auditing, accounting, management analysis, claims or tax experience in a retirement, unemployment, disability, insurance, financial or allied program area.</v>
          </cell>
        </row>
        <row r="166">
          <cell r="D166" t="str">
            <v>1214 EMPLOYMENT SECURITY PROGRAM COORDINATOR  2</v>
          </cell>
          <cell r="E166" t="str">
            <v>167G</v>
          </cell>
          <cell r="F166">
            <v>50000930</v>
          </cell>
          <cell r="G166">
            <v>4</v>
          </cell>
          <cell r="H166">
            <v>91</v>
          </cell>
          <cell r="I166">
            <v>2.0738377392889699E-2</v>
          </cell>
          <cell r="J166">
            <v>1.3710807430956291E-3</v>
          </cell>
          <cell r="K166">
            <v>50.113725490196074</v>
          </cell>
          <cell r="L166">
            <v>51.575000000000003</v>
          </cell>
          <cell r="M166">
            <v>14.187121212121212</v>
          </cell>
          <cell r="N166">
            <v>11.75</v>
          </cell>
          <cell r="O166">
            <v>4.0336134453781501E-2</v>
          </cell>
          <cell r="P166" t="str">
            <v>167G EMPLOYMENT SECURITY PROGRAM COORDINATOR  2</v>
          </cell>
          <cell r="Q166" t="str">
            <v>Public Administration (local or state government, public retirement system, etc.)</v>
          </cell>
          <cell r="R166" t="str">
            <v>Provides policy analysis, program planning, training and assistance and/or monitors program compliance with federal and state standards.  May also collect overpayments, negotiate and establish repayment contracts, investigate fraud and gather information for financial recovery or prosecution, or provide statewide quality assurance by conducting appraisals and validation of the unemployment insurance system.  Typically requires a Bachelor's degree in public or business administration, political science or closely related field, and three years of professional or technical experience in employment and training or unemployment insurance programs.</v>
          </cell>
        </row>
        <row r="167">
          <cell r="D167" t="str">
            <v>1215 WORKERS' COMPENSATION ADJUDICATOR 2</v>
          </cell>
          <cell r="E167" t="str">
            <v>168P</v>
          </cell>
          <cell r="F167">
            <v>50001652</v>
          </cell>
          <cell r="G167">
            <v>33</v>
          </cell>
          <cell r="H167">
            <v>1401</v>
          </cell>
          <cell r="I167">
            <v>0.31927985414767546</v>
          </cell>
          <cell r="J167">
            <v>2.110861671513161E-2</v>
          </cell>
          <cell r="K167">
            <v>47.337272727272712</v>
          </cell>
          <cell r="L167">
            <v>46.6</v>
          </cell>
          <cell r="M167">
            <v>12.572000000000001</v>
          </cell>
          <cell r="N167">
            <v>9.1999999999999993</v>
          </cell>
          <cell r="O167">
            <v>0.11985018726591801</v>
          </cell>
          <cell r="P167" t="str">
            <v>168P WORKERS' COMPENSATION ADJUDICATOR 2</v>
          </cell>
          <cell r="Q167" t="str">
            <v>Public Administration (local or state government, public retirement system, etc.)</v>
          </cell>
          <cell r="R167" t="str">
            <v xml:space="preserve">Adjudicates and manages a caseload of compensable industrial insurance or crime victims’ claims; establishes rate of compensation; evaluates and authorizes requests for medical treatment and diagnostic studies; reviews decisions, claim files, and examines medical reports to determine permanent partial disability; determines need for vocational services and approves plans; resolves protests regarding entitlement to benefits.  Typically requires a Bachelor’s degree or one year of experience in adjudication of time loss payments in a worker’s or crime victims’ compensation insurance program. </v>
          </cell>
        </row>
        <row r="168">
          <cell r="D168" t="str">
            <v>1216 SAFETY &amp; HEALTH SPECIALIST 2</v>
          </cell>
          <cell r="E168" t="str">
            <v>392F</v>
          </cell>
          <cell r="F168">
            <v>50001371</v>
          </cell>
          <cell r="G168">
            <v>18</v>
          </cell>
          <cell r="H168">
            <v>303</v>
          </cell>
          <cell r="I168">
            <v>6.9051959890610762E-2</v>
          </cell>
          <cell r="J168">
            <v>4.5652468698678637E-3</v>
          </cell>
          <cell r="K168">
            <v>48.925824175824175</v>
          </cell>
          <cell r="L168">
            <v>48.574999999999996</v>
          </cell>
          <cell r="M168">
            <v>8.8738866396761136</v>
          </cell>
          <cell r="N168">
            <v>7.9</v>
          </cell>
          <cell r="O168">
            <v>0</v>
          </cell>
          <cell r="P168" t="str">
            <v>392F SAFETY &amp; HEALTH SPECIALIST 2</v>
          </cell>
          <cell r="Q168" t="str">
            <v>Public Administration (local or state government, public retirement system, etc.)</v>
          </cell>
          <cell r="R168" t="str">
            <v>Maintains a Federally approved occupational safety and health program to meet requirements of the Industrial Safety and Health laws and regulations. Conducts enforcement inspections and/or investigations of workplaces to assess existing and potential safety hazards; determines compliance with standards; exercises compliance authority in issuing citations including orders and notices of immediate restraint.  Typically requires a Bachelor's degree in physics, chemistry, biology, physiology, statistics, industrial hygiene and toxicology, design of engineering hazard controls, fire protection, ergonomics, or other related fields and two years of experience as a safety and health manager, occupational safety consultant, occupational safety inspector, or related experience.</v>
          </cell>
        </row>
        <row r="169">
          <cell r="D169" t="str">
            <v>1300 PROPERTY &amp; ACQUISITION SPECIALIST 3</v>
          </cell>
          <cell r="E169" t="str">
            <v>179K</v>
          </cell>
          <cell r="F169">
            <v>50000642</v>
          </cell>
          <cell r="G169">
            <v>6</v>
          </cell>
          <cell r="H169">
            <v>191</v>
          </cell>
          <cell r="I169">
            <v>1</v>
          </cell>
          <cell r="J169">
            <v>2.8777628783655512E-3</v>
          </cell>
          <cell r="K169">
            <v>51.422965116279059</v>
          </cell>
          <cell r="L169">
            <v>54.150000000000006</v>
          </cell>
          <cell r="M169">
            <v>11.96484794275492</v>
          </cell>
          <cell r="N169">
            <v>8.65</v>
          </cell>
          <cell r="O169">
            <v>1.9575856443719401E-2</v>
          </cell>
          <cell r="P169" t="str">
            <v>179K PROPERTY &amp; ACQUISITION SPECIALIST 3</v>
          </cell>
          <cell r="Q169" t="str">
            <v>Real Estate (including rental or leasing)</v>
          </cell>
          <cell r="R169" t="str">
            <v xml:space="preserve">Performs complex duties relating to vacant, residential, commercial, agricultural, public utility, exempt, recreational, and/or industrial properties. Areas of responsibility include negotiations, acquisitions, relocation assistance, property management, title examination, leasing, appraisals, audits, disposal, inspections, and/or lands and access maintenance. Typically requires a Bachelor’s degree in business or public administration, real estate, economics, accounting, wildlife management, or related field and two to three years of experience in activities such as acquisition, sales, leasing, appraisal, title examination, escrow closing, negotiations, property management, title examination, relocation assistance, or selling, leasing or buying commercial real estate, or auditing and/or appraising real or personal property for fair market value. </v>
          </cell>
        </row>
        <row r="170">
          <cell r="D170" t="str">
            <v>1400 RETAIL CLERK 2</v>
          </cell>
          <cell r="E170" t="str">
            <v>227G</v>
          </cell>
          <cell r="F170">
            <v>51000854</v>
          </cell>
          <cell r="G170">
            <v>4</v>
          </cell>
          <cell r="H170">
            <v>4</v>
          </cell>
          <cell r="I170">
            <v>9.0909090909090912E-2</v>
          </cell>
          <cell r="J170">
            <v>6.0267285410796882E-5</v>
          </cell>
          <cell r="K170">
            <v>34.283333333333331</v>
          </cell>
          <cell r="L170" t="str">
            <v>NA</v>
          </cell>
          <cell r="M170">
            <v>5.5333333333333332</v>
          </cell>
          <cell r="N170">
            <v>5.4999999999999991</v>
          </cell>
          <cell r="O170">
            <v>0</v>
          </cell>
          <cell r="P170" t="str">
            <v>227G RETAIL CLERK 2</v>
          </cell>
          <cell r="Q170" t="str">
            <v>Retail Trade</v>
          </cell>
          <cell r="R170" t="str">
            <v>Performs ordering, receiving, sales, inventory, cash control, and/or customer service functions for a retail operation at a state institution or facility.  Typically requires one year of experience in food counter work or retail selling.</v>
          </cell>
        </row>
        <row r="171">
          <cell r="D171" t="str">
            <v>1401 LOTTERY DISTRICT SALES REPRESENTATIVE</v>
          </cell>
          <cell r="E171" t="str">
            <v>232E</v>
          </cell>
          <cell r="F171">
            <v>50000227</v>
          </cell>
          <cell r="G171">
            <v>2</v>
          </cell>
          <cell r="H171">
            <v>40</v>
          </cell>
          <cell r="I171">
            <v>0.90909090909090906</v>
          </cell>
          <cell r="J171">
            <v>6.0267285410796887E-4</v>
          </cell>
          <cell r="K171">
            <v>51.520312499999996</v>
          </cell>
          <cell r="L171">
            <v>55.95</v>
          </cell>
          <cell r="M171">
            <v>12.292187500000001</v>
          </cell>
          <cell r="N171">
            <v>11.524999999999999</v>
          </cell>
          <cell r="O171">
            <v>0</v>
          </cell>
          <cell r="P171" t="str">
            <v>232E LOTTERY DISTRICT SALES REPRESENTATIVE</v>
          </cell>
          <cell r="Q171" t="str">
            <v>Retail Trade</v>
          </cell>
          <cell r="R171" t="str">
            <v xml:space="preserve">Serves as a marketing and sales representative for an assigned geographic territory. Solicits new accounts and negotiates sales and placement of Lottery products with retail outlets. Independently performs inventory management activities for products and materials assigned to retail outlets; redistributes as necessary to achieve maximum market penetration and sales potential. Develops, presents, implements, and evaluates marketing and sales strategies to determine best method to reach sales goals for individual retail outlets.  Typically requires a bachelor's degree in business administration, public administration, marketing or closely allied field, and one year of direct sales and marketing experience.  </v>
          </cell>
        </row>
        <row r="172">
          <cell r="D172" t="str">
            <v>1500 WAREHOUSE OPERATOR 2</v>
          </cell>
          <cell r="E172" t="str">
            <v>117J</v>
          </cell>
          <cell r="F172">
            <v>50000365</v>
          </cell>
          <cell r="G172">
            <v>10</v>
          </cell>
          <cell r="H172">
            <v>157</v>
          </cell>
          <cell r="I172">
            <v>0.16371220020855057</v>
          </cell>
          <cell r="J172">
            <v>2.3654909523737775E-3</v>
          </cell>
          <cell r="K172">
            <v>48.815012254901944</v>
          </cell>
          <cell r="L172">
            <v>50.7</v>
          </cell>
          <cell r="M172">
            <v>8.9650122549019606</v>
          </cell>
          <cell r="N172">
            <v>5.2249999999999996</v>
          </cell>
          <cell r="O172">
            <v>6.4171122994652399E-2</v>
          </cell>
          <cell r="P172" t="str">
            <v>117J WAREHOUSE OPERATOR 2</v>
          </cell>
          <cell r="Q172" t="str">
            <v>Transportation or Warehousing (including airlines, ports, public transit, etc.)</v>
          </cell>
          <cell r="R172" t="str">
            <v>Performs warehouse functions in a major area within a large warehouse or independently operates a small or decentralized warehouse.  Receives, records, stores, issues, ships stock and supplies, and disposes of surplus property. Typically requires high school graduation or GED Certificate and one year of clerical or technical experience in retail clerking, warehousing, stockkeeping, shipping, or receiving and operation of material handling equipment.</v>
          </cell>
        </row>
        <row r="173">
          <cell r="D173" t="str">
            <v>1502 MECHANICAL ENGINEER SENIOR</v>
          </cell>
          <cell r="E173" t="str">
            <v>534C</v>
          </cell>
          <cell r="F173">
            <v>50001912</v>
          </cell>
          <cell r="G173">
            <v>3</v>
          </cell>
          <cell r="H173">
            <v>1</v>
          </cell>
          <cell r="I173">
            <v>1.0427528675703858E-3</v>
          </cell>
          <cell r="J173">
            <v>1.506682135269922E-5</v>
          </cell>
          <cell r="K173">
            <v>54.3</v>
          </cell>
          <cell r="L173" t="str">
            <v>NA</v>
          </cell>
          <cell r="M173">
            <v>12.9</v>
          </cell>
          <cell r="N173">
            <v>12.9</v>
          </cell>
          <cell r="O173">
            <v>0</v>
          </cell>
          <cell r="P173" t="str">
            <v>534C MECHANICAL ENGINEER SENIOR</v>
          </cell>
          <cell r="Q173" t="str">
            <v>Transportation or Warehousing (including airlines, ports, public transit, etc.)</v>
          </cell>
          <cell r="R173" t="str">
            <v>Performs professional mechanical engineering as a registered mechanical engineer; reviews and checks mechanical plans and specifications for new construction, additions and remodeling of facilities; may direct other professional engineers.  Requires registration as a professional engineer in the branch of mechanical engineering.</v>
          </cell>
        </row>
        <row r="174">
          <cell r="D174" t="str">
            <v>1504 TRANSPORTATION PLANNING SPECIALIST 3</v>
          </cell>
          <cell r="E174" t="str">
            <v>543G</v>
          </cell>
          <cell r="F174">
            <v>50002593</v>
          </cell>
          <cell r="G174">
            <v>8</v>
          </cell>
          <cell r="H174">
            <v>395</v>
          </cell>
          <cell r="I174">
            <v>0.41188738269030239</v>
          </cell>
          <cell r="J174">
            <v>5.951394434316192E-3</v>
          </cell>
          <cell r="K174">
            <v>45.614109195402293</v>
          </cell>
          <cell r="L174">
            <v>47.150000000000006</v>
          </cell>
          <cell r="M174">
            <v>11.543694638694639</v>
          </cell>
          <cell r="N174">
            <v>10.3</v>
          </cell>
          <cell r="O174">
            <v>4.4985941893158403E-2</v>
          </cell>
          <cell r="P174" t="str">
            <v>543G TRANSPORTATION PLANNING SPECIALIST 3</v>
          </cell>
          <cell r="Q174" t="str">
            <v>Transportation or Warehousing (including airlines, ports, public transit, etc.)</v>
          </cell>
          <cell r="R174" t="str">
            <v xml:space="preserve">Independently conducts complete planning assignments involving one or more transportation modes (rail, water, air, transit, bike, pedestrian) and/or one problem area and/or a single discipline (urban planning, fisheries, biology, transportation, landscape architecture, engineering, economics, social sciences). Project assignments include specific studies of service and facilities, or defined areas as a part of a statewide or region program such as air quality, economic development, roadside development and management. Typically requires a Bachelor's degree involving major study in transportation, landscape architecture, environmental or urban, regional or land use planning, engineering, public or business administration, economics or natural or physical sciences and three years' professional transportation experience involving analysis and evaluation of transportation issues and problems. </v>
          </cell>
        </row>
        <row r="175">
          <cell r="D175" t="str">
            <v>1505 TRUCK DRIVER 2</v>
          </cell>
          <cell r="E175" t="str">
            <v>632J</v>
          </cell>
          <cell r="F175">
            <v>50002417</v>
          </cell>
          <cell r="G175">
            <v>6</v>
          </cell>
          <cell r="H175">
            <v>173</v>
          </cell>
          <cell r="I175">
            <v>0.18039624608967675</v>
          </cell>
          <cell r="J175">
            <v>2.6065600940169652E-3</v>
          </cell>
          <cell r="K175">
            <v>50.594029850746267</v>
          </cell>
          <cell r="L175">
            <v>51.849999999999994</v>
          </cell>
          <cell r="M175">
            <v>9.2712121212121232</v>
          </cell>
          <cell r="N175">
            <v>4.8</v>
          </cell>
          <cell r="O175">
            <v>9.8159509202454004E-2</v>
          </cell>
          <cell r="P175" t="str">
            <v>632J TRUCK DRIVER 2</v>
          </cell>
          <cell r="Q175" t="str">
            <v>Transportation or Warehousing (including airlines, ports, public transit, etc.)</v>
          </cell>
          <cell r="R175" t="str">
            <v xml:space="preserve">Operates medium to large trucks, between buses, and special vehicles, between 28,000 GVW &amp; 60,000 GCW, to transfer and deliver materials and supplies. Positions operate vehicles in a capacity of 25 or more passengers; picks up and delivers items such as livestock, steel and iron supplies, sheet metal, bulk furniture, etc.; uses hand and wheel dollies, pallet jacks, hydraulic lifts, and forklift trucks incidental to transport supplies and equipment.  Requires a valid driver's license, and one year experience working as an entry level truck driver.  Some positions may be required to have a Class A, B or C Commercial Driver's License (CDL) with appropriate endorsements as required by Federal law. </v>
          </cell>
        </row>
        <row r="176">
          <cell r="D176" t="str">
            <v>1506 AIRCRAFT MECHANIC</v>
          </cell>
          <cell r="E176" t="str">
            <v>603E</v>
          </cell>
          <cell r="F176">
            <v>51001025</v>
          </cell>
          <cell r="G176">
            <v>5</v>
          </cell>
          <cell r="H176">
            <v>9</v>
          </cell>
          <cell r="I176">
            <v>9.384775808133473E-3</v>
          </cell>
          <cell r="J176">
            <v>1.3560139217429299E-4</v>
          </cell>
          <cell r="K176">
            <v>55.650000000000006</v>
          </cell>
          <cell r="L176" t="str">
            <v>NA</v>
          </cell>
          <cell r="M176">
            <v>10.039999999999999</v>
          </cell>
          <cell r="N176">
            <v>9.4499999999999993</v>
          </cell>
          <cell r="O176">
            <v>0</v>
          </cell>
          <cell r="P176" t="str">
            <v>603E AIRCRAFT MECHANIC</v>
          </cell>
          <cell r="Q176" t="str">
            <v>Transportation or Warehousing (including airlines, ports, public transit, etc.)</v>
          </cell>
          <cell r="R176" t="str">
            <v>Repairs, rebuilds, maintains and inspects helicopter and fixed wing engines and equipment for maintenance conditions to meet agency or institution operations, transportation, reconnaissance and Federal and State Aviation Regulations. May design, manufacture and install specialized parts and equipment for helicopters, perform maintenance and inspection work on flight simulators accessories, and/or avionic testing equipment. Repairs aircraft to state and federal maintenance standards.  Typically requires five years' experience as a journey-level, federally licensed airframe and power plant mechanic with two years performing unscheduled helicopter maintenance, troubleshooting, and systems installation. Must possess a current FAA Airframe and Power Plant License or FAA Aviation Maintenance Technician License.</v>
          </cell>
        </row>
        <row r="177">
          <cell r="D177" t="str">
            <v>1507 COMMERCIAL VEHICLE ENFORCEMENT OFFICER 1</v>
          </cell>
          <cell r="E177" t="str">
            <v>457K</v>
          </cell>
          <cell r="F177">
            <v>50001320</v>
          </cell>
          <cell r="G177">
            <v>6</v>
          </cell>
          <cell r="H177">
            <v>144</v>
          </cell>
          <cell r="I177">
            <v>0.15015641293013557</v>
          </cell>
          <cell r="J177">
            <v>2.1696222747886879E-3</v>
          </cell>
          <cell r="K177">
            <v>48.016149068322981</v>
          </cell>
          <cell r="L177">
            <v>49</v>
          </cell>
          <cell r="M177">
            <v>14.30801242236025</v>
          </cell>
          <cell r="N177">
            <v>11.6</v>
          </cell>
          <cell r="O177">
            <v>5.30386740331492E-2</v>
          </cell>
          <cell r="P177" t="str">
            <v>457K COMMERCIAL VEHICLE ENFORCEMENT OFFICER 1</v>
          </cell>
          <cell r="Q177" t="str">
            <v>Transportation or Warehousing (including airlines, ports, public transit, etc.)</v>
          </cell>
          <cell r="R177" t="str">
            <v>Armed commercial vehicle enforcement officer with authority limited to commercial vehicles; enforces laws and regulations pertaining to weight, size, equipment safety, the transportation of hazardous materials, and licensing permit requirements of commercial vehicles, private carrier buses, and their operators. Weighs and inspects vehicles traveling on public highways or performs vehicle driver inspections on commercial motor vehicles. Conducts terminal safety audits; provides security for commercial vehicle staff and facilities; and conducts a comprehensive inspection program of all public transportation vehicles, as required by state law. A valid driver's license is required.</v>
          </cell>
        </row>
        <row r="178">
          <cell r="D178" t="str">
            <v>1508 TRAFFIC SAFETY SYSTEMS OPERATOR 3</v>
          </cell>
          <cell r="E178" t="str">
            <v>401C</v>
          </cell>
          <cell r="F178">
            <v>50001266</v>
          </cell>
          <cell r="G178">
            <v>3</v>
          </cell>
          <cell r="H178">
            <v>38</v>
          </cell>
          <cell r="I178">
            <v>3.9624608967674661E-2</v>
          </cell>
          <cell r="J178">
            <v>5.7253921140257042E-4</v>
          </cell>
          <cell r="K178">
            <v>54.674999999999976</v>
          </cell>
          <cell r="L178">
            <v>55.2</v>
          </cell>
          <cell r="M178">
            <v>10.35357142857143</v>
          </cell>
          <cell r="N178">
            <v>10.75</v>
          </cell>
          <cell r="O178">
            <v>0.128113879003559</v>
          </cell>
          <cell r="P178" t="str">
            <v>401C TRAFFIC SAFETY SYSTEMS OPERATOR 3</v>
          </cell>
          <cell r="Q178" t="str">
            <v>Transportation or Warehousing (including airlines, ports, public transit, etc.)</v>
          </cell>
          <cell r="R178" t="str">
            <v>A single operator or a lead shift operator of the electronic communications systems; receives, transmits, and coordinates roadway conditions and services requirements via multi-frequency base stations; accountable for all decisions and actions taken on a shift; monitors and operates freeway traffic control systems; operates computer enhanced information distribution systems on the roadway and for the media; monitors electronic, video, and computer systems; adjusts environmental control systems, tunnel fire detection, and fire suppression systems.  Typically requires high school graduation or equivalent and two years of experience as a principal radio operator or dispatcher using multi-band, two-way radio equipment and personal computers.</v>
          </cell>
        </row>
        <row r="179">
          <cell r="D179" t="str">
            <v>1509 MARINE VESSEL OPERATOR</v>
          </cell>
          <cell r="E179" t="str">
            <v>652R</v>
          </cell>
          <cell r="F179">
            <v>50002720</v>
          </cell>
          <cell r="G179">
            <v>9</v>
          </cell>
          <cell r="H179">
            <v>29</v>
          </cell>
          <cell r="I179">
            <v>3.023983315954119E-2</v>
          </cell>
          <cell r="J179">
            <v>4.3693781922827743E-4</v>
          </cell>
          <cell r="K179">
            <v>49.104166666666671</v>
          </cell>
          <cell r="L179">
            <v>49.6</v>
          </cell>
          <cell r="M179">
            <v>6.5625</v>
          </cell>
          <cell r="N179">
            <v>6.2249999999999996</v>
          </cell>
          <cell r="O179">
            <v>0.164383561643836</v>
          </cell>
          <cell r="P179" t="str">
            <v>652R MARINE VESSEL OPERATOR</v>
          </cell>
          <cell r="Q179" t="str">
            <v>Transportation or Warehousing (including airlines, ports, public transit, etc.)</v>
          </cell>
          <cell r="R179" t="str">
            <v>Serves as Master of marine vessels transporting passengers, vehicles, or equipment. Supervises a crew on a passenger vessel or tugboat, conducts crew training and drills, maintains vessel operating and navigation equipment. All positions within this class must meet United States Coast Guard Master Inland licensure requirements. Requires a valid United States Coast Guard Master Inland license to operate marine vessels up to 100 gross registered tons, a valid Radar Observer endorsement, and one year of experience operating marine vessels as a licensed Master.</v>
          </cell>
        </row>
        <row r="180">
          <cell r="D180" t="str">
            <v>1510 AIRCRAFT PILOT 2</v>
          </cell>
          <cell r="E180" t="str">
            <v>654F</v>
          </cell>
          <cell r="F180">
            <v>50002772</v>
          </cell>
          <cell r="G180">
            <v>2</v>
          </cell>
          <cell r="H180">
            <v>13</v>
          </cell>
          <cell r="I180">
            <v>1.3555787278415016E-2</v>
          </cell>
          <cell r="J180">
            <v>1.9586867758508987E-4</v>
          </cell>
          <cell r="K180">
            <v>45.784615384615385</v>
          </cell>
          <cell r="L180">
            <v>44.5</v>
          </cell>
          <cell r="M180">
            <v>4.7923076923076922</v>
          </cell>
          <cell r="N180">
            <v>3.8</v>
          </cell>
          <cell r="O180">
            <v>0.17777777777777801</v>
          </cell>
          <cell r="P180" t="str">
            <v>654F AIRCRAFT PILOT 2</v>
          </cell>
          <cell r="Q180" t="str">
            <v>Transportation or Warehousing (including airlines, ports, public transit, etc.)</v>
          </cell>
          <cell r="R180" t="str">
            <v>Serves as a Washington State pilot in command of multi-engine aircraft or amphibious seaplane aircraft on departmental operations, law enforcement missions or administrative business; pilot in command of helicopters in support of fire-fighting operations.  Typically, requires: Fixed Wing Option: • 2,000 hours of turbo-prop and/or reciprocating engine logged flight time, including low level flight, below 500 feet, with 1500 hours Pilot- In-Command (PIC) and a minimum of 500 hours of time in multi-engine aircraft and a minimum of 100 hours of actual instrument time. A current Class II flight physical and a valid Federal Aviation Agency Commercial Certificate are required with an instrument rating and a rating in one or more of the following categories:  A. Single engine land; B. Single engine sea; C. Multi-engine land; D. Multi-engine sea    OR Helicopter Option: • 1,500 hours of Pilot-In-Command (PIC) time in turbine engine powered helicopters, including field operations with long line loads, vertical reference flying, and mountain flying. A current, valid Federal Aviation Agency Commercial Certificate is required with Rotorcraft rating and a current Class II flight physical.</v>
          </cell>
        </row>
        <row r="181">
          <cell r="D181" t="str">
            <v>1600 ENERGY/UTILITIES ENGINEER 2</v>
          </cell>
          <cell r="E181" t="str">
            <v>529J</v>
          </cell>
          <cell r="F181">
            <v>50001857</v>
          </cell>
          <cell r="G181">
            <v>4</v>
          </cell>
          <cell r="H181">
            <v>22</v>
          </cell>
          <cell r="I181">
            <v>0.11518324607329843</v>
          </cell>
          <cell r="J181">
            <v>3.3147006975938284E-4</v>
          </cell>
          <cell r="K181">
            <v>55.6</v>
          </cell>
          <cell r="L181">
            <v>55.6</v>
          </cell>
          <cell r="M181">
            <v>10.733333333333333</v>
          </cell>
          <cell r="N181">
            <v>9.5</v>
          </cell>
          <cell r="O181">
            <v>0</v>
          </cell>
          <cell r="P181" t="str">
            <v>529J ENERGY/UTILITIES ENGINEER 2</v>
          </cell>
          <cell r="Q181" t="str">
            <v>Utilities (including electricity, natural gas, water/sewer, etc.)</v>
          </cell>
          <cell r="R181" t="str">
            <v>Performs professional engineering work under general supervision. Assists in field inspections and provides supporting data and analysis on practices or operations; conducts standard and specialized inspections of the operations of intrastate pipeline operators; determines if operational practices comply with state and federal pipeline rules; analyzes proposed construction plans for service and engineering feasibility; prepares and analyzes less complicated depreciation, valuation and cost studies; assists in the preparation and analysis of exhibits and data for formal hearings; assists in the investigation of procedures for compliance with laws and regulations; conducts site visits to assist supervisor in building design scoping meetings. Typically requires a Bachelor’s degree with a major study in engineering and one year of professional level experience performing energy or utilities related work.</v>
          </cell>
        </row>
        <row r="182">
          <cell r="D182" t="str">
            <v>1601 NUCLEAR ENGINEER</v>
          </cell>
          <cell r="E182" t="str">
            <v>529O</v>
          </cell>
          <cell r="F182">
            <v>50002261</v>
          </cell>
          <cell r="G182">
            <v>5</v>
          </cell>
          <cell r="H182">
            <v>8</v>
          </cell>
          <cell r="I182">
            <v>4.1884816753926704E-2</v>
          </cell>
          <cell r="J182">
            <v>1.2053457082159376E-4</v>
          </cell>
          <cell r="K182">
            <v>55.824999999999996</v>
          </cell>
          <cell r="L182" t="str">
            <v>NA</v>
          </cell>
          <cell r="M182">
            <v>10.35</v>
          </cell>
          <cell r="N182">
            <v>10.45</v>
          </cell>
          <cell r="O182">
            <v>0</v>
          </cell>
          <cell r="P182" t="str">
            <v>529O NUCLEAR ENGINEER</v>
          </cell>
          <cell r="Q182" t="str">
            <v>Utilities (including electricity, natural gas, water/sewer, etc.)</v>
          </cell>
          <cell r="R182" t="str">
            <v>Plans, directs and conducts radiological safety evaluations of the design, construction, operation and decommissioning of nuclear power plants and other nuclear facilities operated and licensed by the Federal government for conformance to safety standards and site certification conditions; reviews applications for permits and licenses for nuclear facilities; performs on‑site evaluations and inspections of nuclear power plants and other major nuclear facilities. Requires a Master's degree in Nuclear Engineering and three years of experience in a nuclear power reactor program which includes evaluation of the radiological safety aspects of a nuclear power reactor.</v>
          </cell>
        </row>
        <row r="183">
          <cell r="D183" t="str">
            <v>1602 UTILITY WORKER 2</v>
          </cell>
          <cell r="E183" t="str">
            <v>595L</v>
          </cell>
          <cell r="F183">
            <v>50001841</v>
          </cell>
          <cell r="G183">
            <v>4</v>
          </cell>
          <cell r="H183">
            <v>25</v>
          </cell>
          <cell r="I183">
            <v>0.13089005235602094</v>
          </cell>
          <cell r="J183">
            <v>3.7667053381748052E-4</v>
          </cell>
          <cell r="K183">
            <v>42.670588235294119</v>
          </cell>
          <cell r="L183">
            <v>42.4</v>
          </cell>
          <cell r="M183">
            <v>6.1176470588235299</v>
          </cell>
          <cell r="N183">
            <v>0.5</v>
          </cell>
          <cell r="O183">
            <v>7.7419354838709695E-2</v>
          </cell>
          <cell r="P183" t="str">
            <v>595L UTILITY WORKER 2</v>
          </cell>
          <cell r="Q183" t="str">
            <v>Utilities (including electricity, natural gas, water/sewer, etc.)</v>
          </cell>
          <cell r="R183" t="str">
            <v>Performs various semi-skilled manual work in the maintenance, repair, remodeling, and construction of buildings, facilities, utility and sewer systems, equipment, and grounds as part of a work crew or as an assistant to a journey level worker.  Repairs and installs sanitary storm drains and sewers; builds and repairs parking lots and sidewalks; cleans roofs and gutters; maintains tunnel passages, sumps, and utility access holes; operates, cleans, services, adjusts, and makes repairs on power tools and equipment. Operates motorized equipment such as automobiles, trucks, forklifts, small tractors and front-end loaders, street cleaning equipment, trailers, trenchers and turf renovation equipment. Typically requires two years of related or equivalent education/experience.</v>
          </cell>
        </row>
        <row r="184">
          <cell r="D184" t="str">
            <v>1603 PLANT MANAGER 2
ALTERNATE TITLES:
PHYSICAL PLANT MANAGER,
PLANT ENGINEER</v>
          </cell>
          <cell r="E184" t="str">
            <v>595T</v>
          </cell>
          <cell r="F184">
            <v>50002793</v>
          </cell>
          <cell r="G184">
            <v>9</v>
          </cell>
          <cell r="H184">
            <v>40</v>
          </cell>
          <cell r="I184">
            <v>0.20942408376963351</v>
          </cell>
          <cell r="J184">
            <v>6.0267285410796887E-4</v>
          </cell>
          <cell r="K184">
            <v>52.75</v>
          </cell>
          <cell r="L184">
            <v>53.4</v>
          </cell>
          <cell r="M184">
            <v>14.233333333333333</v>
          </cell>
          <cell r="N184">
            <v>11.149999999999999</v>
          </cell>
          <cell r="O184">
            <v>0</v>
          </cell>
          <cell r="P184" t="str">
            <v>595T PLANT MANAGER 2
ALTERNATE TITLES:
PHYSICAL PLANT MANAGER,
PLANT ENGINEER</v>
          </cell>
          <cell r="Q184" t="str">
            <v>Utilities (including electricity, natural gas, water/sewer, etc.)</v>
          </cell>
          <cell r="R184" t="str">
            <v>Directs maintenance, repair, alteration, and construction of buildings, equipment, and grounds and operation of high-pressure heating plant at medium-sized institution or similar facility; supervises building trades' journey-level workers. Inspects buildings, grounds, and equipment; determines need for maintenance and repair.  Typically requires three years of supervisory experience in operation and/or maintenance of physical plant in large industrial, commercial or public establishment.</v>
          </cell>
        </row>
        <row r="185">
          <cell r="D185" t="str">
            <v>1604 STATIONARY ENGINEER 2</v>
          </cell>
          <cell r="E185" t="str">
            <v>602K</v>
          </cell>
          <cell r="F185">
            <v>50002778</v>
          </cell>
          <cell r="G185">
            <v>12</v>
          </cell>
          <cell r="H185">
            <v>80</v>
          </cell>
          <cell r="I185">
            <v>0.41884816753926701</v>
          </cell>
          <cell r="J185">
            <v>1.2053457082159377E-3</v>
          </cell>
          <cell r="K185">
            <v>58.128947368421066</v>
          </cell>
          <cell r="L185">
            <v>59.35</v>
          </cell>
          <cell r="M185">
            <v>13.833333333333334</v>
          </cell>
          <cell r="N185">
            <v>11.625</v>
          </cell>
          <cell r="O185">
            <v>6.5395095367847406E-2</v>
          </cell>
          <cell r="P185" t="str">
            <v>602K STATIONARY ENGINEER 2</v>
          </cell>
          <cell r="Q185" t="str">
            <v>Utilities (including electricity, natural gas, water/sewer, etc.)</v>
          </cell>
          <cell r="R185" t="str">
            <v>Responsible for overall operation and maintenance of a high pressure heating plant consisting of one or more boilers up to 150 h.p. each or tends high pressure power boiler system consisting of two or more boilers over 150 h.p. each. Independent judgment and decisions concerning operations and safety activities of the steam heating plant.  Typically requires three years of experience in the operation, maintenance and/or repair of stationary or marine high pressure boilers and heating systems.</v>
          </cell>
        </row>
        <row r="186">
          <cell r="D186" t="str">
            <v>1605 WASTEWATER TREATMENT PLANT OPERATOR 2</v>
          </cell>
          <cell r="E186" t="str">
            <v>602U</v>
          </cell>
          <cell r="F186">
            <v>50002783</v>
          </cell>
          <cell r="G186">
            <v>4</v>
          </cell>
          <cell r="H186">
            <v>16</v>
          </cell>
          <cell r="I186">
            <v>8.3769633507853408E-2</v>
          </cell>
          <cell r="J186">
            <v>2.4106914164318753E-4</v>
          </cell>
          <cell r="K186">
            <v>57.266666666666659</v>
          </cell>
          <cell r="L186">
            <v>57.3</v>
          </cell>
          <cell r="M186">
            <v>8.7166666666666668</v>
          </cell>
          <cell r="N186">
            <v>7.15</v>
          </cell>
          <cell r="O186">
            <v>0</v>
          </cell>
          <cell r="P186" t="str">
            <v>602U WASTEWATER TREATMENT PLANT OPERATOR 2</v>
          </cell>
          <cell r="Q186" t="str">
            <v>Utilities (including electricity, natural gas, water/sewer, etc.)</v>
          </cell>
          <cell r="R186" t="str">
            <v xml:space="preserve">Operates and maintains a Class 2 wastewater treatment plant or water distribution/treatment plant. Performs chemical tests and analyzes plant operation; investigates complaints concerning water service; operates a variety of equipment; performs basic pipe fitting work and installs meters, hydrants and valves; ensures compliance with safety regulations and applicable laws. Requires a valid State Certificate issued by the Department of Health as a Water Treatment Plant Operator 2 or Water Distribution Manager 2.
</v>
          </cell>
        </row>
      </sheetData>
      <sheetData sheetId="11">
        <row r="3">
          <cell r="G3" t="str">
            <v>Benchmark #</v>
          </cell>
          <cell r="H3" t="str">
            <v>Long Market Segment</v>
          </cell>
          <cell r="I3" t="str">
            <v>Market Segment</v>
          </cell>
          <cell r="J3" t="str">
            <v>Job Title</v>
          </cell>
          <cell r="K3" t="str">
            <v>In-State Public Sector</v>
          </cell>
          <cell r="L3" t="str">
            <v>State Governments</v>
          </cell>
          <cell r="M3" t="str">
            <v>In-State Private Sector</v>
          </cell>
          <cell r="N3" t="str">
            <v>Total</v>
          </cell>
        </row>
        <row r="4">
          <cell r="B4" t="str">
            <v>In-State Public Sector</v>
          </cell>
          <cell r="G4">
            <v>100</v>
          </cell>
          <cell r="H4" t="str">
            <v>Administrative and Other Support Services</v>
          </cell>
          <cell r="I4" t="str">
            <v>Administrative and Other Support Services</v>
          </cell>
          <cell r="J4" t="str">
            <v>100 Secretary Senior</v>
          </cell>
          <cell r="K4">
            <v>23</v>
          </cell>
          <cell r="L4">
            <v>0</v>
          </cell>
          <cell r="M4">
            <v>6</v>
          </cell>
          <cell r="N4">
            <v>29</v>
          </cell>
          <cell r="O4">
            <v>10953</v>
          </cell>
          <cell r="P4">
            <v>5086.597765200001</v>
          </cell>
          <cell r="Q4">
            <v>10056</v>
          </cell>
          <cell r="R4">
            <v>7026.4089715137516</v>
          </cell>
          <cell r="S4">
            <v>55629.5</v>
          </cell>
          <cell r="T4" t="str">
            <v>-</v>
          </cell>
          <cell r="U4">
            <v>48966.875</v>
          </cell>
          <cell r="V4">
            <v>52298.1875</v>
          </cell>
          <cell r="W4">
            <v>52298.1875</v>
          </cell>
          <cell r="X4">
            <v>37860</v>
          </cell>
          <cell r="Y4">
            <v>55629.5</v>
          </cell>
          <cell r="Z4" t="str">
            <v>-</v>
          </cell>
          <cell r="AA4">
            <v>48263.375</v>
          </cell>
          <cell r="AB4">
            <v>51946.4375</v>
          </cell>
          <cell r="AC4">
            <v>51946.4375</v>
          </cell>
          <cell r="AD4">
            <v>53899.5977652</v>
          </cell>
          <cell r="AE4">
            <v>69380.596471513752</v>
          </cell>
          <cell r="AF4">
            <v>69380.596471513752</v>
          </cell>
        </row>
        <row r="5">
          <cell r="B5" t="str">
            <v>Ben Franklin Transit</v>
          </cell>
          <cell r="C5" t="str">
            <v>In-State Public Sector</v>
          </cell>
          <cell r="D5" t="str">
            <v>Yes</v>
          </cell>
          <cell r="E5">
            <v>1</v>
          </cell>
          <cell r="G5">
            <v>101</v>
          </cell>
          <cell r="H5" t="str">
            <v>Administrative and Other Support Services</v>
          </cell>
          <cell r="I5" t="str">
            <v>Administrative and Other Support Services</v>
          </cell>
          <cell r="J5" t="str">
            <v>101 PBX &amp; Telephone Operator</v>
          </cell>
          <cell r="K5">
            <v>1</v>
          </cell>
          <cell r="L5">
            <v>0</v>
          </cell>
          <cell r="M5">
            <v>4</v>
          </cell>
          <cell r="N5">
            <v>5</v>
          </cell>
          <cell r="O5">
            <v>10953</v>
          </cell>
          <cell r="P5">
            <v>4972.9352794799997</v>
          </cell>
          <cell r="Q5">
            <v>10056</v>
          </cell>
          <cell r="R5">
            <v>1722.5929999999998</v>
          </cell>
          <cell r="S5">
            <v>48422.400000000001</v>
          </cell>
          <cell r="T5" t="str">
            <v>-</v>
          </cell>
          <cell r="U5">
            <v>37707.25</v>
          </cell>
          <cell r="V5">
            <v>43064.824999999997</v>
          </cell>
          <cell r="W5">
            <v>43064.824999999997</v>
          </cell>
          <cell r="X5">
            <v>37014</v>
          </cell>
          <cell r="Y5">
            <v>48422.400000000001</v>
          </cell>
          <cell r="Z5" t="str">
            <v>-</v>
          </cell>
          <cell r="AA5">
            <v>37707.25</v>
          </cell>
          <cell r="AB5">
            <v>43064.824999999997</v>
          </cell>
          <cell r="AC5">
            <v>43064.824999999997</v>
          </cell>
          <cell r="AD5">
            <v>52939.93527948</v>
          </cell>
          <cell r="AE5">
            <v>54843.417999999998</v>
          </cell>
          <cell r="AF5">
            <v>54843.417999999998</v>
          </cell>
        </row>
        <row r="6">
          <cell r="B6" t="str">
            <v>Chelan County PUD</v>
          </cell>
          <cell r="C6" t="str">
            <v>In-State Public Sector</v>
          </cell>
          <cell r="D6" t="str">
            <v>No</v>
          </cell>
          <cell r="E6">
            <v>1</v>
          </cell>
          <cell r="G6">
            <v>102</v>
          </cell>
          <cell r="H6" t="str">
            <v>Administrative and Other Support Services</v>
          </cell>
          <cell r="I6" t="str">
            <v>Administrative and Other Support Services</v>
          </cell>
          <cell r="J6" t="str">
            <v>102 Customer Service Specialist 2</v>
          </cell>
          <cell r="K6">
            <v>8</v>
          </cell>
          <cell r="L6">
            <v>0</v>
          </cell>
          <cell r="M6">
            <v>5</v>
          </cell>
          <cell r="N6">
            <v>13</v>
          </cell>
          <cell r="O6">
            <v>10953</v>
          </cell>
          <cell r="P6">
            <v>5334.8817765599997</v>
          </cell>
          <cell r="Q6">
            <v>10056</v>
          </cell>
          <cell r="R6">
            <v>6474.4650000000001</v>
          </cell>
          <cell r="S6">
            <v>52096.25</v>
          </cell>
          <cell r="T6" t="str">
            <v>-</v>
          </cell>
          <cell r="U6">
            <v>55811.5</v>
          </cell>
          <cell r="V6">
            <v>53953.875</v>
          </cell>
          <cell r="W6">
            <v>53953.875</v>
          </cell>
          <cell r="X6">
            <v>39708</v>
          </cell>
          <cell r="Y6">
            <v>52096.25</v>
          </cell>
          <cell r="Z6" t="str">
            <v>-</v>
          </cell>
          <cell r="AA6">
            <v>55175.5</v>
          </cell>
          <cell r="AB6">
            <v>53635.875</v>
          </cell>
          <cell r="AC6">
            <v>53635.875</v>
          </cell>
          <cell r="AD6">
            <v>55995.881776559996</v>
          </cell>
          <cell r="AE6">
            <v>70484.34</v>
          </cell>
          <cell r="AF6">
            <v>70484.34</v>
          </cell>
        </row>
        <row r="7">
          <cell r="B7" t="str">
            <v>City of Everett</v>
          </cell>
          <cell r="C7" t="str">
            <v>In-State Public Sector</v>
          </cell>
          <cell r="D7" t="str">
            <v>Yes</v>
          </cell>
          <cell r="E7">
            <v>1</v>
          </cell>
          <cell r="G7">
            <v>103</v>
          </cell>
          <cell r="H7" t="str">
            <v>Administrative and Other Support Services</v>
          </cell>
          <cell r="I7" t="str">
            <v>Administrative and Other Support Services</v>
          </cell>
          <cell r="J7" t="str">
            <v>103 Administrative Assistant 3</v>
          </cell>
          <cell r="K7">
            <v>22</v>
          </cell>
          <cell r="L7">
            <v>0</v>
          </cell>
          <cell r="M7">
            <v>6</v>
          </cell>
          <cell r="N7">
            <v>28</v>
          </cell>
          <cell r="O7">
            <v>10953</v>
          </cell>
          <cell r="P7">
            <v>5737.9402365599999</v>
          </cell>
          <cell r="Q7">
            <v>10056</v>
          </cell>
          <cell r="R7">
            <v>8409.3781212350004</v>
          </cell>
          <cell r="S7">
            <v>60603</v>
          </cell>
          <cell r="T7" t="str">
            <v>-</v>
          </cell>
          <cell r="U7">
            <v>64580.5</v>
          </cell>
          <cell r="V7">
            <v>62591.75</v>
          </cell>
          <cell r="W7">
            <v>62591.75</v>
          </cell>
          <cell r="X7">
            <v>42708</v>
          </cell>
          <cell r="Y7">
            <v>60603</v>
          </cell>
          <cell r="Z7" t="str">
            <v>-</v>
          </cell>
          <cell r="AA7">
            <v>63812</v>
          </cell>
          <cell r="AB7">
            <v>62207.5</v>
          </cell>
          <cell r="AC7">
            <v>62207.5</v>
          </cell>
          <cell r="AD7">
            <v>59398.940236559996</v>
          </cell>
          <cell r="AE7">
            <v>81057.128121235</v>
          </cell>
          <cell r="AF7">
            <v>81057.128121235</v>
          </cell>
        </row>
        <row r="8">
          <cell r="B8" t="str">
            <v>City of Olympia</v>
          </cell>
          <cell r="C8" t="str">
            <v>In-State Public Sector</v>
          </cell>
          <cell r="D8" t="str">
            <v>Yes</v>
          </cell>
          <cell r="E8">
            <v>1</v>
          </cell>
          <cell r="G8">
            <v>104</v>
          </cell>
          <cell r="H8" t="str">
            <v>Administrative and Other Support Services</v>
          </cell>
          <cell r="I8" t="str">
            <v>Administrative and Other Support Services</v>
          </cell>
          <cell r="J8" t="str">
            <v>104 Program Specialist 2</v>
          </cell>
          <cell r="K8">
            <v>15</v>
          </cell>
          <cell r="L8">
            <v>0</v>
          </cell>
          <cell r="M8">
            <v>2</v>
          </cell>
          <cell r="N8">
            <v>17</v>
          </cell>
          <cell r="O8">
            <v>10953</v>
          </cell>
          <cell r="P8">
            <v>6020.0811585600004</v>
          </cell>
          <cell r="Q8">
            <v>10056</v>
          </cell>
          <cell r="R8">
            <v>8733.3027702550007</v>
          </cell>
          <cell r="S8">
            <v>64446</v>
          </cell>
          <cell r="T8" t="str">
            <v>-</v>
          </cell>
          <cell r="U8">
            <v>65559.5</v>
          </cell>
          <cell r="V8">
            <v>65002.75</v>
          </cell>
          <cell r="W8">
            <v>65002.75</v>
          </cell>
          <cell r="X8">
            <v>44808</v>
          </cell>
          <cell r="Y8">
            <v>64446</v>
          </cell>
          <cell r="Z8" t="str">
            <v>-</v>
          </cell>
          <cell r="AA8">
            <v>63650</v>
          </cell>
          <cell r="AB8">
            <v>64048</v>
          </cell>
          <cell r="AC8">
            <v>64048</v>
          </cell>
          <cell r="AD8">
            <v>61781.081158560002</v>
          </cell>
          <cell r="AE8">
            <v>83792.052770255003</v>
          </cell>
          <cell r="AF8">
            <v>83792.052770255003</v>
          </cell>
        </row>
        <row r="9">
          <cell r="B9" t="str">
            <v>City of Redmond</v>
          </cell>
          <cell r="C9" t="str">
            <v>In-State Public Sector</v>
          </cell>
          <cell r="D9" t="str">
            <v>Yes</v>
          </cell>
          <cell r="E9">
            <v>1</v>
          </cell>
          <cell r="G9">
            <v>105</v>
          </cell>
          <cell r="H9" t="str">
            <v>Administrative and Other Support Services</v>
          </cell>
          <cell r="I9" t="str">
            <v>Administrative and Other Support Services</v>
          </cell>
          <cell r="J9" t="str">
            <v>105 Management Analyst 3</v>
          </cell>
          <cell r="K9">
            <v>8</v>
          </cell>
          <cell r="L9">
            <v>0</v>
          </cell>
          <cell r="M9">
            <v>3</v>
          </cell>
          <cell r="N9">
            <v>11</v>
          </cell>
          <cell r="O9">
            <v>10953</v>
          </cell>
          <cell r="P9">
            <v>8070.0364861200005</v>
          </cell>
          <cell r="Q9">
            <v>10056</v>
          </cell>
          <cell r="R9">
            <v>10303.57838538</v>
          </cell>
          <cell r="S9">
            <v>83859</v>
          </cell>
          <cell r="T9" t="str">
            <v>-</v>
          </cell>
          <cell r="U9">
            <v>78177</v>
          </cell>
          <cell r="V9">
            <v>81018</v>
          </cell>
          <cell r="W9">
            <v>81018</v>
          </cell>
          <cell r="X9">
            <v>60066</v>
          </cell>
          <cell r="Y9">
            <v>83859</v>
          </cell>
          <cell r="Z9" t="str">
            <v>-</v>
          </cell>
          <cell r="AA9">
            <v>77257.5</v>
          </cell>
          <cell r="AB9">
            <v>80558.25</v>
          </cell>
          <cell r="AC9">
            <v>80558.25</v>
          </cell>
          <cell r="AD9">
            <v>79089.036486120007</v>
          </cell>
          <cell r="AE9">
            <v>101377.57838537999</v>
          </cell>
          <cell r="AF9">
            <v>101377.57838537999</v>
          </cell>
        </row>
        <row r="10">
          <cell r="B10" t="str">
            <v>City of Renton</v>
          </cell>
          <cell r="C10" t="str">
            <v>In-State Public Sector</v>
          </cell>
          <cell r="D10" t="str">
            <v>Yes</v>
          </cell>
          <cell r="E10">
            <v>1</v>
          </cell>
          <cell r="G10">
            <v>106</v>
          </cell>
          <cell r="H10" t="str">
            <v>Administrative and Other Support Services</v>
          </cell>
          <cell r="I10" t="str">
            <v>Administrative and Other Support Services</v>
          </cell>
          <cell r="J10" t="str">
            <v>106 Events Coordinator 3</v>
          </cell>
          <cell r="K10">
            <v>4</v>
          </cell>
          <cell r="L10">
            <v>0</v>
          </cell>
          <cell r="M10">
            <v>5</v>
          </cell>
          <cell r="N10">
            <v>9</v>
          </cell>
          <cell r="O10">
            <v>10953</v>
          </cell>
          <cell r="P10">
            <v>5596.0636586400005</v>
          </cell>
          <cell r="Q10">
            <v>10056</v>
          </cell>
          <cell r="R10">
            <v>2816.777</v>
          </cell>
          <cell r="S10">
            <v>71910.600000000006</v>
          </cell>
          <cell r="T10" t="str">
            <v>-</v>
          </cell>
          <cell r="U10">
            <v>68928.25</v>
          </cell>
          <cell r="V10">
            <v>70419.425000000003</v>
          </cell>
          <cell r="W10">
            <v>70419.425000000003</v>
          </cell>
          <cell r="X10">
            <v>41652</v>
          </cell>
          <cell r="Y10">
            <v>71910.600000000006</v>
          </cell>
          <cell r="Z10" t="str">
            <v>-</v>
          </cell>
          <cell r="AA10">
            <v>67300</v>
          </cell>
          <cell r="AB10">
            <v>69605.3</v>
          </cell>
          <cell r="AC10">
            <v>69605.3</v>
          </cell>
          <cell r="AD10">
            <v>58201.06365864</v>
          </cell>
          <cell r="AE10">
            <v>83292.202000000005</v>
          </cell>
          <cell r="AF10">
            <v>83292.202000000005</v>
          </cell>
        </row>
        <row r="11">
          <cell r="B11" t="str">
            <v>City of Seattle</v>
          </cell>
          <cell r="C11" t="str">
            <v>In-State Public Sector</v>
          </cell>
          <cell r="D11" t="str">
            <v>Yes</v>
          </cell>
          <cell r="E11">
            <v>1</v>
          </cell>
          <cell r="G11">
            <v>107</v>
          </cell>
          <cell r="H11" t="str">
            <v>Administrative and Other Support Services</v>
          </cell>
          <cell r="I11" t="str">
            <v>Administrative and Other Support Services</v>
          </cell>
          <cell r="J11" t="str">
            <v>107 Forms &amp; Records Analyst 2</v>
          </cell>
          <cell r="K11">
            <v>12</v>
          </cell>
          <cell r="L11">
            <v>0</v>
          </cell>
          <cell r="M11">
            <v>2</v>
          </cell>
          <cell r="N11">
            <v>14</v>
          </cell>
          <cell r="O11">
            <v>10953</v>
          </cell>
          <cell r="P11">
            <v>6020.0811585600004</v>
          </cell>
          <cell r="Q11">
            <v>10056</v>
          </cell>
          <cell r="R11">
            <v>7097.8930688050004</v>
          </cell>
          <cell r="S11">
            <v>59156</v>
          </cell>
          <cell r="T11" t="str">
            <v>-</v>
          </cell>
          <cell r="U11">
            <v>46504.5</v>
          </cell>
          <cell r="V11">
            <v>52830.25</v>
          </cell>
          <cell r="W11">
            <v>52830.25</v>
          </cell>
          <cell r="X11">
            <v>44808</v>
          </cell>
          <cell r="Y11">
            <v>59156</v>
          </cell>
          <cell r="Z11" t="str">
            <v>-</v>
          </cell>
          <cell r="AA11">
            <v>45150</v>
          </cell>
          <cell r="AB11">
            <v>52153</v>
          </cell>
          <cell r="AC11">
            <v>52153</v>
          </cell>
          <cell r="AD11">
            <v>61781.081158560002</v>
          </cell>
          <cell r="AE11">
            <v>69984.143068805002</v>
          </cell>
          <cell r="AF11">
            <v>69984.143068805002</v>
          </cell>
        </row>
        <row r="12">
          <cell r="B12" t="str">
            <v>City of Spokane</v>
          </cell>
          <cell r="C12" t="str">
            <v>In-State Public Sector</v>
          </cell>
          <cell r="D12" t="str">
            <v>Yes</v>
          </cell>
          <cell r="E12">
            <v>1</v>
          </cell>
          <cell r="G12">
            <v>108</v>
          </cell>
          <cell r="H12" t="str">
            <v>Administrative and Other Support Services</v>
          </cell>
          <cell r="I12" t="str">
            <v>Administrative and Other Support Services</v>
          </cell>
          <cell r="J12" t="str">
            <v>108 Mail Carrier-Driver</v>
          </cell>
          <cell r="K12">
            <v>7</v>
          </cell>
          <cell r="L12">
            <v>0</v>
          </cell>
          <cell r="M12">
            <v>5</v>
          </cell>
          <cell r="N12">
            <v>12</v>
          </cell>
          <cell r="O12">
            <v>10953</v>
          </cell>
          <cell r="P12">
            <v>4541.6627272800006</v>
          </cell>
          <cell r="Q12">
            <v>10056</v>
          </cell>
          <cell r="R12">
            <v>4079.7829232737504</v>
          </cell>
          <cell r="S12">
            <v>45406.5</v>
          </cell>
          <cell r="T12" t="str">
            <v>-</v>
          </cell>
          <cell r="U12">
            <v>35570</v>
          </cell>
          <cell r="V12">
            <v>40488.25</v>
          </cell>
          <cell r="W12">
            <v>40488.25</v>
          </cell>
          <cell r="X12">
            <v>33804</v>
          </cell>
          <cell r="Y12">
            <v>45406.5</v>
          </cell>
          <cell r="Z12" t="str">
            <v>-</v>
          </cell>
          <cell r="AA12">
            <v>35570</v>
          </cell>
          <cell r="AB12">
            <v>40488.25</v>
          </cell>
          <cell r="AC12">
            <v>40488.25</v>
          </cell>
          <cell r="AD12">
            <v>49298.662727280003</v>
          </cell>
          <cell r="AE12">
            <v>54624.032923273749</v>
          </cell>
          <cell r="AF12">
            <v>54624.032923273749</v>
          </cell>
        </row>
        <row r="13">
          <cell r="B13" t="str">
            <v>City of Tacoma</v>
          </cell>
          <cell r="C13" t="str">
            <v>In-State Public Sector</v>
          </cell>
          <cell r="D13" t="str">
            <v>Yes</v>
          </cell>
          <cell r="E13">
            <v>1</v>
          </cell>
          <cell r="G13">
            <v>109</v>
          </cell>
          <cell r="H13" t="str">
            <v>Administrative and Other Support Services</v>
          </cell>
          <cell r="I13" t="str">
            <v>Administrative and Other Support Services</v>
          </cell>
          <cell r="J13" t="str">
            <v>109 Procurement &amp; Supply Specialist 3</v>
          </cell>
          <cell r="K13">
            <v>19</v>
          </cell>
          <cell r="L13">
            <v>0</v>
          </cell>
          <cell r="M13">
            <v>5</v>
          </cell>
          <cell r="N13">
            <v>24</v>
          </cell>
          <cell r="O13">
            <v>10953</v>
          </cell>
          <cell r="P13">
            <v>7495.2751221600001</v>
          </cell>
          <cell r="Q13">
            <v>10056</v>
          </cell>
          <cell r="R13">
            <v>9085.7438053200003</v>
          </cell>
          <cell r="S13">
            <v>68508</v>
          </cell>
          <cell r="T13" t="str">
            <v>-</v>
          </cell>
          <cell r="U13">
            <v>66744</v>
          </cell>
          <cell r="V13">
            <v>67626</v>
          </cell>
          <cell r="W13">
            <v>67626</v>
          </cell>
          <cell r="X13">
            <v>55788</v>
          </cell>
          <cell r="Y13">
            <v>68508</v>
          </cell>
          <cell r="Z13" t="str">
            <v>-</v>
          </cell>
          <cell r="AA13">
            <v>64800</v>
          </cell>
          <cell r="AB13">
            <v>66654</v>
          </cell>
          <cell r="AC13">
            <v>66654</v>
          </cell>
          <cell r="AD13">
            <v>74236.275122160005</v>
          </cell>
          <cell r="AE13">
            <v>86767.743805320002</v>
          </cell>
          <cell r="AF13">
            <v>86767.743805320002</v>
          </cell>
        </row>
        <row r="14">
          <cell r="B14" t="str">
            <v>City of Vancouver</v>
          </cell>
          <cell r="C14" t="str">
            <v>In-State Public Sector</v>
          </cell>
          <cell r="D14" t="str">
            <v>Yes</v>
          </cell>
          <cell r="E14">
            <v>1</v>
          </cell>
          <cell r="G14">
            <v>110</v>
          </cell>
          <cell r="H14" t="str">
            <v>Administrative and Other Support Services</v>
          </cell>
          <cell r="I14" t="str">
            <v>Administrative and Other Support Services</v>
          </cell>
          <cell r="J14" t="str">
            <v>110 Human Resource Consultant 2</v>
          </cell>
          <cell r="K14">
            <v>24</v>
          </cell>
          <cell r="L14">
            <v>0</v>
          </cell>
          <cell r="M14">
            <v>7</v>
          </cell>
          <cell r="N14">
            <v>31</v>
          </cell>
          <cell r="O14">
            <v>10953</v>
          </cell>
          <cell r="P14">
            <v>7495.2751221600001</v>
          </cell>
          <cell r="Q14">
            <v>10056</v>
          </cell>
          <cell r="R14">
            <v>10055.018789928001</v>
          </cell>
          <cell r="S14">
            <v>78301.8</v>
          </cell>
          <cell r="T14" t="str">
            <v>-</v>
          </cell>
          <cell r="U14">
            <v>71379</v>
          </cell>
          <cell r="V14">
            <v>74840.399999999994</v>
          </cell>
          <cell r="W14">
            <v>74840.399999999994</v>
          </cell>
          <cell r="X14">
            <v>55788</v>
          </cell>
          <cell r="Y14">
            <v>78301.8</v>
          </cell>
          <cell r="Z14" t="str">
            <v>-</v>
          </cell>
          <cell r="AA14">
            <v>69300</v>
          </cell>
          <cell r="AB14">
            <v>73800.899999999994</v>
          </cell>
          <cell r="AC14">
            <v>73800.899999999994</v>
          </cell>
          <cell r="AD14">
            <v>74236.275122160005</v>
          </cell>
          <cell r="AE14">
            <v>94951.418789927993</v>
          </cell>
          <cell r="AF14">
            <v>94951.418789927993</v>
          </cell>
        </row>
        <row r="15">
          <cell r="B15" t="str">
            <v>City of Yakima</v>
          </cell>
          <cell r="C15" t="str">
            <v>In-State Public Sector</v>
          </cell>
          <cell r="D15" t="str">
            <v>Yes</v>
          </cell>
          <cell r="E15">
            <v>1</v>
          </cell>
          <cell r="G15">
            <v>111</v>
          </cell>
          <cell r="H15" t="str">
            <v>Administrative and Other Support Services</v>
          </cell>
          <cell r="I15" t="str">
            <v>Administrative and Other Support Services</v>
          </cell>
          <cell r="J15" t="str">
            <v>111 Industrial Relations Agent 2</v>
          </cell>
          <cell r="K15">
            <v>0</v>
          </cell>
          <cell r="L15">
            <v>8</v>
          </cell>
          <cell r="M15">
            <v>0</v>
          </cell>
          <cell r="N15">
            <v>8</v>
          </cell>
          <cell r="O15">
            <v>10953</v>
          </cell>
          <cell r="P15">
            <v>7495.2751221600001</v>
          </cell>
          <cell r="Q15">
            <v>10056</v>
          </cell>
          <cell r="R15">
            <v>7192.5914722911248</v>
          </cell>
          <cell r="S15" t="str">
            <v>-</v>
          </cell>
          <cell r="T15">
            <v>56596.247933195038</v>
          </cell>
          <cell r="U15" t="str">
            <v>-</v>
          </cell>
          <cell r="V15">
            <v>56596.247933195038</v>
          </cell>
          <cell r="W15">
            <v>56596.247933195038</v>
          </cell>
          <cell r="X15">
            <v>55788</v>
          </cell>
          <cell r="Y15" t="str">
            <v>-</v>
          </cell>
          <cell r="Z15">
            <v>52821.75</v>
          </cell>
          <cell r="AA15" t="str">
            <v>-</v>
          </cell>
          <cell r="AB15">
            <v>52821.75</v>
          </cell>
          <cell r="AC15">
            <v>52821.75</v>
          </cell>
          <cell r="AD15">
            <v>74236.275122160005</v>
          </cell>
          <cell r="AE15">
            <v>73844.839405486156</v>
          </cell>
          <cell r="AF15">
            <v>73844.839405486156</v>
          </cell>
        </row>
        <row r="16">
          <cell r="B16" t="str">
            <v>Confederated Tribes of the Colville Reservation</v>
          </cell>
          <cell r="C16" t="str">
            <v>In-State Public Sector</v>
          </cell>
          <cell r="D16" t="str">
            <v>No</v>
          </cell>
          <cell r="E16">
            <v>1</v>
          </cell>
          <cell r="G16">
            <v>112</v>
          </cell>
          <cell r="H16" t="str">
            <v>Administrative and Other Support Services</v>
          </cell>
          <cell r="I16" t="str">
            <v>Administrative and Other Support Services</v>
          </cell>
          <cell r="J16" t="str">
            <v>112 Custodian 2</v>
          </cell>
          <cell r="K16">
            <v>16</v>
          </cell>
          <cell r="L16">
            <v>0</v>
          </cell>
          <cell r="M16">
            <v>6</v>
          </cell>
          <cell r="N16">
            <v>22</v>
          </cell>
          <cell r="O16">
            <v>10953</v>
          </cell>
          <cell r="P16">
            <v>4741.5797234400006</v>
          </cell>
          <cell r="Q16">
            <v>10056</v>
          </cell>
          <cell r="R16">
            <v>5319.7818631201999</v>
          </cell>
          <cell r="S16">
            <v>44480.22</v>
          </cell>
          <cell r="T16" t="str">
            <v>-</v>
          </cell>
          <cell r="U16">
            <v>34711</v>
          </cell>
          <cell r="V16">
            <v>39595.61</v>
          </cell>
          <cell r="W16">
            <v>39595.61</v>
          </cell>
          <cell r="X16">
            <v>35292</v>
          </cell>
          <cell r="Y16">
            <v>44480.22</v>
          </cell>
          <cell r="Z16" t="str">
            <v>-</v>
          </cell>
          <cell r="AA16">
            <v>33936</v>
          </cell>
          <cell r="AB16">
            <v>39208.11</v>
          </cell>
          <cell r="AC16">
            <v>39208.11</v>
          </cell>
          <cell r="AD16">
            <v>50986.579723440002</v>
          </cell>
          <cell r="AE16">
            <v>54971.391863120203</v>
          </cell>
          <cell r="AF16">
            <v>54971.391863120203</v>
          </cell>
        </row>
        <row r="17">
          <cell r="B17" t="str">
            <v>Energy Northwest</v>
          </cell>
          <cell r="C17" t="str">
            <v>In-State Public Sector</v>
          </cell>
          <cell r="D17" t="str">
            <v>Yes</v>
          </cell>
          <cell r="E17">
            <v>1</v>
          </cell>
          <cell r="G17">
            <v>113</v>
          </cell>
          <cell r="H17" t="str">
            <v>Administrative and Other Support Services</v>
          </cell>
          <cell r="I17" t="str">
            <v>Administrative and Other Support Services</v>
          </cell>
          <cell r="J17" t="str">
            <v>113 Grant &amp; Contract Coordinator</v>
          </cell>
          <cell r="K17">
            <v>15</v>
          </cell>
          <cell r="L17">
            <v>0</v>
          </cell>
          <cell r="M17">
            <v>3</v>
          </cell>
          <cell r="N17">
            <v>18</v>
          </cell>
          <cell r="O17">
            <v>10953</v>
          </cell>
          <cell r="P17">
            <v>6789.1167002400007</v>
          </cell>
          <cell r="Q17">
            <v>10056</v>
          </cell>
          <cell r="R17">
            <v>9830.9988978600013</v>
          </cell>
          <cell r="S17">
            <v>77748</v>
          </cell>
          <cell r="T17" t="str">
            <v>-</v>
          </cell>
          <cell r="U17">
            <v>68598</v>
          </cell>
          <cell r="V17">
            <v>73173</v>
          </cell>
          <cell r="W17">
            <v>73173</v>
          </cell>
          <cell r="X17">
            <v>50532</v>
          </cell>
          <cell r="Y17">
            <v>77748</v>
          </cell>
          <cell r="Z17" t="str">
            <v>-</v>
          </cell>
          <cell r="AA17">
            <v>66600</v>
          </cell>
          <cell r="AB17">
            <v>72174</v>
          </cell>
          <cell r="AC17">
            <v>72174</v>
          </cell>
          <cell r="AD17">
            <v>68274.116700240003</v>
          </cell>
          <cell r="AE17">
            <v>93059.998897860001</v>
          </cell>
          <cell r="AF17">
            <v>93059.998897860001</v>
          </cell>
        </row>
        <row r="18">
          <cell r="B18" t="str">
            <v>Evergreen Health</v>
          </cell>
          <cell r="C18" t="str">
            <v>In-State Public Sector</v>
          </cell>
          <cell r="D18" t="str">
            <v>No</v>
          </cell>
          <cell r="E18">
            <v>1</v>
          </cell>
          <cell r="G18">
            <v>114</v>
          </cell>
          <cell r="H18" t="str">
            <v>Administrative and Other Support Services</v>
          </cell>
          <cell r="I18" t="str">
            <v>Administrative and Other Support Services</v>
          </cell>
          <cell r="J18" t="str">
            <v>114 Technical Training Consultant</v>
          </cell>
          <cell r="K18">
            <v>3</v>
          </cell>
          <cell r="L18">
            <v>0</v>
          </cell>
          <cell r="M18">
            <v>4</v>
          </cell>
          <cell r="N18">
            <v>7</v>
          </cell>
          <cell r="O18">
            <v>10953</v>
          </cell>
          <cell r="P18">
            <v>8914.0409013600001</v>
          </cell>
          <cell r="Q18">
            <v>10056</v>
          </cell>
          <cell r="R18">
            <v>3339.2748999999999</v>
          </cell>
          <cell r="S18">
            <v>80977.62</v>
          </cell>
          <cell r="T18" t="str">
            <v>-</v>
          </cell>
          <cell r="U18">
            <v>85986.125</v>
          </cell>
          <cell r="V18">
            <v>83481.872499999998</v>
          </cell>
          <cell r="W18">
            <v>83481.872499999998</v>
          </cell>
          <cell r="X18">
            <v>66348</v>
          </cell>
          <cell r="Y18">
            <v>80977.62</v>
          </cell>
          <cell r="Z18" t="str">
            <v>-</v>
          </cell>
          <cell r="AA18">
            <v>84706.625</v>
          </cell>
          <cell r="AB18">
            <v>82842.122499999998</v>
          </cell>
          <cell r="AC18">
            <v>82842.122499999998</v>
          </cell>
          <cell r="AD18">
            <v>86215.04090136</v>
          </cell>
          <cell r="AE18">
            <v>96877.147400000002</v>
          </cell>
          <cell r="AF18">
            <v>96877.147400000002</v>
          </cell>
        </row>
        <row r="19">
          <cell r="B19" t="str">
            <v>Federal Government</v>
          </cell>
          <cell r="C19" t="str">
            <v>In-State Public Sector</v>
          </cell>
          <cell r="D19" t="str">
            <v>Yes</v>
          </cell>
          <cell r="E19">
            <v>1</v>
          </cell>
          <cell r="G19">
            <v>115</v>
          </cell>
          <cell r="H19" t="str">
            <v>Administrative and Other Support Services</v>
          </cell>
          <cell r="I19" t="str">
            <v>Administrative and Other Support Services</v>
          </cell>
          <cell r="J19" t="str">
            <v>115 IT Support Technician 2</v>
          </cell>
          <cell r="K19">
            <v>13</v>
          </cell>
          <cell r="L19">
            <v>0</v>
          </cell>
          <cell r="M19">
            <v>4</v>
          </cell>
          <cell r="N19">
            <v>17</v>
          </cell>
          <cell r="O19">
            <v>10953</v>
          </cell>
          <cell r="P19">
            <v>6630.3116670000009</v>
          </cell>
          <cell r="Q19">
            <v>10056</v>
          </cell>
          <cell r="R19">
            <v>8738.1058835700005</v>
          </cell>
          <cell r="S19">
            <v>71058</v>
          </cell>
          <cell r="T19" t="str">
            <v>-</v>
          </cell>
          <cell r="U19">
            <v>59019</v>
          </cell>
          <cell r="V19">
            <v>65038.5</v>
          </cell>
          <cell r="W19">
            <v>65038.5</v>
          </cell>
          <cell r="X19">
            <v>49350</v>
          </cell>
          <cell r="Y19">
            <v>71058</v>
          </cell>
          <cell r="Z19" t="str">
            <v>-</v>
          </cell>
          <cell r="AA19">
            <v>58125</v>
          </cell>
          <cell r="AB19">
            <v>64591.5</v>
          </cell>
          <cell r="AC19">
            <v>64591.5</v>
          </cell>
          <cell r="AD19">
            <v>66933.311667000002</v>
          </cell>
          <cell r="AE19">
            <v>83832.605883569995</v>
          </cell>
          <cell r="AF19">
            <v>83832.605883569995</v>
          </cell>
        </row>
        <row r="20">
          <cell r="B20" t="str">
            <v>Grant County Public Utility District</v>
          </cell>
          <cell r="C20" t="str">
            <v>In-State Public Sector</v>
          </cell>
          <cell r="D20" t="str">
            <v>No</v>
          </cell>
          <cell r="E20">
            <v>1</v>
          </cell>
          <cell r="G20">
            <v>200</v>
          </cell>
          <cell r="H20" t="str">
            <v>Agriculture or Forest Services/Products</v>
          </cell>
          <cell r="I20" t="str">
            <v>Agriculture or Forest Services/Products</v>
          </cell>
          <cell r="J20" t="str">
            <v>200 Forest Cruiser &amp; Craft Technician</v>
          </cell>
          <cell r="K20">
            <v>0</v>
          </cell>
          <cell r="L20">
            <v>5</v>
          </cell>
          <cell r="M20">
            <v>1</v>
          </cell>
          <cell r="N20">
            <v>6</v>
          </cell>
          <cell r="O20">
            <v>10953</v>
          </cell>
          <cell r="P20">
            <v>6272.395754520001</v>
          </cell>
          <cell r="Q20">
            <v>10056</v>
          </cell>
          <cell r="R20">
            <v>5303.5186636728085</v>
          </cell>
          <cell r="S20" t="str">
            <v>-</v>
          </cell>
          <cell r="T20">
            <v>48453.33455210238</v>
          </cell>
          <cell r="U20">
            <v>73335.5</v>
          </cell>
          <cell r="V20">
            <v>60894.417276051186</v>
          </cell>
          <cell r="W20">
            <v>60894.417276051186</v>
          </cell>
          <cell r="X20">
            <v>46686</v>
          </cell>
          <cell r="Y20" t="str">
            <v>-</v>
          </cell>
          <cell r="Z20">
            <v>49819.5</v>
          </cell>
          <cell r="AA20">
            <v>73335.5</v>
          </cell>
          <cell r="AB20">
            <v>61577.5</v>
          </cell>
          <cell r="AC20">
            <v>61577.5</v>
          </cell>
          <cell r="AD20">
            <v>63911.395754520003</v>
          </cell>
          <cell r="AE20">
            <v>76253.93593972399</v>
          </cell>
          <cell r="AF20">
            <v>76253.93593972399</v>
          </cell>
        </row>
        <row r="21">
          <cell r="B21" t="str">
            <v>Intercity Transit</v>
          </cell>
          <cell r="C21" t="str">
            <v>In-State Public Sector</v>
          </cell>
          <cell r="D21" t="str">
            <v>Yes</v>
          </cell>
          <cell r="E21">
            <v>1</v>
          </cell>
          <cell r="G21">
            <v>201</v>
          </cell>
          <cell r="H21" t="str">
            <v>Agriculture or Forest Services/Products</v>
          </cell>
          <cell r="I21" t="str">
            <v>Agriculture or Forest Services/Products</v>
          </cell>
          <cell r="J21" t="str">
            <v>201 Forest Crew Supervisor 1</v>
          </cell>
          <cell r="K21">
            <v>0</v>
          </cell>
          <cell r="L21">
            <v>8</v>
          </cell>
          <cell r="M21">
            <v>0</v>
          </cell>
          <cell r="N21">
            <v>8</v>
          </cell>
          <cell r="O21">
            <v>10953</v>
          </cell>
          <cell r="P21">
            <v>4972.9352794799997</v>
          </cell>
          <cell r="Q21">
            <v>10056</v>
          </cell>
          <cell r="R21">
            <v>7629.2335613396344</v>
          </cell>
          <cell r="S21" t="str">
            <v>-</v>
          </cell>
          <cell r="T21">
            <v>59002.614966570436</v>
          </cell>
          <cell r="U21" t="str">
            <v>-</v>
          </cell>
          <cell r="V21">
            <v>59002.614966570436</v>
          </cell>
          <cell r="W21">
            <v>59002.614966570436</v>
          </cell>
          <cell r="X21">
            <v>37014</v>
          </cell>
          <cell r="Y21" t="str">
            <v>-</v>
          </cell>
          <cell r="Z21">
            <v>55656.5</v>
          </cell>
          <cell r="AA21" t="str">
            <v>-</v>
          </cell>
          <cell r="AB21">
            <v>55656.5</v>
          </cell>
          <cell r="AC21">
            <v>55656.5</v>
          </cell>
          <cell r="AD21">
            <v>52939.93527948</v>
          </cell>
          <cell r="AE21">
            <v>76687.848527910057</v>
          </cell>
          <cell r="AF21">
            <v>76687.848527910057</v>
          </cell>
        </row>
        <row r="22">
          <cell r="B22" t="str">
            <v>Jefferson County Library</v>
          </cell>
          <cell r="C22" t="str">
            <v>In-State Public Sector</v>
          </cell>
          <cell r="D22" t="str">
            <v>Yes</v>
          </cell>
          <cell r="E22">
            <v>1</v>
          </cell>
          <cell r="G22">
            <v>202</v>
          </cell>
          <cell r="H22" t="str">
            <v>Agriculture or Forest Services/Products</v>
          </cell>
          <cell r="I22" t="str">
            <v>Agriculture or Forest Services/Products</v>
          </cell>
          <cell r="J22" t="str">
            <v>202 Forest Nursery Laborer</v>
          </cell>
          <cell r="K22">
            <v>1</v>
          </cell>
          <cell r="L22">
            <v>5</v>
          </cell>
          <cell r="M22">
            <v>4</v>
          </cell>
          <cell r="N22">
            <v>10</v>
          </cell>
          <cell r="O22">
            <v>10953</v>
          </cell>
          <cell r="P22">
            <v>4541.6627272800006</v>
          </cell>
          <cell r="Q22">
            <v>10056</v>
          </cell>
          <cell r="R22">
            <v>1661.2511620701396</v>
          </cell>
          <cell r="S22">
            <v>47127.205000000002</v>
          </cell>
          <cell r="T22">
            <v>41325.91215526047</v>
          </cell>
          <cell r="U22">
            <v>36140.720000000001</v>
          </cell>
          <cell r="V22">
            <v>41531.279051753489</v>
          </cell>
          <cell r="W22">
            <v>41531.279051753489</v>
          </cell>
          <cell r="X22">
            <v>33804</v>
          </cell>
          <cell r="Y22">
            <v>47127.205000000002</v>
          </cell>
          <cell r="Z22">
            <v>38024.5</v>
          </cell>
          <cell r="AA22">
            <v>35621.72</v>
          </cell>
          <cell r="AB22">
            <v>40257.808333333334</v>
          </cell>
          <cell r="AC22">
            <v>40257.808333333334</v>
          </cell>
          <cell r="AD22">
            <v>49298.662727280003</v>
          </cell>
          <cell r="AE22">
            <v>53248.530213823629</v>
          </cell>
          <cell r="AF22">
            <v>53248.530213823629</v>
          </cell>
        </row>
        <row r="23">
          <cell r="B23" t="str">
            <v>King County, WA</v>
          </cell>
          <cell r="C23" t="str">
            <v>In-State Public Sector</v>
          </cell>
          <cell r="D23" t="str">
            <v>Yes</v>
          </cell>
          <cell r="E23">
            <v>1</v>
          </cell>
          <cell r="G23">
            <v>203</v>
          </cell>
          <cell r="H23" t="str">
            <v>Agriculture or Forest Services/Products</v>
          </cell>
          <cell r="I23" t="str">
            <v>Agriculture or Forest Services/Products</v>
          </cell>
          <cell r="J23" t="str">
            <v>203 Horticulturist</v>
          </cell>
          <cell r="K23">
            <v>5</v>
          </cell>
          <cell r="L23">
            <v>1</v>
          </cell>
          <cell r="M23">
            <v>2</v>
          </cell>
          <cell r="N23">
            <v>8</v>
          </cell>
          <cell r="O23">
            <v>10953</v>
          </cell>
          <cell r="P23">
            <v>10081.298201520001</v>
          </cell>
          <cell r="Q23">
            <v>10056</v>
          </cell>
          <cell r="R23">
            <v>6119.8314504200407</v>
          </cell>
          <cell r="S23">
            <v>64032</v>
          </cell>
          <cell r="T23">
            <v>65956.752642706138</v>
          </cell>
          <cell r="U23">
            <v>67417.375</v>
          </cell>
          <cell r="V23">
            <v>65802.042547568723</v>
          </cell>
          <cell r="W23">
            <v>65802.042547568723</v>
          </cell>
          <cell r="X23">
            <v>75036</v>
          </cell>
          <cell r="Y23">
            <v>64032</v>
          </cell>
          <cell r="Z23">
            <v>58642</v>
          </cell>
          <cell r="AA23">
            <v>67417.375</v>
          </cell>
          <cell r="AB23">
            <v>63363.791666666664</v>
          </cell>
          <cell r="AC23">
            <v>63363.791666666664</v>
          </cell>
          <cell r="AD23">
            <v>96070.298201519996</v>
          </cell>
          <cell r="AE23">
            <v>81977.873997988761</v>
          </cell>
          <cell r="AF23">
            <v>81977.873997988761</v>
          </cell>
        </row>
        <row r="24">
          <cell r="B24" t="str">
            <v>Kitsap Regional Library</v>
          </cell>
          <cell r="C24" t="str">
            <v>In-State Public Sector</v>
          </cell>
          <cell r="D24" t="str">
            <v>Yes</v>
          </cell>
          <cell r="E24">
            <v>1</v>
          </cell>
          <cell r="G24">
            <v>204</v>
          </cell>
          <cell r="H24" t="str">
            <v>Agriculture or Forest Services/Products</v>
          </cell>
          <cell r="I24" t="str">
            <v>Agriculture or Forest Services/Products</v>
          </cell>
          <cell r="J24" t="str">
            <v>204 Agricultural Commodity Inspector 3</v>
          </cell>
          <cell r="K24">
            <v>0</v>
          </cell>
          <cell r="L24">
            <v>8</v>
          </cell>
          <cell r="M24">
            <v>0</v>
          </cell>
          <cell r="N24">
            <v>8</v>
          </cell>
          <cell r="O24">
            <v>10953</v>
          </cell>
          <cell r="P24">
            <v>6020.0811585600004</v>
          </cell>
          <cell r="Q24">
            <v>10056</v>
          </cell>
          <cell r="R24">
            <v>5460.7621666899595</v>
          </cell>
          <cell r="S24" t="str">
            <v>-</v>
          </cell>
          <cell r="T24">
            <v>42232.190816379582</v>
          </cell>
          <cell r="U24" t="str">
            <v>-</v>
          </cell>
          <cell r="V24">
            <v>42232.190816379582</v>
          </cell>
          <cell r="W24">
            <v>42232.190816379582</v>
          </cell>
          <cell r="X24">
            <v>44808</v>
          </cell>
          <cell r="Y24" t="str">
            <v>-</v>
          </cell>
          <cell r="Z24">
            <v>38438.65</v>
          </cell>
          <cell r="AA24" t="str">
            <v>-</v>
          </cell>
          <cell r="AB24">
            <v>38438.65</v>
          </cell>
          <cell r="AC24">
            <v>38438.65</v>
          </cell>
          <cell r="AD24">
            <v>61781.081158560002</v>
          </cell>
          <cell r="AE24">
            <v>57748.952983069539</v>
          </cell>
          <cell r="AF24">
            <v>57748.952983069539</v>
          </cell>
        </row>
        <row r="25">
          <cell r="B25" t="str">
            <v>Metro Parks Tacoma</v>
          </cell>
          <cell r="C25" t="str">
            <v>In-State Public Sector</v>
          </cell>
          <cell r="D25" t="str">
            <v>Yes</v>
          </cell>
          <cell r="E25">
            <v>1</v>
          </cell>
          <cell r="G25">
            <v>205</v>
          </cell>
          <cell r="H25" t="str">
            <v>Agriculture or Forest Services/Products</v>
          </cell>
          <cell r="I25" t="str">
            <v>Agriculture or Forest Services/Products</v>
          </cell>
          <cell r="J25" t="str">
            <v>205 Grounds &amp; Nursery Services Specialist 2</v>
          </cell>
          <cell r="K25">
            <v>10</v>
          </cell>
          <cell r="L25">
            <v>0</v>
          </cell>
          <cell r="M25">
            <v>4</v>
          </cell>
          <cell r="N25">
            <v>14</v>
          </cell>
          <cell r="O25">
            <v>10953</v>
          </cell>
          <cell r="P25">
            <v>4741.5797234400006</v>
          </cell>
          <cell r="Q25">
            <v>10056</v>
          </cell>
          <cell r="R25">
            <v>6191.5825332900004</v>
          </cell>
          <cell r="S25">
            <v>52102</v>
          </cell>
          <cell r="T25" t="str">
            <v>-</v>
          </cell>
          <cell r="U25">
            <v>40067</v>
          </cell>
          <cell r="V25">
            <v>46084.5</v>
          </cell>
          <cell r="W25">
            <v>46084.5</v>
          </cell>
          <cell r="X25">
            <v>35292</v>
          </cell>
          <cell r="Y25">
            <v>52102</v>
          </cell>
          <cell r="Z25" t="str">
            <v>-</v>
          </cell>
          <cell r="AA25">
            <v>38900</v>
          </cell>
          <cell r="AB25">
            <v>45501</v>
          </cell>
          <cell r="AC25">
            <v>45501</v>
          </cell>
          <cell r="AD25">
            <v>50986.579723440002</v>
          </cell>
          <cell r="AE25">
            <v>62332.082533289999</v>
          </cell>
          <cell r="AF25">
            <v>62332.082533289999</v>
          </cell>
        </row>
        <row r="26">
          <cell r="B26" t="str">
            <v>Olympia School District</v>
          </cell>
          <cell r="C26" t="str">
            <v>In-State Public Sector</v>
          </cell>
          <cell r="D26" t="str">
            <v>Yes</v>
          </cell>
          <cell r="E26">
            <v>1</v>
          </cell>
          <cell r="G26">
            <v>206</v>
          </cell>
          <cell r="H26" t="str">
            <v>Agriculture or Forest Services/Products</v>
          </cell>
          <cell r="I26" t="str">
            <v>Agriculture or Forest Services/Products</v>
          </cell>
          <cell r="J26" t="str">
            <v>206 Grain Inspector 1</v>
          </cell>
          <cell r="K26">
            <v>0</v>
          </cell>
          <cell r="L26">
            <v>3</v>
          </cell>
          <cell r="M26">
            <v>0</v>
          </cell>
          <cell r="N26">
            <v>3</v>
          </cell>
          <cell r="O26">
            <v>10953</v>
          </cell>
          <cell r="P26">
            <v>6020.0811585600004</v>
          </cell>
          <cell r="Q26">
            <v>10056</v>
          </cell>
          <cell r="R26" t="str">
            <v>-</v>
          </cell>
          <cell r="S26" t="str">
            <v>-</v>
          </cell>
          <cell r="T26">
            <v>59834.607106598982</v>
          </cell>
          <cell r="U26" t="str">
            <v>-</v>
          </cell>
          <cell r="V26" t="str">
            <v>-</v>
          </cell>
          <cell r="W26" t="str">
            <v>-</v>
          </cell>
          <cell r="X26">
            <v>44808</v>
          </cell>
          <cell r="Y26" t="str">
            <v>-</v>
          </cell>
          <cell r="Z26">
            <v>55392</v>
          </cell>
          <cell r="AA26" t="str">
            <v>-</v>
          </cell>
          <cell r="AB26" t="str">
            <v>-</v>
          </cell>
          <cell r="AC26" t="str">
            <v>-</v>
          </cell>
          <cell r="AD26">
            <v>61781.081158560002</v>
          </cell>
          <cell r="AE26" t="str">
            <v>NA</v>
          </cell>
          <cell r="AF26" t="str">
            <v>NA</v>
          </cell>
        </row>
        <row r="27">
          <cell r="B27" t="str">
            <v>Peninsula Light Company</v>
          </cell>
          <cell r="C27" t="str">
            <v>In-State Public Sector</v>
          </cell>
          <cell r="D27" t="str">
            <v>Yes</v>
          </cell>
          <cell r="E27">
            <v>1</v>
          </cell>
          <cell r="G27">
            <v>207</v>
          </cell>
          <cell r="H27" t="str">
            <v>Agriculture or Forest Services/Products</v>
          </cell>
          <cell r="I27" t="str">
            <v>Agriculture or Forest Services/Products</v>
          </cell>
          <cell r="J27" t="str">
            <v>207 Wildland Fire Operations Technician 2</v>
          </cell>
          <cell r="K27">
            <v>0</v>
          </cell>
          <cell r="L27">
            <v>3</v>
          </cell>
          <cell r="M27">
            <v>0</v>
          </cell>
          <cell r="N27">
            <v>3</v>
          </cell>
          <cell r="O27">
            <v>10953</v>
          </cell>
          <cell r="P27">
            <v>6318.3444189600004</v>
          </cell>
          <cell r="Q27">
            <v>10056</v>
          </cell>
          <cell r="R27" t="str">
            <v>-</v>
          </cell>
          <cell r="S27" t="str">
            <v>-</v>
          </cell>
          <cell r="T27">
            <v>63734.799180327871</v>
          </cell>
          <cell r="U27" t="str">
            <v>-</v>
          </cell>
          <cell r="V27" t="str">
            <v>-</v>
          </cell>
          <cell r="W27" t="str">
            <v>-</v>
          </cell>
          <cell r="X27">
            <v>47028</v>
          </cell>
          <cell r="Y27" t="str">
            <v>-</v>
          </cell>
          <cell r="Z27">
            <v>58463.5</v>
          </cell>
          <cell r="AA27" t="str">
            <v>-</v>
          </cell>
          <cell r="AB27" t="str">
            <v>-</v>
          </cell>
          <cell r="AC27" t="str">
            <v>-</v>
          </cell>
          <cell r="AD27">
            <v>64299.344418959998</v>
          </cell>
          <cell r="AE27" t="str">
            <v>NA</v>
          </cell>
          <cell r="AF27" t="str">
            <v>NA</v>
          </cell>
        </row>
        <row r="28">
          <cell r="B28" t="str">
            <v>Pierce County</v>
          </cell>
          <cell r="C28" t="str">
            <v>In-State Public Sector</v>
          </cell>
          <cell r="D28" t="str">
            <v>Yes</v>
          </cell>
          <cell r="E28">
            <v>1</v>
          </cell>
          <cell r="G28">
            <v>208</v>
          </cell>
          <cell r="H28" t="str">
            <v>Agriculture or Forest Services/Products</v>
          </cell>
          <cell r="I28" t="str">
            <v>Agriculture or Forest Services/Products</v>
          </cell>
          <cell r="J28" t="str">
            <v>208 Farmer 2</v>
          </cell>
          <cell r="K28">
            <v>0</v>
          </cell>
          <cell r="L28">
            <v>0</v>
          </cell>
          <cell r="M28">
            <v>1</v>
          </cell>
          <cell r="N28">
            <v>1</v>
          </cell>
          <cell r="O28">
            <v>10953</v>
          </cell>
          <cell r="P28">
            <v>4861.6911445200003</v>
          </cell>
          <cell r="Q28">
            <v>10056</v>
          </cell>
          <cell r="R28">
            <v>1205.1400000000001</v>
          </cell>
          <cell r="S28" t="str">
            <v>-</v>
          </cell>
          <cell r="T28" t="str">
            <v>-</v>
          </cell>
          <cell r="U28">
            <v>30128.5</v>
          </cell>
          <cell r="V28" t="str">
            <v>-</v>
          </cell>
          <cell r="W28">
            <v>30128.5</v>
          </cell>
          <cell r="X28">
            <v>36186</v>
          </cell>
          <cell r="Y28" t="str">
            <v>-</v>
          </cell>
          <cell r="Z28" t="str">
            <v>-</v>
          </cell>
          <cell r="AA28">
            <v>30128.5</v>
          </cell>
          <cell r="AB28" t="str">
            <v>-</v>
          </cell>
          <cell r="AC28">
            <v>30128.5</v>
          </cell>
          <cell r="AD28">
            <v>52000.691144520002</v>
          </cell>
          <cell r="AE28" t="str">
            <v>NA</v>
          </cell>
          <cell r="AF28">
            <v>41389.64</v>
          </cell>
        </row>
        <row r="29">
          <cell r="B29" t="str">
            <v>Pierce Transit</v>
          </cell>
          <cell r="C29" t="str">
            <v>In-State Public Sector</v>
          </cell>
          <cell r="D29" t="str">
            <v>Yes</v>
          </cell>
          <cell r="E29">
            <v>1</v>
          </cell>
          <cell r="G29">
            <v>300</v>
          </cell>
          <cell r="H29" t="str">
            <v>Arts, Entertainment, or Recreation (including public parks/recreation, athletics, etc.)</v>
          </cell>
          <cell r="I29" t="str">
            <v>Arts, Entertainment, or Recreation</v>
          </cell>
          <cell r="J29" t="str">
            <v>300 Graphic Designer</v>
          </cell>
          <cell r="K29">
            <v>13</v>
          </cell>
          <cell r="L29">
            <v>0</v>
          </cell>
          <cell r="M29">
            <v>5</v>
          </cell>
          <cell r="N29">
            <v>18</v>
          </cell>
          <cell r="O29">
            <v>10953</v>
          </cell>
          <cell r="P29">
            <v>6020.0811585600004</v>
          </cell>
          <cell r="Q29">
            <v>10056</v>
          </cell>
          <cell r="R29">
            <v>8292.9278145000007</v>
          </cell>
          <cell r="S29">
            <v>65000</v>
          </cell>
          <cell r="T29" t="str">
            <v>-</v>
          </cell>
          <cell r="U29">
            <v>58450</v>
          </cell>
          <cell r="V29">
            <v>61725</v>
          </cell>
          <cell r="W29">
            <v>61725</v>
          </cell>
          <cell r="X29">
            <v>44808</v>
          </cell>
          <cell r="Y29">
            <v>65000</v>
          </cell>
          <cell r="Z29" t="str">
            <v>-</v>
          </cell>
          <cell r="AA29">
            <v>57658</v>
          </cell>
          <cell r="AB29">
            <v>61329</v>
          </cell>
          <cell r="AC29">
            <v>61329</v>
          </cell>
          <cell r="AD29">
            <v>61781.081158560002</v>
          </cell>
          <cell r="AE29">
            <v>80073.927814499999</v>
          </cell>
          <cell r="AF29">
            <v>80073.927814499999</v>
          </cell>
        </row>
        <row r="30">
          <cell r="B30" t="str">
            <v>Port of Everett</v>
          </cell>
          <cell r="C30" t="str">
            <v>In-State Public Sector</v>
          </cell>
          <cell r="D30" t="str">
            <v>Yes</v>
          </cell>
          <cell r="E30">
            <v>1</v>
          </cell>
          <cell r="G30">
            <v>301</v>
          </cell>
          <cell r="H30" t="str">
            <v>Arts, Entertainment, or Recreation (including public parks/recreation, athletics, etc.)</v>
          </cell>
          <cell r="I30" t="str">
            <v>Arts, Entertainment, or Recreation</v>
          </cell>
          <cell r="J30" t="str">
            <v>301 Recreation &amp; Athletics Specialist 2</v>
          </cell>
          <cell r="K30">
            <v>10</v>
          </cell>
          <cell r="L30">
            <v>0</v>
          </cell>
          <cell r="M30">
            <v>3</v>
          </cell>
          <cell r="N30">
            <v>13</v>
          </cell>
          <cell r="O30">
            <v>10953</v>
          </cell>
          <cell r="P30">
            <v>6020.0811585600004</v>
          </cell>
          <cell r="Q30">
            <v>10056</v>
          </cell>
          <cell r="R30">
            <v>7809.2227307667999</v>
          </cell>
          <cell r="S30">
            <v>62071.479999999996</v>
          </cell>
          <cell r="T30" t="str">
            <v>-</v>
          </cell>
          <cell r="U30">
            <v>54178</v>
          </cell>
          <cell r="V30">
            <v>58124.74</v>
          </cell>
          <cell r="W30">
            <v>58124.74</v>
          </cell>
          <cell r="X30">
            <v>44808</v>
          </cell>
          <cell r="Y30">
            <v>62071.479999999996</v>
          </cell>
          <cell r="Z30" t="str">
            <v>-</v>
          </cell>
          <cell r="AA30">
            <v>52600</v>
          </cell>
          <cell r="AB30">
            <v>57335.74</v>
          </cell>
          <cell r="AC30">
            <v>57335.74</v>
          </cell>
          <cell r="AD30">
            <v>61781.081158560002</v>
          </cell>
          <cell r="AE30">
            <v>75989.962730766798</v>
          </cell>
          <cell r="AF30">
            <v>75989.962730766798</v>
          </cell>
        </row>
        <row r="31">
          <cell r="B31" t="str">
            <v>Port of Seattle</v>
          </cell>
          <cell r="C31" t="str">
            <v>In-State Public Sector</v>
          </cell>
          <cell r="D31" t="str">
            <v>Yes</v>
          </cell>
          <cell r="E31">
            <v>1</v>
          </cell>
          <cell r="G31">
            <v>302</v>
          </cell>
          <cell r="H31" t="str">
            <v>Arts, Entertainment, or Recreation (including public parks/recreation, athletics, etc.)</v>
          </cell>
          <cell r="I31" t="str">
            <v>Arts, Entertainment, or Recreation</v>
          </cell>
          <cell r="J31" t="str">
            <v>302 Sports Equipment Technician</v>
          </cell>
          <cell r="K31">
            <v>1</v>
          </cell>
          <cell r="L31">
            <v>1</v>
          </cell>
          <cell r="M31">
            <v>1</v>
          </cell>
          <cell r="N31">
            <v>3</v>
          </cell>
          <cell r="O31">
            <v>10953</v>
          </cell>
          <cell r="P31">
            <v>4541.6627272800006</v>
          </cell>
          <cell r="Q31">
            <v>10056</v>
          </cell>
          <cell r="R31">
            <v>4658.9182592930829</v>
          </cell>
          <cell r="S31">
            <v>53556</v>
          </cell>
          <cell r="T31">
            <v>28794.35698924731</v>
          </cell>
          <cell r="U31">
            <v>51482.25</v>
          </cell>
          <cell r="V31" t="str">
            <v>-</v>
          </cell>
          <cell r="W31">
            <v>44610.868996415775</v>
          </cell>
          <cell r="X31">
            <v>33804</v>
          </cell>
          <cell r="Y31">
            <v>53556</v>
          </cell>
          <cell r="Z31">
            <v>25168</v>
          </cell>
          <cell r="AA31">
            <v>51482.25</v>
          </cell>
          <cell r="AB31" t="str">
            <v>-</v>
          </cell>
          <cell r="AC31">
            <v>43402.083333333336</v>
          </cell>
          <cell r="AD31">
            <v>49298.662727280003</v>
          </cell>
          <cell r="AE31" t="str">
            <v>NA</v>
          </cell>
          <cell r="AF31">
            <v>59325.787255708856</v>
          </cell>
        </row>
        <row r="32">
          <cell r="B32" t="str">
            <v>Port of Tacoma</v>
          </cell>
          <cell r="C32" t="str">
            <v>In-State Public Sector</v>
          </cell>
          <cell r="D32" t="str">
            <v>Yes</v>
          </cell>
          <cell r="E32">
            <v>1</v>
          </cell>
          <cell r="G32">
            <v>303</v>
          </cell>
          <cell r="H32" t="str">
            <v>Arts, Entertainment, or Recreation (including public parks/recreation, athletics, etc.)</v>
          </cell>
          <cell r="I32" t="str">
            <v>Arts, Entertainment, or Recreation</v>
          </cell>
          <cell r="J32" t="str">
            <v>303 Preservation &amp; Museum Specialist 3</v>
          </cell>
          <cell r="K32">
            <v>1</v>
          </cell>
          <cell r="L32">
            <v>8</v>
          </cell>
          <cell r="M32">
            <v>3</v>
          </cell>
          <cell r="N32">
            <v>12</v>
          </cell>
          <cell r="O32">
            <v>10953</v>
          </cell>
          <cell r="P32">
            <v>6020.0811585600004</v>
          </cell>
          <cell r="Q32">
            <v>10056</v>
          </cell>
          <cell r="R32">
            <v>7414.6274924878053</v>
          </cell>
          <cell r="S32">
            <v>81468.5</v>
          </cell>
          <cell r="T32">
            <v>61397.171046420146</v>
          </cell>
          <cell r="U32">
            <v>87636.5</v>
          </cell>
          <cell r="V32">
            <v>76834.057015473387</v>
          </cell>
          <cell r="W32">
            <v>76834.057015473387</v>
          </cell>
          <cell r="X32">
            <v>44808</v>
          </cell>
          <cell r="Y32">
            <v>81468.5</v>
          </cell>
          <cell r="Z32">
            <v>56542.25</v>
          </cell>
          <cell r="AA32">
            <v>87636.5</v>
          </cell>
          <cell r="AB32">
            <v>75215.75</v>
          </cell>
          <cell r="AC32">
            <v>75215.75</v>
          </cell>
          <cell r="AD32">
            <v>61781.081158560002</v>
          </cell>
          <cell r="AE32">
            <v>94304.684507961196</v>
          </cell>
          <cell r="AF32">
            <v>94304.684507961196</v>
          </cell>
        </row>
        <row r="33">
          <cell r="B33" t="str">
            <v>Sno-Isle Libraries</v>
          </cell>
          <cell r="C33" t="str">
            <v>In-State Public Sector</v>
          </cell>
          <cell r="D33" t="str">
            <v>Yes</v>
          </cell>
          <cell r="E33">
            <v>1</v>
          </cell>
          <cell r="G33">
            <v>304</v>
          </cell>
          <cell r="H33" t="str">
            <v>Arts, Entertainment, or Recreation (including public parks/recreation, athletics, etc.)</v>
          </cell>
          <cell r="I33" t="str">
            <v>Arts, Entertainment, or Recreation</v>
          </cell>
          <cell r="J33" t="str">
            <v>304 Sewing &amp; Alterations Specialist 2</v>
          </cell>
          <cell r="K33">
            <v>0</v>
          </cell>
          <cell r="L33">
            <v>0</v>
          </cell>
          <cell r="M33">
            <v>2</v>
          </cell>
          <cell r="N33">
            <v>2</v>
          </cell>
          <cell r="O33">
            <v>10953</v>
          </cell>
          <cell r="P33">
            <v>5086.597765200001</v>
          </cell>
          <cell r="Q33">
            <v>10056</v>
          </cell>
          <cell r="R33">
            <v>1429.3935999999999</v>
          </cell>
          <cell r="S33" t="str">
            <v>-</v>
          </cell>
          <cell r="T33" t="str">
            <v>-</v>
          </cell>
          <cell r="U33">
            <v>35734.839999999997</v>
          </cell>
          <cell r="V33" t="str">
            <v>-</v>
          </cell>
          <cell r="W33">
            <v>35734.839999999997</v>
          </cell>
          <cell r="X33">
            <v>37860</v>
          </cell>
          <cell r="Y33" t="str">
            <v>-</v>
          </cell>
          <cell r="Z33" t="str">
            <v>-</v>
          </cell>
          <cell r="AA33">
            <v>35734.839999999997</v>
          </cell>
          <cell r="AB33" t="str">
            <v>-</v>
          </cell>
          <cell r="AC33">
            <v>35734.839999999997</v>
          </cell>
          <cell r="AD33">
            <v>53899.5977652</v>
          </cell>
          <cell r="AE33" t="str">
            <v>NA</v>
          </cell>
          <cell r="AF33">
            <v>47220.2336</v>
          </cell>
        </row>
        <row r="34">
          <cell r="B34" t="str">
            <v>Sound Transit</v>
          </cell>
          <cell r="C34" t="str">
            <v>In-State Public Sector</v>
          </cell>
          <cell r="D34" t="str">
            <v>Yes</v>
          </cell>
          <cell r="E34">
            <v>1</v>
          </cell>
          <cell r="G34">
            <v>400</v>
          </cell>
          <cell r="H34" t="str">
            <v>Construction</v>
          </cell>
          <cell r="I34" t="str">
            <v>Construction</v>
          </cell>
          <cell r="J34" t="str">
            <v>400 Highway Maintenance Worker 2</v>
          </cell>
          <cell r="K34">
            <v>3</v>
          </cell>
          <cell r="L34">
            <v>0</v>
          </cell>
          <cell r="M34">
            <v>2</v>
          </cell>
          <cell r="N34">
            <v>5</v>
          </cell>
          <cell r="O34">
            <v>10953</v>
          </cell>
          <cell r="P34">
            <v>6920.5137582000007</v>
          </cell>
          <cell r="Q34">
            <v>10056</v>
          </cell>
          <cell r="R34">
            <v>8349.3895871050008</v>
          </cell>
          <cell r="S34">
            <v>61357.5</v>
          </cell>
          <cell r="T34" t="str">
            <v>-</v>
          </cell>
          <cell r="U34">
            <v>62933</v>
          </cell>
          <cell r="V34">
            <v>62145.25</v>
          </cell>
          <cell r="W34">
            <v>62145.25</v>
          </cell>
          <cell r="X34">
            <v>51510</v>
          </cell>
          <cell r="Y34">
            <v>61357.5</v>
          </cell>
          <cell r="Z34" t="str">
            <v>-</v>
          </cell>
          <cell r="AA34">
            <v>61100</v>
          </cell>
          <cell r="AB34">
            <v>61228.75</v>
          </cell>
          <cell r="AC34">
            <v>61228.75</v>
          </cell>
          <cell r="AD34">
            <v>69383.513758200002</v>
          </cell>
          <cell r="AE34">
            <v>80550.639587105004</v>
          </cell>
          <cell r="AF34">
            <v>80550.639587105004</v>
          </cell>
        </row>
        <row r="35">
          <cell r="B35" t="str">
            <v>Spokane County</v>
          </cell>
          <cell r="C35" t="str">
            <v>In-State Public Sector</v>
          </cell>
          <cell r="D35" t="str">
            <v>Yes</v>
          </cell>
          <cell r="E35">
            <v>1</v>
          </cell>
          <cell r="G35">
            <v>401</v>
          </cell>
          <cell r="H35" t="str">
            <v>Construction</v>
          </cell>
          <cell r="I35" t="str">
            <v>Construction</v>
          </cell>
          <cell r="J35" t="str">
            <v>401 Construction Project Coordinator 2</v>
          </cell>
          <cell r="K35">
            <v>14</v>
          </cell>
          <cell r="L35">
            <v>0</v>
          </cell>
          <cell r="M35">
            <v>4</v>
          </cell>
          <cell r="N35">
            <v>18</v>
          </cell>
          <cell r="O35">
            <v>10953</v>
          </cell>
          <cell r="P35">
            <v>9129.2741189999997</v>
          </cell>
          <cell r="Q35">
            <v>10056</v>
          </cell>
          <cell r="R35">
            <v>12958.917282587501</v>
          </cell>
          <cell r="S35">
            <v>98844.75</v>
          </cell>
          <cell r="T35" t="str">
            <v>-</v>
          </cell>
          <cell r="U35">
            <v>94064</v>
          </cell>
          <cell r="V35">
            <v>96454.375</v>
          </cell>
          <cell r="W35">
            <v>96454.375</v>
          </cell>
          <cell r="X35">
            <v>67950</v>
          </cell>
          <cell r="Y35">
            <v>98844.75</v>
          </cell>
          <cell r="Z35" t="str">
            <v>-</v>
          </cell>
          <cell r="AA35">
            <v>92720</v>
          </cell>
          <cell r="AB35">
            <v>95782.375</v>
          </cell>
          <cell r="AC35">
            <v>95782.375</v>
          </cell>
          <cell r="AD35">
            <v>88032.274118999994</v>
          </cell>
          <cell r="AE35">
            <v>119469.2922825875</v>
          </cell>
          <cell r="AF35">
            <v>119469.2922825875</v>
          </cell>
        </row>
        <row r="36">
          <cell r="B36" t="str">
            <v>Spokane Transit Authority</v>
          </cell>
          <cell r="C36" t="str">
            <v>In-State Public Sector</v>
          </cell>
          <cell r="D36" t="str">
            <v>Yes</v>
          </cell>
          <cell r="E36">
            <v>1</v>
          </cell>
          <cell r="G36">
            <v>402</v>
          </cell>
          <cell r="H36" t="str">
            <v>Construction</v>
          </cell>
          <cell r="I36" t="str">
            <v>Construction</v>
          </cell>
          <cell r="J36" t="str">
            <v>402 Construction &amp; Maintenance Superintendent 2</v>
          </cell>
          <cell r="K36">
            <v>5</v>
          </cell>
          <cell r="L36">
            <v>0</v>
          </cell>
          <cell r="M36">
            <v>4</v>
          </cell>
          <cell r="N36">
            <v>9</v>
          </cell>
          <cell r="O36">
            <v>10953</v>
          </cell>
          <cell r="P36">
            <v>7683.9064814399999</v>
          </cell>
          <cell r="Q36">
            <v>10056</v>
          </cell>
          <cell r="R36">
            <v>4208.03</v>
          </cell>
          <cell r="S36">
            <v>113128.5</v>
          </cell>
          <cell r="T36" t="str">
            <v>-</v>
          </cell>
          <cell r="U36">
            <v>97273</v>
          </cell>
          <cell r="V36">
            <v>105200.75</v>
          </cell>
          <cell r="W36">
            <v>105200.75</v>
          </cell>
          <cell r="X36">
            <v>57192</v>
          </cell>
          <cell r="Y36">
            <v>113128.5</v>
          </cell>
          <cell r="Z36" t="str">
            <v>-</v>
          </cell>
          <cell r="AA36">
            <v>95620</v>
          </cell>
          <cell r="AB36">
            <v>104374.25</v>
          </cell>
          <cell r="AC36">
            <v>104374.25</v>
          </cell>
          <cell r="AD36">
            <v>75828.906481440004</v>
          </cell>
          <cell r="AE36">
            <v>119464.78</v>
          </cell>
          <cell r="AF36">
            <v>119464.78</v>
          </cell>
        </row>
        <row r="37">
          <cell r="B37" t="str">
            <v>Tacoma Public Library</v>
          </cell>
          <cell r="C37" t="str">
            <v>In-State Public Sector</v>
          </cell>
          <cell r="D37" t="str">
            <v>Yes</v>
          </cell>
          <cell r="E37">
            <v>1</v>
          </cell>
          <cell r="G37">
            <v>403</v>
          </cell>
          <cell r="H37" t="str">
            <v>Construction</v>
          </cell>
          <cell r="I37" t="str">
            <v>Construction</v>
          </cell>
          <cell r="J37" t="str">
            <v>403 Carpenter</v>
          </cell>
          <cell r="K37">
            <v>11</v>
          </cell>
          <cell r="L37">
            <v>0</v>
          </cell>
          <cell r="M37">
            <v>5</v>
          </cell>
          <cell r="N37">
            <v>16</v>
          </cell>
          <cell r="O37">
            <v>10953</v>
          </cell>
          <cell r="P37">
            <v>6410.2417478400002</v>
          </cell>
          <cell r="Q37">
            <v>10056</v>
          </cell>
          <cell r="R37">
            <v>6924.7433948937196</v>
          </cell>
          <cell r="S37">
            <v>70057.725000000006</v>
          </cell>
          <cell r="T37" t="str">
            <v>-</v>
          </cell>
          <cell r="U37">
            <v>57240</v>
          </cell>
          <cell r="V37">
            <v>63648.862500000003</v>
          </cell>
          <cell r="W37">
            <v>63648.862500000003</v>
          </cell>
          <cell r="X37">
            <v>47712</v>
          </cell>
          <cell r="Y37">
            <v>70057.725000000006</v>
          </cell>
          <cell r="Z37" t="str">
            <v>-</v>
          </cell>
          <cell r="AA37">
            <v>57240</v>
          </cell>
          <cell r="AB37">
            <v>63648.862500000003</v>
          </cell>
          <cell r="AC37">
            <v>63648.862500000003</v>
          </cell>
          <cell r="AD37">
            <v>65075.241747840002</v>
          </cell>
          <cell r="AE37">
            <v>80629.605894893728</v>
          </cell>
          <cell r="AF37">
            <v>80629.605894893728</v>
          </cell>
        </row>
        <row r="38">
          <cell r="B38" t="str">
            <v>Thurston County</v>
          </cell>
          <cell r="C38" t="str">
            <v>In-State Public Sector</v>
          </cell>
          <cell r="D38" t="str">
            <v>Yes</v>
          </cell>
          <cell r="E38">
            <v>1</v>
          </cell>
          <cell r="G38">
            <v>404</v>
          </cell>
          <cell r="H38" t="str">
            <v>Construction</v>
          </cell>
          <cell r="I38" t="str">
            <v>Construction</v>
          </cell>
          <cell r="J38" t="str">
            <v>404 Painter</v>
          </cell>
          <cell r="K38">
            <v>11</v>
          </cell>
          <cell r="L38">
            <v>0</v>
          </cell>
          <cell r="M38">
            <v>5</v>
          </cell>
          <cell r="N38">
            <v>16</v>
          </cell>
          <cell r="O38">
            <v>10953</v>
          </cell>
          <cell r="P38">
            <v>6410.2417478400002</v>
          </cell>
          <cell r="Q38">
            <v>10056</v>
          </cell>
          <cell r="R38">
            <v>8195.051785130001</v>
          </cell>
          <cell r="S38">
            <v>62150</v>
          </cell>
          <cell r="T38" t="str">
            <v>-</v>
          </cell>
          <cell r="U38">
            <v>59843</v>
          </cell>
          <cell r="V38">
            <v>60996.5</v>
          </cell>
          <cell r="W38">
            <v>60996.5</v>
          </cell>
          <cell r="X38">
            <v>47712</v>
          </cell>
          <cell r="Y38">
            <v>62150</v>
          </cell>
          <cell r="Z38" t="str">
            <v>-</v>
          </cell>
          <cell r="AA38">
            <v>58100</v>
          </cell>
          <cell r="AB38">
            <v>60125</v>
          </cell>
          <cell r="AC38">
            <v>60125</v>
          </cell>
          <cell r="AD38">
            <v>65075.241747840002</v>
          </cell>
          <cell r="AE38">
            <v>79247.551785129996</v>
          </cell>
          <cell r="AF38">
            <v>79247.551785129996</v>
          </cell>
        </row>
        <row r="39">
          <cell r="B39" t="str">
            <v>Yakima County</v>
          </cell>
          <cell r="C39" t="str">
            <v>In-State Public Sector</v>
          </cell>
          <cell r="D39" t="str">
            <v>Yes</v>
          </cell>
          <cell r="E39">
            <v>1</v>
          </cell>
          <cell r="G39">
            <v>406</v>
          </cell>
          <cell r="H39" t="str">
            <v>Construction</v>
          </cell>
          <cell r="I39" t="str">
            <v>Construction</v>
          </cell>
          <cell r="J39" t="str">
            <v>406 Electrician</v>
          </cell>
          <cell r="K39">
            <v>15</v>
          </cell>
          <cell r="L39">
            <v>0</v>
          </cell>
          <cell r="M39">
            <v>5</v>
          </cell>
          <cell r="N39">
            <v>20</v>
          </cell>
          <cell r="O39">
            <v>10953</v>
          </cell>
          <cell r="P39">
            <v>7077.7065575999995</v>
          </cell>
          <cell r="Q39">
            <v>10056</v>
          </cell>
          <cell r="R39">
            <v>9284.4516261000008</v>
          </cell>
          <cell r="S39">
            <v>71981</v>
          </cell>
          <cell r="T39" t="str">
            <v>-</v>
          </cell>
          <cell r="U39">
            <v>66229</v>
          </cell>
          <cell r="V39">
            <v>69105</v>
          </cell>
          <cell r="W39">
            <v>69105</v>
          </cell>
          <cell r="X39">
            <v>52680</v>
          </cell>
          <cell r="Y39">
            <v>71981</v>
          </cell>
          <cell r="Z39" t="str">
            <v>-</v>
          </cell>
          <cell r="AA39">
            <v>65650</v>
          </cell>
          <cell r="AB39">
            <v>68815.5</v>
          </cell>
          <cell r="AC39">
            <v>68815.5</v>
          </cell>
          <cell r="AD39">
            <v>70710.706557600002</v>
          </cell>
          <cell r="AE39">
            <v>88445.451626099995</v>
          </cell>
          <cell r="AF39">
            <v>88445.451626099995</v>
          </cell>
        </row>
        <row r="40">
          <cell r="B40" t="str">
            <v>State Governments</v>
          </cell>
          <cell r="G40">
            <v>407</v>
          </cell>
          <cell r="H40" t="str">
            <v>Construction</v>
          </cell>
          <cell r="I40" t="str">
            <v>Construction</v>
          </cell>
          <cell r="J40" t="str">
            <v>407 Plumber/Pipefitter/Steamfitter</v>
          </cell>
          <cell r="K40">
            <v>10</v>
          </cell>
          <cell r="L40">
            <v>0</v>
          </cell>
          <cell r="M40">
            <v>5</v>
          </cell>
          <cell r="N40">
            <v>15</v>
          </cell>
          <cell r="O40">
            <v>10953</v>
          </cell>
          <cell r="P40">
            <v>7077.7065575999995</v>
          </cell>
          <cell r="Q40">
            <v>10056</v>
          </cell>
          <cell r="R40">
            <v>4777.4453106231249</v>
          </cell>
          <cell r="S40">
            <v>63392.5</v>
          </cell>
          <cell r="T40" t="str">
            <v>-</v>
          </cell>
          <cell r="U40">
            <v>63654</v>
          </cell>
          <cell r="V40">
            <v>63523.25</v>
          </cell>
          <cell r="W40">
            <v>63523.25</v>
          </cell>
          <cell r="X40">
            <v>52680</v>
          </cell>
          <cell r="Y40">
            <v>63392.5</v>
          </cell>
          <cell r="Z40" t="str">
            <v>-</v>
          </cell>
          <cell r="AA40">
            <v>62980</v>
          </cell>
          <cell r="AB40">
            <v>63186.25</v>
          </cell>
          <cell r="AC40">
            <v>63186.25</v>
          </cell>
          <cell r="AD40">
            <v>70710.706557600002</v>
          </cell>
          <cell r="AE40">
            <v>78356.695310623123</v>
          </cell>
          <cell r="AF40">
            <v>78356.695310623123</v>
          </cell>
        </row>
        <row r="41">
          <cell r="B41" t="str">
            <v>State of Arizona</v>
          </cell>
          <cell r="C41" t="str">
            <v>State Governments</v>
          </cell>
          <cell r="D41" t="str">
            <v>No</v>
          </cell>
          <cell r="E41">
            <v>1.103734439834025</v>
          </cell>
          <cell r="G41">
            <v>408</v>
          </cell>
          <cell r="H41" t="str">
            <v>Construction</v>
          </cell>
          <cell r="I41" t="str">
            <v>Construction</v>
          </cell>
          <cell r="J41" t="str">
            <v>408 Refrigeration Mechanic</v>
          </cell>
          <cell r="K41">
            <v>9</v>
          </cell>
          <cell r="L41">
            <v>0</v>
          </cell>
          <cell r="M41">
            <v>5</v>
          </cell>
          <cell r="N41">
            <v>14</v>
          </cell>
          <cell r="O41">
            <v>10953</v>
          </cell>
          <cell r="P41">
            <v>7077.7065575999995</v>
          </cell>
          <cell r="Q41">
            <v>10056</v>
          </cell>
          <cell r="R41">
            <v>4511.1814312425004</v>
          </cell>
          <cell r="S41">
            <v>71981</v>
          </cell>
          <cell r="T41" t="str">
            <v>-</v>
          </cell>
          <cell r="U41">
            <v>62327.5</v>
          </cell>
          <cell r="V41">
            <v>67154.25</v>
          </cell>
          <cell r="W41">
            <v>67154.25</v>
          </cell>
          <cell r="X41">
            <v>52680</v>
          </cell>
          <cell r="Y41">
            <v>71981</v>
          </cell>
          <cell r="Z41" t="str">
            <v>-</v>
          </cell>
          <cell r="AA41">
            <v>62327.5</v>
          </cell>
          <cell r="AB41">
            <v>67154.25</v>
          </cell>
          <cell r="AC41">
            <v>67154.25</v>
          </cell>
          <cell r="AD41">
            <v>70710.706557600002</v>
          </cell>
          <cell r="AE41">
            <v>81721.431431242498</v>
          </cell>
          <cell r="AF41">
            <v>81721.431431242498</v>
          </cell>
        </row>
        <row r="42">
          <cell r="B42" t="str">
            <v>State of California</v>
          </cell>
          <cell r="C42" t="str">
            <v>State Governments</v>
          </cell>
          <cell r="D42" t="str">
            <v>Yes</v>
          </cell>
          <cell r="E42">
            <v>0.92682926829268308</v>
          </cell>
          <cell r="G42">
            <v>409</v>
          </cell>
          <cell r="H42" t="str">
            <v>Construction</v>
          </cell>
          <cell r="I42" t="str">
            <v>Construction</v>
          </cell>
          <cell r="J42" t="str">
            <v>409 Maintenance Mechanic 2</v>
          </cell>
          <cell r="K42">
            <v>20</v>
          </cell>
          <cell r="L42">
            <v>0</v>
          </cell>
          <cell r="M42">
            <v>4</v>
          </cell>
          <cell r="N42">
            <v>24</v>
          </cell>
          <cell r="O42">
            <v>10953</v>
          </cell>
          <cell r="P42">
            <v>7246.9911108000006</v>
          </cell>
          <cell r="Q42">
            <v>10056</v>
          </cell>
          <cell r="R42">
            <v>8439.2363560697522</v>
          </cell>
          <cell r="S42">
            <v>66783.600000000006</v>
          </cell>
          <cell r="T42" t="str">
            <v>-</v>
          </cell>
          <cell r="U42">
            <v>58844.375</v>
          </cell>
          <cell r="V42">
            <v>62813.987500000003</v>
          </cell>
          <cell r="W42">
            <v>62813.987500000003</v>
          </cell>
          <cell r="X42">
            <v>53940</v>
          </cell>
          <cell r="Y42">
            <v>66783.600000000006</v>
          </cell>
          <cell r="Z42" t="str">
            <v>-</v>
          </cell>
          <cell r="AA42">
            <v>57917.375</v>
          </cell>
          <cell r="AB42">
            <v>62350.487500000003</v>
          </cell>
          <cell r="AC42">
            <v>62350.487500000003</v>
          </cell>
          <cell r="AD42">
            <v>72139.991110799994</v>
          </cell>
          <cell r="AE42">
            <v>81309.223856069759</v>
          </cell>
          <cell r="AF42">
            <v>81309.223856069759</v>
          </cell>
        </row>
        <row r="43">
          <cell r="B43" t="str">
            <v>Commonwealth of Pennsylvania</v>
          </cell>
          <cell r="C43" t="str">
            <v>State Governments</v>
          </cell>
          <cell r="D43" t="str">
            <v>Yes</v>
          </cell>
          <cell r="E43">
            <v>1.0868232890704801</v>
          </cell>
          <cell r="G43">
            <v>410</v>
          </cell>
          <cell r="H43" t="str">
            <v>Construction</v>
          </cell>
          <cell r="I43" t="str">
            <v>Construction</v>
          </cell>
          <cell r="J43" t="str">
            <v>410 Welder - Fabricator</v>
          </cell>
          <cell r="K43">
            <v>9</v>
          </cell>
          <cell r="L43">
            <v>0</v>
          </cell>
          <cell r="M43">
            <v>4</v>
          </cell>
          <cell r="N43">
            <v>13</v>
          </cell>
          <cell r="O43">
            <v>10953</v>
          </cell>
          <cell r="P43">
            <v>7077.7065575999995</v>
          </cell>
          <cell r="Q43">
            <v>10056</v>
          </cell>
          <cell r="R43">
            <v>8276.3080347839496</v>
          </cell>
          <cell r="S43">
            <v>71739.095000000001</v>
          </cell>
          <cell r="T43" t="str">
            <v>-</v>
          </cell>
          <cell r="U43">
            <v>51463.5</v>
          </cell>
          <cell r="V43">
            <v>61601.297500000001</v>
          </cell>
          <cell r="W43">
            <v>61601.297500000001</v>
          </cell>
          <cell r="X43">
            <v>52680</v>
          </cell>
          <cell r="Y43">
            <v>71739.095000000001</v>
          </cell>
          <cell r="Z43" t="str">
            <v>-</v>
          </cell>
          <cell r="AA43">
            <v>51062</v>
          </cell>
          <cell r="AB43">
            <v>61400.547500000001</v>
          </cell>
          <cell r="AC43">
            <v>61400.547500000001</v>
          </cell>
          <cell r="AD43">
            <v>70710.706557600002</v>
          </cell>
          <cell r="AE43">
            <v>79933.605534783943</v>
          </cell>
          <cell r="AF43">
            <v>79933.605534783943</v>
          </cell>
        </row>
        <row r="44">
          <cell r="B44" t="str">
            <v>State of Connecticut</v>
          </cell>
          <cell r="C44" t="str">
            <v>State Governments</v>
          </cell>
          <cell r="D44" t="str">
            <v>No</v>
          </cell>
          <cell r="E44">
            <v>0.98518518518518505</v>
          </cell>
          <cell r="G44">
            <v>411</v>
          </cell>
          <cell r="H44" t="str">
            <v>Construction</v>
          </cell>
          <cell r="I44" t="str">
            <v>Construction</v>
          </cell>
          <cell r="J44" t="str">
            <v>411 Equipment Operator 2</v>
          </cell>
          <cell r="K44">
            <v>9</v>
          </cell>
          <cell r="L44">
            <v>0</v>
          </cell>
          <cell r="M44">
            <v>5</v>
          </cell>
          <cell r="N44">
            <v>14</v>
          </cell>
          <cell r="O44">
            <v>10953</v>
          </cell>
          <cell r="P44">
            <v>6903.5853028800011</v>
          </cell>
          <cell r="Q44">
            <v>10056</v>
          </cell>
          <cell r="R44">
            <v>6769.8404269094262</v>
          </cell>
          <cell r="S44">
            <v>60499.5</v>
          </cell>
          <cell r="T44" t="str">
            <v>-</v>
          </cell>
          <cell r="U44">
            <v>63950.64</v>
          </cell>
          <cell r="V44">
            <v>62225.07</v>
          </cell>
          <cell r="W44">
            <v>62225.07</v>
          </cell>
          <cell r="X44">
            <v>51384</v>
          </cell>
          <cell r="Y44">
            <v>60499.5</v>
          </cell>
          <cell r="Z44" t="str">
            <v>-</v>
          </cell>
          <cell r="AA44">
            <v>62088</v>
          </cell>
          <cell r="AB44">
            <v>61293.75</v>
          </cell>
          <cell r="AC44">
            <v>61293.75</v>
          </cell>
          <cell r="AD44">
            <v>69240.585302880005</v>
          </cell>
          <cell r="AE44">
            <v>79050.910426909439</v>
          </cell>
          <cell r="AF44">
            <v>79050.910426909439</v>
          </cell>
        </row>
        <row r="45">
          <cell r="B45" t="str">
            <v>State of Idaho</v>
          </cell>
          <cell r="C45" t="str">
            <v>State Governments</v>
          </cell>
          <cell r="D45" t="str">
            <v>Yes</v>
          </cell>
          <cell r="E45">
            <v>1.1440860215053763</v>
          </cell>
          <cell r="G45">
            <v>500</v>
          </cell>
          <cell r="H45" t="str">
            <v>Educational or Library Services (including public schools, public libraries, higher education, etc.)</v>
          </cell>
          <cell r="I45" t="str">
            <v>Educational or Library Services</v>
          </cell>
          <cell r="J45" t="str">
            <v>500 Vocational Education Program Specialist</v>
          </cell>
          <cell r="K45">
            <v>0</v>
          </cell>
          <cell r="L45">
            <v>0</v>
          </cell>
          <cell r="M45">
            <v>0</v>
          </cell>
          <cell r="N45">
            <v>0</v>
          </cell>
          <cell r="O45">
            <v>10953</v>
          </cell>
          <cell r="P45">
            <v>9363.0480258000007</v>
          </cell>
          <cell r="Q45">
            <v>10056</v>
          </cell>
          <cell r="R45" t="str">
            <v>-</v>
          </cell>
          <cell r="S45" t="str">
            <v>-</v>
          </cell>
          <cell r="T45" t="str">
            <v>-</v>
          </cell>
          <cell r="U45" t="str">
            <v>-</v>
          </cell>
          <cell r="V45" t="str">
            <v>-</v>
          </cell>
          <cell r="W45" t="str">
            <v>-</v>
          </cell>
          <cell r="X45">
            <v>69690</v>
          </cell>
          <cell r="Y45" t="str">
            <v>-</v>
          </cell>
          <cell r="Z45" t="str">
            <v>-</v>
          </cell>
          <cell r="AA45" t="str">
            <v>-</v>
          </cell>
          <cell r="AB45" t="str">
            <v>-</v>
          </cell>
          <cell r="AC45" t="str">
            <v>-</v>
          </cell>
          <cell r="AD45">
            <v>90006.048025800003</v>
          </cell>
          <cell r="AE45" t="str">
            <v>NA</v>
          </cell>
          <cell r="AF45" t="str">
            <v>NA</v>
          </cell>
        </row>
        <row r="46">
          <cell r="B46" t="str">
            <v>State of Massachusetts</v>
          </cell>
          <cell r="C46" t="str">
            <v>State Governments</v>
          </cell>
          <cell r="D46" t="str">
            <v>No</v>
          </cell>
          <cell r="E46">
            <v>0.9860982391102876</v>
          </cell>
          <cell r="G46">
            <v>501</v>
          </cell>
          <cell r="H46" t="str">
            <v>Educational or Library Services (including public schools, public libraries, higher education, etc.)</v>
          </cell>
          <cell r="I46" t="str">
            <v>Educational or Library Services</v>
          </cell>
          <cell r="J46" t="str">
            <v>501 Instruction &amp; Classroom Support Technician 1</v>
          </cell>
          <cell r="K46">
            <v>0</v>
          </cell>
          <cell r="L46">
            <v>7</v>
          </cell>
          <cell r="M46">
            <v>0</v>
          </cell>
          <cell r="N46">
            <v>7</v>
          </cell>
          <cell r="O46">
            <v>10953</v>
          </cell>
          <cell r="P46">
            <v>5596.0636586400005</v>
          </cell>
          <cell r="Q46">
            <v>10056</v>
          </cell>
          <cell r="R46">
            <v>3934.9441860465122</v>
          </cell>
          <cell r="S46" t="str">
            <v>-</v>
          </cell>
          <cell r="T46">
            <v>39349.441860465122</v>
          </cell>
          <cell r="U46" t="str">
            <v>-</v>
          </cell>
          <cell r="V46">
            <v>39349.441860465122</v>
          </cell>
          <cell r="W46">
            <v>39349.441860465122</v>
          </cell>
          <cell r="X46">
            <v>41652</v>
          </cell>
          <cell r="Y46" t="str">
            <v>-</v>
          </cell>
          <cell r="Z46">
            <v>35719.5</v>
          </cell>
          <cell r="AA46" t="str">
            <v>-</v>
          </cell>
          <cell r="AB46">
            <v>35719.5</v>
          </cell>
          <cell r="AC46">
            <v>35719.5</v>
          </cell>
          <cell r="AD46">
            <v>58201.06365864</v>
          </cell>
          <cell r="AE46">
            <v>53340.38604651163</v>
          </cell>
          <cell r="AF46">
            <v>53340.38604651163</v>
          </cell>
        </row>
        <row r="47">
          <cell r="B47" t="str">
            <v>State of Montana</v>
          </cell>
          <cell r="C47" t="str">
            <v>State Governments</v>
          </cell>
          <cell r="D47" t="str">
            <v>Yes</v>
          </cell>
          <cell r="E47">
            <v>1.1247357293868923</v>
          </cell>
          <cell r="G47">
            <v>502</v>
          </cell>
          <cell r="H47" t="str">
            <v>Educational or Library Services (including public schools, public libraries, higher education, etc.)</v>
          </cell>
          <cell r="I47" t="str">
            <v>Educational or Library Services</v>
          </cell>
          <cell r="J47" t="str">
            <v>502 Early Childhood Program Specialist 3</v>
          </cell>
          <cell r="K47">
            <v>2</v>
          </cell>
          <cell r="L47">
            <v>0</v>
          </cell>
          <cell r="M47">
            <v>2</v>
          </cell>
          <cell r="N47">
            <v>4</v>
          </cell>
          <cell r="O47">
            <v>10953</v>
          </cell>
          <cell r="P47">
            <v>6020.0811585600004</v>
          </cell>
          <cell r="Q47">
            <v>10056</v>
          </cell>
          <cell r="R47">
            <v>2685.5434200622503</v>
          </cell>
          <cell r="S47">
            <v>64175.15</v>
          </cell>
          <cell r="T47" t="str">
            <v>-</v>
          </cell>
          <cell r="U47">
            <v>36053.75</v>
          </cell>
          <cell r="V47" t="str">
            <v>-</v>
          </cell>
          <cell r="W47">
            <v>50114.45</v>
          </cell>
          <cell r="X47">
            <v>44808</v>
          </cell>
          <cell r="Y47">
            <v>64175.15</v>
          </cell>
          <cell r="Z47" t="str">
            <v>-</v>
          </cell>
          <cell r="AA47">
            <v>36053.75</v>
          </cell>
          <cell r="AB47" t="str">
            <v>-</v>
          </cell>
          <cell r="AC47">
            <v>50114.45</v>
          </cell>
          <cell r="AD47">
            <v>61781.081158560002</v>
          </cell>
          <cell r="AE47" t="str">
            <v>NA</v>
          </cell>
          <cell r="AF47">
            <v>62855.993420062245</v>
          </cell>
        </row>
        <row r="48">
          <cell r="B48" t="str">
            <v>State of Nevada</v>
          </cell>
          <cell r="C48" t="str">
            <v>State Governments</v>
          </cell>
          <cell r="D48" t="str">
            <v>Yes</v>
          </cell>
          <cell r="E48">
            <v>1.0901639344262295</v>
          </cell>
          <cell r="G48">
            <v>503</v>
          </cell>
          <cell r="H48" t="str">
            <v>Educational or Library Services (including public schools, public libraries, higher education, etc.)</v>
          </cell>
          <cell r="I48" t="str">
            <v>Educational or Library Services</v>
          </cell>
          <cell r="J48" t="str">
            <v>503 Deaf Interpreter 3</v>
          </cell>
          <cell r="K48">
            <v>1</v>
          </cell>
          <cell r="L48">
            <v>4</v>
          </cell>
          <cell r="M48">
            <v>3</v>
          </cell>
          <cell r="N48">
            <v>8</v>
          </cell>
          <cell r="O48">
            <v>10953</v>
          </cell>
          <cell r="P48">
            <v>6474.7311014400002</v>
          </cell>
          <cell r="Q48">
            <v>10056</v>
          </cell>
          <cell r="R48">
            <v>2972.2178526462753</v>
          </cell>
          <cell r="S48">
            <v>54329.599999999999</v>
          </cell>
          <cell r="T48">
            <v>49065.492400535259</v>
          </cell>
          <cell r="U48">
            <v>62997</v>
          </cell>
          <cell r="V48">
            <v>55464.030800178414</v>
          </cell>
          <cell r="W48">
            <v>55464.030800178414</v>
          </cell>
          <cell r="X48">
            <v>48192</v>
          </cell>
          <cell r="Y48">
            <v>54329.599999999999</v>
          </cell>
          <cell r="Z48">
            <v>47219.600000000006</v>
          </cell>
          <cell r="AA48">
            <v>62997</v>
          </cell>
          <cell r="AB48">
            <v>54848.733333333337</v>
          </cell>
          <cell r="AC48">
            <v>54848.733333333337</v>
          </cell>
          <cell r="AD48">
            <v>65619.731101440004</v>
          </cell>
          <cell r="AE48">
            <v>68492.248652824695</v>
          </cell>
          <cell r="AF48">
            <v>68492.248652824695</v>
          </cell>
        </row>
        <row r="49">
          <cell r="B49" t="str">
            <v>State of New Mexico</v>
          </cell>
          <cell r="C49" t="str">
            <v>State Governments</v>
          </cell>
          <cell r="D49" t="str">
            <v>Yes</v>
          </cell>
          <cell r="E49">
            <v>1.1404072883172562</v>
          </cell>
          <cell r="G49">
            <v>505</v>
          </cell>
          <cell r="H49" t="str">
            <v>Educational or Library Services (including public schools, public libraries, higher education, etc.)</v>
          </cell>
          <cell r="I49" t="str">
            <v>Educational or Library Services</v>
          </cell>
          <cell r="J49" t="str">
            <v>505 Library &amp; Archival Professional 2</v>
          </cell>
          <cell r="K49">
            <v>8</v>
          </cell>
          <cell r="L49">
            <v>0</v>
          </cell>
          <cell r="M49">
            <v>4</v>
          </cell>
          <cell r="N49">
            <v>12</v>
          </cell>
          <cell r="O49">
            <v>10953</v>
          </cell>
          <cell r="P49">
            <v>6960.8196042000009</v>
          </cell>
          <cell r="Q49">
            <v>10056</v>
          </cell>
          <cell r="R49">
            <v>9469.2623270612494</v>
          </cell>
          <cell r="S49">
            <v>72163.25</v>
          </cell>
          <cell r="T49" t="str">
            <v>-</v>
          </cell>
          <cell r="U49">
            <v>68797.875</v>
          </cell>
          <cell r="V49">
            <v>70480.5625</v>
          </cell>
          <cell r="W49">
            <v>70480.5625</v>
          </cell>
          <cell r="X49">
            <v>51810</v>
          </cell>
          <cell r="Y49">
            <v>72163.25</v>
          </cell>
          <cell r="Z49" t="str">
            <v>-</v>
          </cell>
          <cell r="AA49">
            <v>67758.375</v>
          </cell>
          <cell r="AB49">
            <v>69960.8125</v>
          </cell>
          <cell r="AC49">
            <v>69960.8125</v>
          </cell>
          <cell r="AD49">
            <v>69723.819604200005</v>
          </cell>
          <cell r="AE49">
            <v>90005.824827061253</v>
          </cell>
          <cell r="AF49">
            <v>90005.824827061253</v>
          </cell>
        </row>
        <row r="50">
          <cell r="B50" t="str">
            <v>State of Colorado</v>
          </cell>
          <cell r="C50" t="str">
            <v>State Governments</v>
          </cell>
          <cell r="D50" t="str">
            <v>Yes</v>
          </cell>
          <cell r="E50">
            <v>1.0310077519379846</v>
          </cell>
          <cell r="G50">
            <v>600</v>
          </cell>
          <cell r="H50" t="str">
            <v>Finance or Insurance (including banking and investment services)</v>
          </cell>
          <cell r="I50" t="str">
            <v>Finance or Insurance</v>
          </cell>
          <cell r="J50" t="str">
            <v>600 Actuary 2</v>
          </cell>
          <cell r="K50">
            <v>0</v>
          </cell>
          <cell r="L50">
            <v>10</v>
          </cell>
          <cell r="M50">
            <v>5</v>
          </cell>
          <cell r="N50">
            <v>15</v>
          </cell>
          <cell r="O50">
            <v>10953</v>
          </cell>
          <cell r="P50">
            <v>14965.560619800002</v>
          </cell>
          <cell r="Q50">
            <v>10056</v>
          </cell>
          <cell r="R50">
            <v>8271.49562140116</v>
          </cell>
          <cell r="S50" t="str">
            <v>-</v>
          </cell>
          <cell r="T50">
            <v>89264.265044484724</v>
          </cell>
          <cell r="U50">
            <v>114021</v>
          </cell>
          <cell r="V50">
            <v>101642.63252224236</v>
          </cell>
          <cell r="W50">
            <v>101642.63252224236</v>
          </cell>
          <cell r="X50">
            <v>111390</v>
          </cell>
          <cell r="Y50" t="str">
            <v>-</v>
          </cell>
          <cell r="Z50">
            <v>82734</v>
          </cell>
          <cell r="AA50">
            <v>110700</v>
          </cell>
          <cell r="AB50">
            <v>96717</v>
          </cell>
          <cell r="AC50">
            <v>96717</v>
          </cell>
          <cell r="AD50">
            <v>137308.5606198</v>
          </cell>
          <cell r="AE50">
            <v>119970.12814364352</v>
          </cell>
          <cell r="AF50">
            <v>119970.12814364352</v>
          </cell>
        </row>
        <row r="51">
          <cell r="B51" t="str">
            <v>State of Illinois</v>
          </cell>
          <cell r="C51" t="str">
            <v>State Governments</v>
          </cell>
          <cell r="D51" t="str">
            <v>Yes</v>
          </cell>
          <cell r="E51">
            <v>1.0802030456852791</v>
          </cell>
          <cell r="G51">
            <v>601</v>
          </cell>
          <cell r="H51" t="str">
            <v>Finance or Insurance (including banking and investment services)</v>
          </cell>
          <cell r="I51" t="str">
            <v>Finance or Insurance</v>
          </cell>
          <cell r="J51" t="str">
            <v>601 Financial Legal Examiner 2</v>
          </cell>
          <cell r="K51">
            <v>0</v>
          </cell>
          <cell r="L51">
            <v>2</v>
          </cell>
          <cell r="M51">
            <v>0</v>
          </cell>
          <cell r="N51">
            <v>2</v>
          </cell>
          <cell r="O51">
            <v>10953</v>
          </cell>
          <cell r="P51">
            <v>9596.8219326000017</v>
          </cell>
          <cell r="Q51">
            <v>10056</v>
          </cell>
          <cell r="R51" t="str">
            <v>-</v>
          </cell>
          <cell r="S51" t="str">
            <v>-</v>
          </cell>
          <cell r="T51">
            <v>85639.49288159603</v>
          </cell>
          <cell r="U51" t="str">
            <v>-</v>
          </cell>
          <cell r="V51" t="str">
            <v>-</v>
          </cell>
          <cell r="W51" t="str">
            <v>-</v>
          </cell>
          <cell r="X51">
            <v>71430</v>
          </cell>
          <cell r="Y51" t="str">
            <v>-</v>
          </cell>
          <cell r="Z51">
            <v>81225</v>
          </cell>
          <cell r="AA51" t="str">
            <v>-</v>
          </cell>
          <cell r="AB51" t="str">
            <v>-</v>
          </cell>
          <cell r="AC51" t="str">
            <v>-</v>
          </cell>
          <cell r="AD51">
            <v>91979.821932599996</v>
          </cell>
          <cell r="AE51" t="str">
            <v>NA</v>
          </cell>
          <cell r="AF51" t="str">
            <v>NA</v>
          </cell>
        </row>
        <row r="52">
          <cell r="B52" t="str">
            <v>State of Maryland</v>
          </cell>
          <cell r="C52" t="str">
            <v>State Governments</v>
          </cell>
          <cell r="D52" t="str">
            <v>Yes</v>
          </cell>
          <cell r="E52">
            <v>0.97257769652650827</v>
          </cell>
          <cell r="G52">
            <v>602</v>
          </cell>
          <cell r="H52" t="str">
            <v>Finance or Insurance (including banking and investment services)</v>
          </cell>
          <cell r="I52" t="str">
            <v>Finance or Insurance</v>
          </cell>
          <cell r="J52" t="str">
            <v>602 Industrial Insurance Appeals Judge 3</v>
          </cell>
          <cell r="K52">
            <v>0</v>
          </cell>
          <cell r="L52">
            <v>5</v>
          </cell>
          <cell r="M52">
            <v>0</v>
          </cell>
          <cell r="N52">
            <v>5</v>
          </cell>
          <cell r="O52">
            <v>10953</v>
          </cell>
          <cell r="P52">
            <v>11986.958600400001</v>
          </cell>
          <cell r="Q52">
            <v>10056</v>
          </cell>
          <cell r="R52">
            <v>14290.030034663374</v>
          </cell>
          <cell r="S52" t="str">
            <v>-</v>
          </cell>
          <cell r="T52">
            <v>112443.76744186047</v>
          </cell>
          <cell r="U52" t="str">
            <v>-</v>
          </cell>
          <cell r="V52">
            <v>112443.76744186047</v>
          </cell>
          <cell r="W52">
            <v>112443.76744186047</v>
          </cell>
          <cell r="X52">
            <v>89220</v>
          </cell>
          <cell r="Y52" t="str">
            <v>-</v>
          </cell>
          <cell r="Z52">
            <v>109062</v>
          </cell>
          <cell r="AA52" t="str">
            <v>-</v>
          </cell>
          <cell r="AB52">
            <v>109062</v>
          </cell>
          <cell r="AC52">
            <v>109062</v>
          </cell>
          <cell r="AD52">
            <v>112159.9586004</v>
          </cell>
          <cell r="AE52">
            <v>136789.79747652385</v>
          </cell>
          <cell r="AF52">
            <v>136789.79747652385</v>
          </cell>
        </row>
        <row r="53">
          <cell r="B53" t="str">
            <v>State of Minnesota</v>
          </cell>
          <cell r="C53" t="str">
            <v>State Governments</v>
          </cell>
          <cell r="D53" t="str">
            <v>No</v>
          </cell>
          <cell r="E53">
            <v>1.0912820512820514</v>
          </cell>
          <cell r="G53">
            <v>603</v>
          </cell>
          <cell r="H53" t="str">
            <v>Finance or Insurance (including banking and investment services)</v>
          </cell>
          <cell r="I53" t="str">
            <v>Finance or Insurance</v>
          </cell>
          <cell r="J53" t="str">
            <v>603 Contracts Specialist 2</v>
          </cell>
          <cell r="K53">
            <v>14</v>
          </cell>
          <cell r="L53">
            <v>0</v>
          </cell>
          <cell r="M53">
            <v>4</v>
          </cell>
          <cell r="N53">
            <v>18</v>
          </cell>
          <cell r="O53">
            <v>10953</v>
          </cell>
          <cell r="P53">
            <v>7871.7317238000005</v>
          </cell>
          <cell r="Q53">
            <v>10056</v>
          </cell>
          <cell r="R53">
            <v>10215.147198445</v>
          </cell>
          <cell r="S53">
            <v>77656.25</v>
          </cell>
          <cell r="T53" t="str">
            <v>-</v>
          </cell>
          <cell r="U53">
            <v>74408.25</v>
          </cell>
          <cell r="V53">
            <v>76032.25</v>
          </cell>
          <cell r="W53">
            <v>76032.25</v>
          </cell>
          <cell r="X53">
            <v>58590</v>
          </cell>
          <cell r="Y53">
            <v>77656.25</v>
          </cell>
          <cell r="Z53" t="str">
            <v>-</v>
          </cell>
          <cell r="AA53">
            <v>73250</v>
          </cell>
          <cell r="AB53">
            <v>75453.125</v>
          </cell>
          <cell r="AC53">
            <v>75453.125</v>
          </cell>
          <cell r="AD53">
            <v>77414.731723799996</v>
          </cell>
          <cell r="AE53">
            <v>96303.397198445004</v>
          </cell>
          <cell r="AF53">
            <v>96303.397198445004</v>
          </cell>
        </row>
        <row r="54">
          <cell r="B54" t="str">
            <v>State of Oregon</v>
          </cell>
          <cell r="C54" t="str">
            <v>State Governments</v>
          </cell>
          <cell r="D54" t="str">
            <v>Yes</v>
          </cell>
          <cell r="E54">
            <v>1.0693467336683418</v>
          </cell>
          <cell r="G54">
            <v>604</v>
          </cell>
          <cell r="H54" t="str">
            <v>Finance or Insurance (including banking and investment services)</v>
          </cell>
          <cell r="I54" t="str">
            <v>Finance or Insurance</v>
          </cell>
          <cell r="J54" t="str">
            <v>604 Budget Analyst 2</v>
          </cell>
          <cell r="K54">
            <v>19</v>
          </cell>
          <cell r="L54">
            <v>0</v>
          </cell>
          <cell r="M54">
            <v>5</v>
          </cell>
          <cell r="N54">
            <v>24</v>
          </cell>
          <cell r="O54">
            <v>10953</v>
          </cell>
          <cell r="P54">
            <v>7316.3171659200016</v>
          </cell>
          <cell r="Q54">
            <v>10056</v>
          </cell>
          <cell r="R54">
            <v>10717.230404426002</v>
          </cell>
          <cell r="S54">
            <v>80537.600000000006</v>
          </cell>
          <cell r="T54" t="str">
            <v>-</v>
          </cell>
          <cell r="U54">
            <v>79001</v>
          </cell>
          <cell r="V54">
            <v>79769.3</v>
          </cell>
          <cell r="W54">
            <v>79769.3</v>
          </cell>
          <cell r="X54">
            <v>54456</v>
          </cell>
          <cell r="Y54">
            <v>80537.600000000006</v>
          </cell>
          <cell r="Z54" t="str">
            <v>-</v>
          </cell>
          <cell r="AA54">
            <v>77251</v>
          </cell>
          <cell r="AB54">
            <v>78894.3</v>
          </cell>
          <cell r="AC54">
            <v>78894.3</v>
          </cell>
          <cell r="AD54">
            <v>72725.317165920002</v>
          </cell>
          <cell r="AE54">
            <v>100542.53040442601</v>
          </cell>
          <cell r="AF54">
            <v>100542.53040442601</v>
          </cell>
        </row>
        <row r="55">
          <cell r="B55" t="str">
            <v>State of Utah</v>
          </cell>
          <cell r="C55" t="str">
            <v>State Governments</v>
          </cell>
          <cell r="D55" t="str">
            <v>Yes</v>
          </cell>
          <cell r="E55">
            <v>1.0969072164948455</v>
          </cell>
          <cell r="G55">
            <v>605</v>
          </cell>
          <cell r="H55" t="str">
            <v>Finance or Insurance (including banking and investment services)</v>
          </cell>
          <cell r="I55" t="str">
            <v>Finance or Insurance</v>
          </cell>
          <cell r="J55" t="str">
            <v>605 Fiscal Technician 2</v>
          </cell>
          <cell r="K55">
            <v>20</v>
          </cell>
          <cell r="L55">
            <v>0</v>
          </cell>
          <cell r="M55">
            <v>4</v>
          </cell>
          <cell r="N55">
            <v>24</v>
          </cell>
          <cell r="O55">
            <v>10953</v>
          </cell>
          <cell r="P55">
            <v>4972.9352794799997</v>
          </cell>
          <cell r="Q55">
            <v>10056</v>
          </cell>
          <cell r="R55">
            <v>6827.7431359900002</v>
          </cell>
          <cell r="S55">
            <v>55289</v>
          </cell>
          <cell r="T55" t="str">
            <v>-</v>
          </cell>
          <cell r="U55">
            <v>46350</v>
          </cell>
          <cell r="V55">
            <v>50819.5</v>
          </cell>
          <cell r="W55">
            <v>50819.5</v>
          </cell>
          <cell r="X55">
            <v>37014</v>
          </cell>
          <cell r="Y55">
            <v>55289</v>
          </cell>
          <cell r="Z55" t="str">
            <v>-</v>
          </cell>
          <cell r="AA55">
            <v>45000</v>
          </cell>
          <cell r="AB55">
            <v>50144.5</v>
          </cell>
          <cell r="AC55">
            <v>50144.5</v>
          </cell>
          <cell r="AD55">
            <v>52939.93527948</v>
          </cell>
          <cell r="AE55">
            <v>67703.243135989993</v>
          </cell>
          <cell r="AF55">
            <v>67703.243135989993</v>
          </cell>
        </row>
        <row r="56">
          <cell r="B56" t="str">
            <v>State of Virginia</v>
          </cell>
          <cell r="C56" t="str">
            <v>State Governments</v>
          </cell>
          <cell r="D56" t="str">
            <v>No</v>
          </cell>
          <cell r="E56">
            <v>1.0421155729676788</v>
          </cell>
          <cell r="G56">
            <v>606</v>
          </cell>
          <cell r="H56" t="str">
            <v>Finance or Insurance (including banking and investment services)</v>
          </cell>
          <cell r="I56" t="str">
            <v>Finance or Insurance</v>
          </cell>
          <cell r="J56" t="str">
            <v>606 Cashier 2</v>
          </cell>
          <cell r="K56">
            <v>9</v>
          </cell>
          <cell r="L56">
            <v>0</v>
          </cell>
          <cell r="M56">
            <v>4</v>
          </cell>
          <cell r="N56">
            <v>13</v>
          </cell>
          <cell r="O56">
            <v>10953</v>
          </cell>
          <cell r="P56">
            <v>4741.5797234400006</v>
          </cell>
          <cell r="Q56">
            <v>10056</v>
          </cell>
          <cell r="R56">
            <v>4881.5501707262501</v>
          </cell>
          <cell r="S56">
            <v>42432</v>
          </cell>
          <cell r="T56" t="str">
            <v>-</v>
          </cell>
          <cell r="U56">
            <v>30235.625</v>
          </cell>
          <cell r="V56">
            <v>36333.8125</v>
          </cell>
          <cell r="W56">
            <v>36333.8125</v>
          </cell>
          <cell r="X56">
            <v>35292</v>
          </cell>
          <cell r="Y56">
            <v>42432</v>
          </cell>
          <cell r="Z56" t="str">
            <v>-</v>
          </cell>
          <cell r="AA56">
            <v>29785.625</v>
          </cell>
          <cell r="AB56">
            <v>36108.8125</v>
          </cell>
          <cell r="AC56">
            <v>36108.8125</v>
          </cell>
          <cell r="AD56">
            <v>50986.579723440002</v>
          </cell>
          <cell r="AE56">
            <v>51271.362670726252</v>
          </cell>
          <cell r="AF56">
            <v>51271.362670726252</v>
          </cell>
        </row>
        <row r="57">
          <cell r="B57" t="str">
            <v>State of Wyoming</v>
          </cell>
          <cell r="C57" t="str">
            <v>State Governments</v>
          </cell>
          <cell r="D57" t="str">
            <v>Yes</v>
          </cell>
          <cell r="E57">
            <v>1.1176470588235294</v>
          </cell>
          <cell r="G57">
            <v>607</v>
          </cell>
          <cell r="H57" t="str">
            <v>Finance or Insurance (including banking and investment services)</v>
          </cell>
          <cell r="I57" t="str">
            <v>Finance or Insurance</v>
          </cell>
          <cell r="J57" t="str">
            <v>607 Auditor 2</v>
          </cell>
          <cell r="K57">
            <v>8</v>
          </cell>
          <cell r="L57">
            <v>11</v>
          </cell>
          <cell r="M57">
            <v>3</v>
          </cell>
          <cell r="N57">
            <v>22</v>
          </cell>
          <cell r="O57">
            <v>10953</v>
          </cell>
          <cell r="P57">
            <v>6020.0811585600004</v>
          </cell>
          <cell r="Q57">
            <v>10056</v>
          </cell>
          <cell r="R57">
            <v>9780.4710986528116</v>
          </cell>
          <cell r="S57">
            <v>75610.5</v>
          </cell>
          <cell r="T57">
            <v>69238.251276813069</v>
          </cell>
          <cell r="U57">
            <v>73542</v>
          </cell>
          <cell r="V57">
            <v>72796.917092271018</v>
          </cell>
          <cell r="W57">
            <v>72796.917092271018</v>
          </cell>
          <cell r="X57">
            <v>44808</v>
          </cell>
          <cell r="Y57">
            <v>75610.5</v>
          </cell>
          <cell r="Z57">
            <v>61769.5</v>
          </cell>
          <cell r="AA57">
            <v>71400</v>
          </cell>
          <cell r="AB57">
            <v>69593.333333333328</v>
          </cell>
          <cell r="AC57">
            <v>69593.333333333328</v>
          </cell>
          <cell r="AD57">
            <v>61781.081158560002</v>
          </cell>
          <cell r="AE57">
            <v>92633.388190923826</v>
          </cell>
          <cell r="AF57">
            <v>92633.388190923826</v>
          </cell>
        </row>
        <row r="58">
          <cell r="G58">
            <v>608</v>
          </cell>
          <cell r="H58" t="str">
            <v>Finance or Insurance (including banking and investment services)</v>
          </cell>
          <cell r="I58" t="str">
            <v>Finance or Insurance</v>
          </cell>
          <cell r="J58" t="str">
            <v>608 Audit Specialist - Dot 2</v>
          </cell>
          <cell r="K58">
            <v>1</v>
          </cell>
          <cell r="L58">
            <v>8</v>
          </cell>
          <cell r="M58">
            <v>3</v>
          </cell>
          <cell r="N58">
            <v>12</v>
          </cell>
          <cell r="O58">
            <v>10953</v>
          </cell>
          <cell r="P58">
            <v>6960.8196042000009</v>
          </cell>
          <cell r="Q58">
            <v>10056</v>
          </cell>
          <cell r="R58">
            <v>9813.1802001559699</v>
          </cell>
          <cell r="S58">
            <v>87798</v>
          </cell>
          <cell r="T58">
            <v>67875.121540045875</v>
          </cell>
          <cell r="U58">
            <v>63448</v>
          </cell>
          <cell r="V58">
            <v>73040.373846681963</v>
          </cell>
          <cell r="W58">
            <v>73040.373846681963</v>
          </cell>
          <cell r="X58">
            <v>51810</v>
          </cell>
          <cell r="Y58">
            <v>87798</v>
          </cell>
          <cell r="Z58">
            <v>62359</v>
          </cell>
          <cell r="AA58">
            <v>61600</v>
          </cell>
          <cell r="AB58">
            <v>70585.666666666672</v>
          </cell>
          <cell r="AC58">
            <v>70585.666666666672</v>
          </cell>
          <cell r="AD58">
            <v>69723.819604200005</v>
          </cell>
          <cell r="AE58">
            <v>92909.554046837933</v>
          </cell>
          <cell r="AF58">
            <v>92909.554046837933</v>
          </cell>
        </row>
        <row r="59">
          <cell r="G59">
            <v>609</v>
          </cell>
          <cell r="H59" t="str">
            <v>Finance or Insurance (including banking and investment services)</v>
          </cell>
          <cell r="I59" t="str">
            <v>Finance or Insurance</v>
          </cell>
          <cell r="J59" t="str">
            <v>609 Financial Examiner 3</v>
          </cell>
          <cell r="K59">
            <v>7</v>
          </cell>
          <cell r="L59">
            <v>11</v>
          </cell>
          <cell r="M59">
            <v>0</v>
          </cell>
          <cell r="N59">
            <v>18</v>
          </cell>
          <cell r="O59">
            <v>10953</v>
          </cell>
          <cell r="P59">
            <v>10855.170444720001</v>
          </cell>
          <cell r="Q59">
            <v>10056</v>
          </cell>
          <cell r="R59">
            <v>11108.057602407094</v>
          </cell>
          <cell r="S59">
            <v>89911.5</v>
          </cell>
          <cell r="T59">
            <v>75445.023255813954</v>
          </cell>
          <cell r="U59" t="str">
            <v>-</v>
          </cell>
          <cell r="V59">
            <v>82678.261627906977</v>
          </cell>
          <cell r="W59">
            <v>82678.261627906977</v>
          </cell>
          <cell r="X59">
            <v>80796</v>
          </cell>
          <cell r="Y59">
            <v>89911.5</v>
          </cell>
          <cell r="Z59">
            <v>69721.5</v>
          </cell>
          <cell r="AA59" t="str">
            <v>-</v>
          </cell>
          <cell r="AB59">
            <v>79816.5</v>
          </cell>
          <cell r="AC59">
            <v>79816.5</v>
          </cell>
          <cell r="AD59">
            <v>102604.17044472</v>
          </cell>
          <cell r="AE59">
            <v>103842.31923031407</v>
          </cell>
          <cell r="AF59">
            <v>103842.31923031407</v>
          </cell>
        </row>
        <row r="60">
          <cell r="G60">
            <v>610</v>
          </cell>
          <cell r="H60" t="str">
            <v>Finance or Insurance (including banking and investment services)</v>
          </cell>
          <cell r="I60" t="str">
            <v>Finance or Insurance</v>
          </cell>
          <cell r="J60" t="str">
            <v>610 Public Benefits Specialist 3</v>
          </cell>
          <cell r="K60">
            <v>0</v>
          </cell>
          <cell r="L60">
            <v>5</v>
          </cell>
          <cell r="M60">
            <v>0</v>
          </cell>
          <cell r="N60">
            <v>5</v>
          </cell>
          <cell r="O60">
            <v>10953</v>
          </cell>
          <cell r="P60">
            <v>6960.8196042000009</v>
          </cell>
          <cell r="Q60">
            <v>10056</v>
          </cell>
          <cell r="R60">
            <v>7498.1764563490915</v>
          </cell>
          <cell r="S60" t="str">
            <v>-</v>
          </cell>
          <cell r="T60">
            <v>60670.823289070482</v>
          </cell>
          <cell r="U60" t="str">
            <v>-</v>
          </cell>
          <cell r="V60">
            <v>60670.823289070482</v>
          </cell>
          <cell r="W60">
            <v>60670.823289070482</v>
          </cell>
          <cell r="X60">
            <v>51810</v>
          </cell>
          <cell r="Y60" t="str">
            <v>-</v>
          </cell>
          <cell r="Z60">
            <v>55824</v>
          </cell>
          <cell r="AA60" t="str">
            <v>-</v>
          </cell>
          <cell r="AB60">
            <v>55824</v>
          </cell>
          <cell r="AC60">
            <v>55824</v>
          </cell>
          <cell r="AD60">
            <v>69723.819604200005</v>
          </cell>
          <cell r="AE60">
            <v>78224.999745419569</v>
          </cell>
          <cell r="AF60">
            <v>78224.999745419569</v>
          </cell>
        </row>
        <row r="61">
          <cell r="G61">
            <v>611</v>
          </cell>
          <cell r="H61" t="str">
            <v>Finance or Insurance (including banking and investment services)</v>
          </cell>
          <cell r="I61" t="str">
            <v>Finance or Insurance</v>
          </cell>
          <cell r="J61" t="str">
            <v>611 Tax Information Specialist 1</v>
          </cell>
          <cell r="K61">
            <v>1</v>
          </cell>
          <cell r="L61">
            <v>9</v>
          </cell>
          <cell r="M61">
            <v>1</v>
          </cell>
          <cell r="N61">
            <v>11</v>
          </cell>
          <cell r="O61">
            <v>10953</v>
          </cell>
          <cell r="P61">
            <v>5737.9402365599999</v>
          </cell>
          <cell r="Q61">
            <v>10056</v>
          </cell>
          <cell r="R61">
            <v>9041.203265547003</v>
          </cell>
          <cell r="S61">
            <v>75556</v>
          </cell>
          <cell r="T61">
            <v>53294.553626149129</v>
          </cell>
          <cell r="U61">
            <v>47080.26</v>
          </cell>
          <cell r="V61">
            <v>58643.604542049718</v>
          </cell>
          <cell r="W61">
            <v>58643.604542049718</v>
          </cell>
          <cell r="X61">
            <v>42708</v>
          </cell>
          <cell r="Y61">
            <v>75556</v>
          </cell>
          <cell r="Z61">
            <v>49448.5</v>
          </cell>
          <cell r="AA61">
            <v>47080.26</v>
          </cell>
          <cell r="AB61">
            <v>57361.58666666667</v>
          </cell>
          <cell r="AC61">
            <v>57361.58666666667</v>
          </cell>
          <cell r="AD61">
            <v>59398.940236559996</v>
          </cell>
          <cell r="AE61">
            <v>77740.807807596721</v>
          </cell>
          <cell r="AF61">
            <v>77740.807807596721</v>
          </cell>
        </row>
        <row r="62">
          <cell r="G62">
            <v>612</v>
          </cell>
          <cell r="H62" t="str">
            <v>Finance or Insurance (including banking and investment services)</v>
          </cell>
          <cell r="I62" t="str">
            <v>Finance or Insurance</v>
          </cell>
          <cell r="J62" t="str">
            <v>612 Revenue Agent 2</v>
          </cell>
          <cell r="K62">
            <v>3</v>
          </cell>
          <cell r="L62">
            <v>8</v>
          </cell>
          <cell r="M62">
            <v>3</v>
          </cell>
          <cell r="N62">
            <v>14</v>
          </cell>
          <cell r="O62">
            <v>10953</v>
          </cell>
          <cell r="P62">
            <v>7316.3171659200016</v>
          </cell>
          <cell r="Q62">
            <v>10056</v>
          </cell>
          <cell r="R62">
            <v>5091.2185680526445</v>
          </cell>
          <cell r="S62">
            <v>62233.600000000006</v>
          </cell>
          <cell r="T62">
            <v>60578.026272656003</v>
          </cell>
          <cell r="U62">
            <v>41414.75</v>
          </cell>
          <cell r="V62">
            <v>54742.125424218677</v>
          </cell>
          <cell r="W62">
            <v>54742.125424218677</v>
          </cell>
          <cell r="X62">
            <v>54456</v>
          </cell>
          <cell r="Y62">
            <v>62233.600000000006</v>
          </cell>
          <cell r="Z62">
            <v>56763.25</v>
          </cell>
          <cell r="AA62">
            <v>41414.75</v>
          </cell>
          <cell r="AB62">
            <v>53470.533333333333</v>
          </cell>
          <cell r="AC62">
            <v>53470.533333333333</v>
          </cell>
          <cell r="AD62">
            <v>72725.317165920002</v>
          </cell>
          <cell r="AE62">
            <v>69889.343992271315</v>
          </cell>
          <cell r="AF62">
            <v>69889.343992271315</v>
          </cell>
        </row>
        <row r="63">
          <cell r="B63" t="str">
            <v>Published Source 3</v>
          </cell>
          <cell r="C63" t="str">
            <v>Yes</v>
          </cell>
          <cell r="D63">
            <v>0</v>
          </cell>
          <cell r="G63">
            <v>613</v>
          </cell>
          <cell r="H63" t="str">
            <v>Finance or Insurance (including banking and investment services)</v>
          </cell>
          <cell r="I63" t="str">
            <v>Finance or Insurance</v>
          </cell>
          <cell r="J63" t="str">
            <v>613 Support Enforcement Officer 2</v>
          </cell>
          <cell r="K63">
            <v>0</v>
          </cell>
          <cell r="L63">
            <v>6</v>
          </cell>
          <cell r="M63">
            <v>0</v>
          </cell>
          <cell r="N63">
            <v>6</v>
          </cell>
          <cell r="O63">
            <v>10953</v>
          </cell>
          <cell r="P63">
            <v>7134.9408589200011</v>
          </cell>
          <cell r="Q63">
            <v>10056</v>
          </cell>
          <cell r="R63">
            <v>9915.991103283699</v>
          </cell>
          <cell r="S63" t="str">
            <v>-</v>
          </cell>
          <cell r="T63">
            <v>62202.811234699177</v>
          </cell>
          <cell r="U63" t="str">
            <v>-</v>
          </cell>
          <cell r="V63">
            <v>62202.811234699177</v>
          </cell>
          <cell r="W63">
            <v>62202.811234699177</v>
          </cell>
          <cell r="X63">
            <v>53106</v>
          </cell>
          <cell r="Y63" t="str">
            <v>-</v>
          </cell>
          <cell r="Z63">
            <v>57143.75</v>
          </cell>
          <cell r="AA63" t="str">
            <v>-</v>
          </cell>
          <cell r="AB63">
            <v>57143.75</v>
          </cell>
          <cell r="AC63">
            <v>57143.75</v>
          </cell>
          <cell r="AD63">
            <v>71193.940858920003</v>
          </cell>
          <cell r="AE63">
            <v>82174.802337982881</v>
          </cell>
          <cell r="AF63">
            <v>82174.802337982881</v>
          </cell>
        </row>
        <row r="64">
          <cell r="B64" t="str">
            <v>Published Source 6</v>
          </cell>
          <cell r="C64" t="str">
            <v>Yes</v>
          </cell>
          <cell r="D64">
            <v>0.03</v>
          </cell>
          <cell r="G64">
            <v>700</v>
          </cell>
          <cell r="H64" t="str">
            <v>Health Care or Social Services/Assistance (including hospitals, medical laboratories, public health entities, therapeutic services, etc.)</v>
          </cell>
          <cell r="I64" t="str">
            <v>Health Care or Social Services</v>
          </cell>
          <cell r="J64" t="str">
            <v>700 Clinical/Medical Technologist 2</v>
          </cell>
          <cell r="K64">
            <v>1</v>
          </cell>
          <cell r="L64">
            <v>10</v>
          </cell>
          <cell r="M64">
            <v>5</v>
          </cell>
          <cell r="N64">
            <v>16</v>
          </cell>
          <cell r="O64">
            <v>10953</v>
          </cell>
          <cell r="P64">
            <v>7683.9064814399999</v>
          </cell>
          <cell r="Q64">
            <v>10056</v>
          </cell>
          <cell r="R64">
            <v>5312.0452976747038</v>
          </cell>
          <cell r="S64">
            <v>65413.19</v>
          </cell>
          <cell r="T64">
            <v>60374.853505000356</v>
          </cell>
          <cell r="U64">
            <v>70040</v>
          </cell>
          <cell r="V64">
            <v>65276.014501666788</v>
          </cell>
          <cell r="W64">
            <v>65276.014501666788</v>
          </cell>
          <cell r="X64">
            <v>57192</v>
          </cell>
          <cell r="Y64">
            <v>65413.19</v>
          </cell>
          <cell r="Z64">
            <v>57048</v>
          </cell>
          <cell r="AA64">
            <v>68000</v>
          </cell>
          <cell r="AB64">
            <v>63487.063333333332</v>
          </cell>
          <cell r="AC64">
            <v>63487.063333333332</v>
          </cell>
          <cell r="AD64">
            <v>75828.906481440004</v>
          </cell>
          <cell r="AE64">
            <v>80644.059799341499</v>
          </cell>
          <cell r="AF64">
            <v>80644.059799341499</v>
          </cell>
        </row>
        <row r="65">
          <cell r="B65" t="str">
            <v>Published Source 10</v>
          </cell>
          <cell r="C65" t="str">
            <v>Yes</v>
          </cell>
          <cell r="D65">
            <v>0.03</v>
          </cell>
          <cell r="G65">
            <v>701</v>
          </cell>
          <cell r="H65" t="str">
            <v>Health Care or Social Services/Assistance (including hospitals, medical laboratories, public health entities, therapeutic services, etc.)</v>
          </cell>
          <cell r="I65" t="str">
            <v>Health Care or Social Services</v>
          </cell>
          <cell r="J65" t="str">
            <v>701 Laboratory Technician 3</v>
          </cell>
          <cell r="K65">
            <v>2</v>
          </cell>
          <cell r="L65">
            <v>7</v>
          </cell>
          <cell r="M65">
            <v>4</v>
          </cell>
          <cell r="N65">
            <v>13</v>
          </cell>
          <cell r="O65">
            <v>10953</v>
          </cell>
          <cell r="P65">
            <v>6960.8196042000009</v>
          </cell>
          <cell r="Q65">
            <v>10056</v>
          </cell>
          <cell r="R65">
            <v>6541.3072439753305</v>
          </cell>
          <cell r="S65">
            <v>85827</v>
          </cell>
          <cell r="T65">
            <v>50656.891747052519</v>
          </cell>
          <cell r="U65">
            <v>55498.5</v>
          </cell>
          <cell r="V65">
            <v>63994.130582350837</v>
          </cell>
          <cell r="W65">
            <v>63994.130582350837</v>
          </cell>
          <cell r="X65">
            <v>51810</v>
          </cell>
          <cell r="Y65">
            <v>85827</v>
          </cell>
          <cell r="Z65">
            <v>49704</v>
          </cell>
          <cell r="AA65">
            <v>54675</v>
          </cell>
          <cell r="AB65">
            <v>63402</v>
          </cell>
          <cell r="AC65">
            <v>63402</v>
          </cell>
          <cell r="AD65">
            <v>69723.819604200005</v>
          </cell>
          <cell r="AE65">
            <v>80591.437826326161</v>
          </cell>
          <cell r="AF65">
            <v>80591.437826326161</v>
          </cell>
        </row>
        <row r="66">
          <cell r="B66" t="str">
            <v>Published Source 2</v>
          </cell>
          <cell r="C66" t="str">
            <v>Yes</v>
          </cell>
          <cell r="D66">
            <v>0.03</v>
          </cell>
          <cell r="G66">
            <v>703</v>
          </cell>
          <cell r="H66" t="str">
            <v>Health Care or Social Services/Assistance (including hospitals, medical laboratories, public health entities, therapeutic services, etc.)</v>
          </cell>
          <cell r="I66" t="str">
            <v>Health Care or Social Services</v>
          </cell>
          <cell r="J66" t="str">
            <v>703 Mental Health Practitioner</v>
          </cell>
          <cell r="K66">
            <v>2</v>
          </cell>
          <cell r="L66">
            <v>8</v>
          </cell>
          <cell r="M66">
            <v>4</v>
          </cell>
          <cell r="N66">
            <v>14</v>
          </cell>
          <cell r="O66">
            <v>10953</v>
          </cell>
          <cell r="P66">
            <v>8486.7989337600011</v>
          </cell>
          <cell r="Q66">
            <v>10056</v>
          </cell>
          <cell r="R66">
            <v>7508.8672293082773</v>
          </cell>
          <cell r="S66">
            <v>77638.214999999997</v>
          </cell>
          <cell r="T66">
            <v>75774.301879248305</v>
          </cell>
          <cell r="U66">
            <v>71853.5</v>
          </cell>
          <cell r="V66">
            <v>75088.672293082767</v>
          </cell>
          <cell r="W66">
            <v>75088.672293082767</v>
          </cell>
          <cell r="X66">
            <v>63168</v>
          </cell>
          <cell r="Y66">
            <v>77638.214999999997</v>
          </cell>
          <cell r="Z66">
            <v>71147</v>
          </cell>
          <cell r="AA66">
            <v>70415</v>
          </cell>
          <cell r="AB66">
            <v>73066.738333333327</v>
          </cell>
          <cell r="AC66">
            <v>73066.738333333327</v>
          </cell>
          <cell r="AD66">
            <v>82607.798933760001</v>
          </cell>
          <cell r="AE66">
            <v>92653.539522391045</v>
          </cell>
          <cell r="AF66">
            <v>92653.539522391045</v>
          </cell>
        </row>
        <row r="67">
          <cell r="B67" t="str">
            <v>Published Source 4</v>
          </cell>
          <cell r="C67" t="str">
            <v>Yes</v>
          </cell>
          <cell r="D67">
            <v>0.03</v>
          </cell>
          <cell r="G67">
            <v>704</v>
          </cell>
          <cell r="H67" t="str">
            <v>Health Care or Social Services/Assistance (including hospitals, medical laboratories, public health entities, therapeutic services, etc.)</v>
          </cell>
          <cell r="I67" t="str">
            <v>Health Care or Social Services</v>
          </cell>
          <cell r="J67" t="str">
            <v>704 Psychiatric Child Care Counselor 1</v>
          </cell>
          <cell r="K67">
            <v>0</v>
          </cell>
          <cell r="L67">
            <v>4</v>
          </cell>
          <cell r="M67">
            <v>4</v>
          </cell>
          <cell r="N67">
            <v>8</v>
          </cell>
          <cell r="O67">
            <v>10953</v>
          </cell>
          <cell r="P67">
            <v>6474.7311014400002</v>
          </cell>
          <cell r="Q67">
            <v>10056</v>
          </cell>
          <cell r="R67">
            <v>2531.3015828492971</v>
          </cell>
          <cell r="S67" t="str">
            <v>-</v>
          </cell>
          <cell r="T67">
            <v>71032.264142464846</v>
          </cell>
          <cell r="U67">
            <v>55532.815000000002</v>
          </cell>
          <cell r="V67">
            <v>63282.539571232424</v>
          </cell>
          <cell r="W67">
            <v>63282.539571232424</v>
          </cell>
          <cell r="X67">
            <v>48192</v>
          </cell>
          <cell r="Y67" t="str">
            <v>-</v>
          </cell>
          <cell r="Z67">
            <v>65437</v>
          </cell>
          <cell r="AA67">
            <v>54706.315000000002</v>
          </cell>
          <cell r="AB67">
            <v>60071.657500000001</v>
          </cell>
          <cell r="AC67">
            <v>60071.657500000001</v>
          </cell>
          <cell r="AD67">
            <v>65619.731101440004</v>
          </cell>
          <cell r="AE67">
            <v>75869.841154081718</v>
          </cell>
          <cell r="AF67">
            <v>75869.841154081718</v>
          </cell>
        </row>
        <row r="68">
          <cell r="B68" t="str">
            <v>Published Source 7</v>
          </cell>
          <cell r="C68" t="str">
            <v>Yes</v>
          </cell>
          <cell r="D68">
            <v>0.03</v>
          </cell>
          <cell r="G68">
            <v>705</v>
          </cell>
          <cell r="H68" t="str">
            <v>Health Care or Social Services/Assistance (including hospitals, medical laboratories, public health entities, therapeutic services, etc.)</v>
          </cell>
          <cell r="I68" t="str">
            <v>Health Care or Social Services</v>
          </cell>
          <cell r="J68" t="str">
            <v>705 Social Worker 2 - Academic Medical Centers</v>
          </cell>
          <cell r="K68">
            <v>1</v>
          </cell>
          <cell r="L68">
            <v>6</v>
          </cell>
          <cell r="M68">
            <v>2</v>
          </cell>
          <cell r="N68">
            <v>9</v>
          </cell>
          <cell r="O68">
            <v>10953</v>
          </cell>
          <cell r="P68">
            <v>8273.9840668800007</v>
          </cell>
          <cell r="Q68">
            <v>10056</v>
          </cell>
          <cell r="R68">
            <v>9120.9470851557944</v>
          </cell>
          <cell r="S68">
            <v>68681.91</v>
          </cell>
          <cell r="T68">
            <v>65663.153437353845</v>
          </cell>
          <cell r="U68">
            <v>69319</v>
          </cell>
          <cell r="V68">
            <v>67888.021145784616</v>
          </cell>
          <cell r="W68">
            <v>67888.021145784616</v>
          </cell>
          <cell r="X68">
            <v>61584</v>
          </cell>
          <cell r="Y68">
            <v>68681.91</v>
          </cell>
          <cell r="Z68">
            <v>65632.75</v>
          </cell>
          <cell r="AA68">
            <v>67300</v>
          </cell>
          <cell r="AB68">
            <v>67204.886666666673</v>
          </cell>
          <cell r="AC68">
            <v>67204.886666666673</v>
          </cell>
          <cell r="AD68">
            <v>80810.984066880003</v>
          </cell>
          <cell r="AE68">
            <v>87064.968230940416</v>
          </cell>
          <cell r="AF68">
            <v>87064.968230940416</v>
          </cell>
        </row>
        <row r="69">
          <cell r="B69" t="str">
            <v>Published Source 8</v>
          </cell>
          <cell r="C69" t="str">
            <v>Yes</v>
          </cell>
          <cell r="D69">
            <v>0.03</v>
          </cell>
          <cell r="G69">
            <v>706</v>
          </cell>
          <cell r="H69" t="str">
            <v>Health Care or Social Services/Assistance (including hospitals, medical laboratories, public health entities, therapeutic services, etc.)</v>
          </cell>
          <cell r="I69" t="str">
            <v>Health Care or Social Services</v>
          </cell>
          <cell r="J69" t="str">
            <v>706 Residential Rehabilitation Counselor 2</v>
          </cell>
          <cell r="K69">
            <v>0</v>
          </cell>
          <cell r="L69">
            <v>3</v>
          </cell>
          <cell r="M69">
            <v>2</v>
          </cell>
          <cell r="N69">
            <v>5</v>
          </cell>
          <cell r="O69">
            <v>10953</v>
          </cell>
          <cell r="P69">
            <v>6474.7311014400002</v>
          </cell>
          <cell r="Q69">
            <v>10056</v>
          </cell>
          <cell r="R69">
            <v>5233.4553915126753</v>
          </cell>
          <cell r="S69" t="str">
            <v>-</v>
          </cell>
          <cell r="T69">
            <v>62952.0730964467</v>
          </cell>
          <cell r="U69">
            <v>44858.625</v>
          </cell>
          <cell r="V69">
            <v>53905.349048223346</v>
          </cell>
          <cell r="W69">
            <v>53905.349048223346</v>
          </cell>
          <cell r="X69">
            <v>48192</v>
          </cell>
          <cell r="Y69" t="str">
            <v>-</v>
          </cell>
          <cell r="Z69">
            <v>58278</v>
          </cell>
          <cell r="AA69">
            <v>44858.625</v>
          </cell>
          <cell r="AB69">
            <v>51568.3125</v>
          </cell>
          <cell r="AC69">
            <v>51568.3125</v>
          </cell>
          <cell r="AD69">
            <v>65619.731101440004</v>
          </cell>
          <cell r="AE69">
            <v>69194.804439736021</v>
          </cell>
          <cell r="AF69">
            <v>69194.804439736021</v>
          </cell>
        </row>
        <row r="70">
          <cell r="B70" t="str">
            <v>Published Source 1</v>
          </cell>
          <cell r="C70" t="str">
            <v>Yes</v>
          </cell>
          <cell r="D70">
            <v>0.03</v>
          </cell>
          <cell r="G70">
            <v>707</v>
          </cell>
          <cell r="H70" t="str">
            <v>Health Care or Social Services/Assistance (including hospitals, medical laboratories, public health entities, therapeutic services, etc.)</v>
          </cell>
          <cell r="I70" t="str">
            <v>Health Care or Social Services</v>
          </cell>
          <cell r="J70" t="str">
            <v>707 Psychology Associate</v>
          </cell>
          <cell r="K70">
            <v>0</v>
          </cell>
          <cell r="L70">
            <v>6</v>
          </cell>
          <cell r="M70">
            <v>5</v>
          </cell>
          <cell r="N70">
            <v>11</v>
          </cell>
          <cell r="O70">
            <v>10953</v>
          </cell>
          <cell r="P70">
            <v>9363.0480258000007</v>
          </cell>
          <cell r="Q70">
            <v>10056</v>
          </cell>
          <cell r="R70">
            <v>3019.7957506997204</v>
          </cell>
          <cell r="S70" t="str">
            <v>-</v>
          </cell>
          <cell r="T70">
            <v>79319.787534986011</v>
          </cell>
          <cell r="U70">
            <v>71670</v>
          </cell>
          <cell r="V70">
            <v>75494.893767493006</v>
          </cell>
          <cell r="W70">
            <v>75494.893767493006</v>
          </cell>
          <cell r="X70">
            <v>69690</v>
          </cell>
          <cell r="Y70" t="str">
            <v>-</v>
          </cell>
          <cell r="Z70">
            <v>77126.25</v>
          </cell>
          <cell r="AA70">
            <v>71670</v>
          </cell>
          <cell r="AB70">
            <v>74398.125</v>
          </cell>
          <cell r="AC70">
            <v>74398.125</v>
          </cell>
          <cell r="AD70">
            <v>90006.048025800003</v>
          </cell>
          <cell r="AE70">
            <v>88570.689518192725</v>
          </cell>
          <cell r="AF70">
            <v>88570.689518192725</v>
          </cell>
        </row>
        <row r="71">
          <cell r="B71" t="str">
            <v>Published Source 5</v>
          </cell>
          <cell r="C71" t="str">
            <v>Yes</v>
          </cell>
          <cell r="D71">
            <v>0</v>
          </cell>
          <cell r="G71">
            <v>708</v>
          </cell>
          <cell r="H71" t="str">
            <v>Health Care or Social Services/Assistance (including hospitals, medical laboratories, public health entities, therapeutic services, etc.)</v>
          </cell>
          <cell r="I71" t="str">
            <v>Health Care or Social Services</v>
          </cell>
          <cell r="J71" t="str">
            <v>708 Social Service Specialist 2</v>
          </cell>
          <cell r="K71">
            <v>0</v>
          </cell>
          <cell r="L71">
            <v>6</v>
          </cell>
          <cell r="M71">
            <v>4</v>
          </cell>
          <cell r="N71">
            <v>10</v>
          </cell>
          <cell r="O71">
            <v>10953</v>
          </cell>
          <cell r="P71">
            <v>7871.7317238000005</v>
          </cell>
          <cell r="Q71">
            <v>10056</v>
          </cell>
          <cell r="R71">
            <v>4201.7740802549806</v>
          </cell>
          <cell r="S71" t="str">
            <v>-</v>
          </cell>
          <cell r="T71">
            <v>61580.972934857826</v>
          </cell>
          <cell r="U71">
            <v>58895.25</v>
          </cell>
          <cell r="V71">
            <v>60238.111467428913</v>
          </cell>
          <cell r="W71">
            <v>60238.111467428913</v>
          </cell>
          <cell r="X71">
            <v>58590</v>
          </cell>
          <cell r="Y71" t="str">
            <v>-</v>
          </cell>
          <cell r="Z71">
            <v>59076</v>
          </cell>
          <cell r="AA71">
            <v>58052.25</v>
          </cell>
          <cell r="AB71">
            <v>58564.125</v>
          </cell>
          <cell r="AC71">
            <v>58564.125</v>
          </cell>
          <cell r="AD71">
            <v>77414.731723799996</v>
          </cell>
          <cell r="AE71">
            <v>74495.885547683894</v>
          </cell>
          <cell r="AF71">
            <v>74495.885547683894</v>
          </cell>
        </row>
        <row r="72">
          <cell r="B72" t="str">
            <v>Published Source 9</v>
          </cell>
          <cell r="C72" t="str">
            <v>Yes</v>
          </cell>
          <cell r="D72">
            <v>0</v>
          </cell>
          <cell r="G72">
            <v>709</v>
          </cell>
          <cell r="H72" t="str">
            <v>Health Care or Social Services/Assistance (including hospitals, medical laboratories, public health entities, therapeutic services, etc.)</v>
          </cell>
          <cell r="I72" t="str">
            <v>Health Care or Social Services</v>
          </cell>
          <cell r="J72" t="str">
            <v>709 Vocational Rehabilitation Counselor 3</v>
          </cell>
          <cell r="K72">
            <v>0</v>
          </cell>
          <cell r="L72">
            <v>12</v>
          </cell>
          <cell r="M72">
            <v>0</v>
          </cell>
          <cell r="N72">
            <v>12</v>
          </cell>
          <cell r="O72">
            <v>10953</v>
          </cell>
          <cell r="P72">
            <v>7871.7317238000005</v>
          </cell>
          <cell r="Q72">
            <v>10056</v>
          </cell>
          <cell r="R72">
            <v>6887.3840642164232</v>
          </cell>
          <cell r="S72" t="str">
            <v>-</v>
          </cell>
          <cell r="T72">
            <v>65949.254980786282</v>
          </cell>
          <cell r="U72" t="str">
            <v>-</v>
          </cell>
          <cell r="V72">
            <v>65949.254980786282</v>
          </cell>
          <cell r="W72">
            <v>65949.254980786282</v>
          </cell>
          <cell r="X72">
            <v>58590</v>
          </cell>
          <cell r="Y72" t="str">
            <v>-</v>
          </cell>
          <cell r="Z72">
            <v>60299</v>
          </cell>
          <cell r="AA72" t="str">
            <v>-</v>
          </cell>
          <cell r="AB72">
            <v>60299</v>
          </cell>
          <cell r="AC72">
            <v>60299</v>
          </cell>
          <cell r="AD72">
            <v>77414.731723799996</v>
          </cell>
          <cell r="AE72">
            <v>82892.63904500271</v>
          </cell>
          <cell r="AF72">
            <v>82892.63904500271</v>
          </cell>
        </row>
        <row r="73">
          <cell r="G73">
            <v>710</v>
          </cell>
          <cell r="H73" t="str">
            <v>Health Care or Social Services/Assistance (including hospitals, medical laboratories, public health entities, therapeutic services, etc.)</v>
          </cell>
          <cell r="I73" t="str">
            <v>Health Care or Social Services</v>
          </cell>
          <cell r="J73" t="str">
            <v>710 Attendant Counselor 2</v>
          </cell>
          <cell r="K73">
            <v>1</v>
          </cell>
          <cell r="L73">
            <v>9</v>
          </cell>
          <cell r="M73">
            <v>1</v>
          </cell>
          <cell r="N73">
            <v>11</v>
          </cell>
          <cell r="O73">
            <v>10953</v>
          </cell>
          <cell r="P73">
            <v>5467.8910683600006</v>
          </cell>
          <cell r="Q73">
            <v>10056</v>
          </cell>
          <cell r="R73">
            <v>6200.7168300301873</v>
          </cell>
          <cell r="S73">
            <v>39688.080000000002</v>
          </cell>
          <cell r="T73">
            <v>47665.411764705881</v>
          </cell>
          <cell r="U73">
            <v>59021</v>
          </cell>
          <cell r="V73">
            <v>48791.497254901966</v>
          </cell>
          <cell r="W73">
            <v>48791.497254901966</v>
          </cell>
          <cell r="X73">
            <v>40698</v>
          </cell>
          <cell r="Y73">
            <v>39688.080000000002</v>
          </cell>
          <cell r="Z73">
            <v>46224</v>
          </cell>
          <cell r="AA73">
            <v>59021</v>
          </cell>
          <cell r="AB73">
            <v>48311.026666666672</v>
          </cell>
          <cell r="AC73">
            <v>48311.026666666672</v>
          </cell>
          <cell r="AD73">
            <v>57118.891068359997</v>
          </cell>
          <cell r="AE73">
            <v>65048.214084932151</v>
          </cell>
          <cell r="AF73">
            <v>65048.214084932151</v>
          </cell>
        </row>
        <row r="74">
          <cell r="G74">
            <v>711</v>
          </cell>
          <cell r="H74" t="str">
            <v>Health Care or Social Services/Assistance (including hospitals, medical laboratories, public health entities, therapeutic services, etc.)</v>
          </cell>
          <cell r="I74" t="str">
            <v>Health Care or Social Services</v>
          </cell>
          <cell r="J74" t="str">
            <v>711 Adult Training Specialist 2</v>
          </cell>
          <cell r="K74">
            <v>0</v>
          </cell>
          <cell r="L74">
            <v>3</v>
          </cell>
          <cell r="M74">
            <v>4</v>
          </cell>
          <cell r="N74">
            <v>7</v>
          </cell>
          <cell r="O74">
            <v>10953</v>
          </cell>
          <cell r="P74">
            <v>5596.0636586400005</v>
          </cell>
          <cell r="Q74">
            <v>10056</v>
          </cell>
          <cell r="R74">
            <v>2472.9558743718594</v>
          </cell>
          <cell r="S74" t="str">
            <v>-</v>
          </cell>
          <cell r="T74">
            <v>63285.54371859297</v>
          </cell>
          <cell r="U74">
            <v>60362.25</v>
          </cell>
          <cell r="V74">
            <v>61823.896859296481</v>
          </cell>
          <cell r="W74">
            <v>61823.896859296481</v>
          </cell>
          <cell r="X74">
            <v>41652</v>
          </cell>
          <cell r="Y74" t="str">
            <v>-</v>
          </cell>
          <cell r="Z74">
            <v>59181.5</v>
          </cell>
          <cell r="AA74">
            <v>59499.75</v>
          </cell>
          <cell r="AB74">
            <v>59340.625</v>
          </cell>
          <cell r="AC74">
            <v>59340.625</v>
          </cell>
          <cell r="AD74">
            <v>58201.06365864</v>
          </cell>
          <cell r="AE74">
            <v>74352.852733668347</v>
          </cell>
          <cell r="AF74">
            <v>74352.852733668347</v>
          </cell>
        </row>
        <row r="75">
          <cell r="G75">
            <v>712</v>
          </cell>
          <cell r="H75" t="str">
            <v>Health Care or Social Services/Assistance (including hospitals, medical laboratories, public health entities, therapeutic services, etc.)</v>
          </cell>
          <cell r="I75" t="str">
            <v>Health Care or Social Services</v>
          </cell>
          <cell r="J75" t="str">
            <v>712 Medical Transcriptionist 2</v>
          </cell>
          <cell r="K75">
            <v>1</v>
          </cell>
          <cell r="L75">
            <v>0</v>
          </cell>
          <cell r="M75">
            <v>5</v>
          </cell>
          <cell r="N75">
            <v>6</v>
          </cell>
          <cell r="O75">
            <v>10953</v>
          </cell>
          <cell r="P75">
            <v>5334.8817765599997</v>
          </cell>
          <cell r="Q75">
            <v>10056</v>
          </cell>
          <cell r="R75">
            <v>1987.2479999999998</v>
          </cell>
          <cell r="S75">
            <v>54454.400000000001</v>
          </cell>
          <cell r="T75" t="str">
            <v>-</v>
          </cell>
          <cell r="U75">
            <v>44908</v>
          </cell>
          <cell r="V75">
            <v>49681.2</v>
          </cell>
          <cell r="W75">
            <v>49681.2</v>
          </cell>
          <cell r="X75">
            <v>39708</v>
          </cell>
          <cell r="Y75">
            <v>54454.400000000001</v>
          </cell>
          <cell r="Z75" t="str">
            <v>-</v>
          </cell>
          <cell r="AA75">
            <v>43600</v>
          </cell>
          <cell r="AB75">
            <v>49027.199999999997</v>
          </cell>
          <cell r="AC75">
            <v>49027.199999999997</v>
          </cell>
          <cell r="AD75">
            <v>55995.881776559996</v>
          </cell>
          <cell r="AE75">
            <v>61724.447999999997</v>
          </cell>
          <cell r="AF75">
            <v>61724.447999999997</v>
          </cell>
        </row>
        <row r="76">
          <cell r="G76">
            <v>713</v>
          </cell>
          <cell r="H76" t="str">
            <v>Health Care or Social Services/Assistance (including hospitals, medical laboratories, public health entities, therapeutic services, etc.)</v>
          </cell>
          <cell r="I76" t="str">
            <v>Health Care or Social Services</v>
          </cell>
          <cell r="J76" t="str">
            <v>713 Health Services Consultant 2</v>
          </cell>
          <cell r="K76">
            <v>0</v>
          </cell>
          <cell r="L76">
            <v>11</v>
          </cell>
          <cell r="M76">
            <v>3</v>
          </cell>
          <cell r="N76">
            <v>14</v>
          </cell>
          <cell r="O76">
            <v>10953</v>
          </cell>
          <cell r="P76">
            <v>7495.2751221600001</v>
          </cell>
          <cell r="Q76">
            <v>10056</v>
          </cell>
          <cell r="R76">
            <v>6839.2611929019949</v>
          </cell>
          <cell r="S76" t="str">
            <v>-</v>
          </cell>
          <cell r="T76">
            <v>65858.900634249483</v>
          </cell>
          <cell r="U76">
            <v>75884.75</v>
          </cell>
          <cell r="V76">
            <v>70871.825317124749</v>
          </cell>
          <cell r="W76">
            <v>70871.825317124749</v>
          </cell>
          <cell r="X76">
            <v>55788</v>
          </cell>
          <cell r="Y76" t="str">
            <v>-</v>
          </cell>
          <cell r="Z76">
            <v>61661.5</v>
          </cell>
          <cell r="AA76">
            <v>75884.75</v>
          </cell>
          <cell r="AB76">
            <v>68773.125</v>
          </cell>
          <cell r="AC76">
            <v>68773.125</v>
          </cell>
          <cell r="AD76">
            <v>74236.275122160005</v>
          </cell>
          <cell r="AE76">
            <v>87767.08651002674</v>
          </cell>
          <cell r="AF76">
            <v>87767.08651002674</v>
          </cell>
        </row>
        <row r="77">
          <cell r="G77">
            <v>714</v>
          </cell>
          <cell r="H77" t="str">
            <v>Health Care or Social Services/Assistance (including hospitals, medical laboratories, public health entities, therapeutic services, etc.)</v>
          </cell>
          <cell r="I77" t="str">
            <v>Health Care or Social Services</v>
          </cell>
          <cell r="J77" t="str">
            <v>714 Public Health Advisor 2</v>
          </cell>
          <cell r="K77">
            <v>0</v>
          </cell>
          <cell r="L77">
            <v>6</v>
          </cell>
          <cell r="M77">
            <v>0</v>
          </cell>
          <cell r="N77">
            <v>6</v>
          </cell>
          <cell r="O77">
            <v>10953</v>
          </cell>
          <cell r="P77">
            <v>7871.7317238000005</v>
          </cell>
          <cell r="Q77">
            <v>10056</v>
          </cell>
          <cell r="R77">
            <v>9348.3076722109927</v>
          </cell>
          <cell r="S77" t="str">
            <v>-</v>
          </cell>
          <cell r="T77">
            <v>69480.816540794855</v>
          </cell>
          <cell r="U77" t="str">
            <v>-</v>
          </cell>
          <cell r="V77">
            <v>69480.816540794855</v>
          </cell>
          <cell r="W77">
            <v>69480.816540794855</v>
          </cell>
          <cell r="X77">
            <v>58590</v>
          </cell>
          <cell r="Y77" t="str">
            <v>-</v>
          </cell>
          <cell r="Z77">
            <v>66377</v>
          </cell>
          <cell r="AA77" t="str">
            <v>-</v>
          </cell>
          <cell r="AB77">
            <v>66377</v>
          </cell>
          <cell r="AC77">
            <v>66377</v>
          </cell>
          <cell r="AD77">
            <v>77414.731723799996</v>
          </cell>
          <cell r="AE77">
            <v>88885.124213005853</v>
          </cell>
          <cell r="AF77">
            <v>88885.124213005853</v>
          </cell>
        </row>
        <row r="78">
          <cell r="G78">
            <v>715</v>
          </cell>
          <cell r="H78" t="str">
            <v>Health Care or Social Services/Assistance (including hospitals, medical laboratories, public health entities, therapeutic services, etc.)</v>
          </cell>
          <cell r="I78" t="str">
            <v>Health Care or Social Services</v>
          </cell>
          <cell r="J78" t="str">
            <v>715 Patient Services Coordinator</v>
          </cell>
          <cell r="K78">
            <v>0</v>
          </cell>
          <cell r="L78">
            <v>0</v>
          </cell>
          <cell r="M78">
            <v>4</v>
          </cell>
          <cell r="N78">
            <v>4</v>
          </cell>
          <cell r="O78">
            <v>10953</v>
          </cell>
          <cell r="P78">
            <v>5334.8817765599997</v>
          </cell>
          <cell r="Q78">
            <v>10056</v>
          </cell>
          <cell r="R78">
            <v>1621.155</v>
          </cell>
          <cell r="S78" t="str">
            <v>-</v>
          </cell>
          <cell r="T78" t="str">
            <v>-</v>
          </cell>
          <cell r="U78">
            <v>40528.875</v>
          </cell>
          <cell r="V78" t="str">
            <v>-</v>
          </cell>
          <cell r="W78">
            <v>40528.875</v>
          </cell>
          <cell r="X78">
            <v>39708</v>
          </cell>
          <cell r="Y78" t="str">
            <v>-</v>
          </cell>
          <cell r="Z78" t="str">
            <v>-</v>
          </cell>
          <cell r="AA78">
            <v>39882.375</v>
          </cell>
          <cell r="AB78" t="str">
            <v>-</v>
          </cell>
          <cell r="AC78">
            <v>39882.375</v>
          </cell>
          <cell r="AD78">
            <v>55995.881776559996</v>
          </cell>
          <cell r="AE78" t="str">
            <v>NA</v>
          </cell>
          <cell r="AF78">
            <v>52206.03</v>
          </cell>
        </row>
        <row r="79">
          <cell r="G79">
            <v>716</v>
          </cell>
          <cell r="H79" t="str">
            <v>Health Care or Social Services/Assistance (including hospitals, medical laboratories, public health entities, therapeutic services, etc.)</v>
          </cell>
          <cell r="I79" t="str">
            <v>Health Care or Social Services</v>
          </cell>
          <cell r="J79" t="str">
            <v>716 Registered Nurse 2</v>
          </cell>
          <cell r="K79">
            <v>3</v>
          </cell>
          <cell r="L79">
            <v>0</v>
          </cell>
          <cell r="M79">
            <v>4</v>
          </cell>
          <cell r="N79">
            <v>7</v>
          </cell>
          <cell r="O79">
            <v>10953</v>
          </cell>
          <cell r="P79">
            <v>11708.042146080001</v>
          </cell>
          <cell r="Q79">
            <v>10056</v>
          </cell>
          <cell r="R79">
            <v>3221.4445000000001</v>
          </cell>
          <cell r="S79">
            <v>78873.600000000006</v>
          </cell>
          <cell r="T79" t="str">
            <v>-</v>
          </cell>
          <cell r="U79">
            <v>82198.625</v>
          </cell>
          <cell r="V79">
            <v>80536.112500000003</v>
          </cell>
          <cell r="W79">
            <v>80536.112500000003</v>
          </cell>
          <cell r="X79">
            <v>87144</v>
          </cell>
          <cell r="Y79">
            <v>78873.600000000006</v>
          </cell>
          <cell r="Z79" t="str">
            <v>-</v>
          </cell>
          <cell r="AA79">
            <v>81013.625</v>
          </cell>
          <cell r="AB79">
            <v>79943.612500000003</v>
          </cell>
          <cell r="AC79">
            <v>79943.612500000003</v>
          </cell>
          <cell r="AD79">
            <v>109805.04214608</v>
          </cell>
          <cell r="AE79">
            <v>93813.557000000001</v>
          </cell>
          <cell r="AF79">
            <v>93813.557000000001</v>
          </cell>
        </row>
        <row r="80">
          <cell r="G80">
            <v>717</v>
          </cell>
          <cell r="H80" t="str">
            <v>Health Care or Social Services/Assistance (including hospitals, medical laboratories, public health entities, therapeutic services, etc.)</v>
          </cell>
          <cell r="I80" t="str">
            <v>Health Care or Social Services</v>
          </cell>
          <cell r="J80" t="str">
            <v>717 Licensed Practical Nurse 2</v>
          </cell>
          <cell r="K80">
            <v>3</v>
          </cell>
          <cell r="L80">
            <v>0</v>
          </cell>
          <cell r="M80">
            <v>5</v>
          </cell>
          <cell r="N80">
            <v>8</v>
          </cell>
          <cell r="O80">
            <v>10953</v>
          </cell>
          <cell r="P80">
            <v>7871.7317238000005</v>
          </cell>
          <cell r="Q80">
            <v>10056</v>
          </cell>
          <cell r="R80">
            <v>2314.732</v>
          </cell>
          <cell r="S80">
            <v>61661.600000000006</v>
          </cell>
          <cell r="T80" t="str">
            <v>-</v>
          </cell>
          <cell r="U80">
            <v>54075</v>
          </cell>
          <cell r="V80">
            <v>57868.3</v>
          </cell>
          <cell r="W80">
            <v>57868.3</v>
          </cell>
          <cell r="X80">
            <v>58590</v>
          </cell>
          <cell r="Y80">
            <v>61661.600000000006</v>
          </cell>
          <cell r="Z80" t="str">
            <v>-</v>
          </cell>
          <cell r="AA80">
            <v>53656.5</v>
          </cell>
          <cell r="AB80">
            <v>57659.05</v>
          </cell>
          <cell r="AC80">
            <v>57659.05</v>
          </cell>
          <cell r="AD80">
            <v>77414.731723799996</v>
          </cell>
          <cell r="AE80">
            <v>70239.032000000007</v>
          </cell>
          <cell r="AF80">
            <v>70239.032000000007</v>
          </cell>
        </row>
        <row r="81">
          <cell r="G81">
            <v>718</v>
          </cell>
          <cell r="H81" t="str">
            <v>Health Care or Social Services/Assistance (including hospitals, medical laboratories, public health entities, therapeutic services, etc.)</v>
          </cell>
          <cell r="I81" t="str">
            <v>Health Care or Social Services</v>
          </cell>
          <cell r="J81" t="str">
            <v>718 Nursing Assistant</v>
          </cell>
          <cell r="K81">
            <v>1</v>
          </cell>
          <cell r="L81">
            <v>0</v>
          </cell>
          <cell r="M81">
            <v>5</v>
          </cell>
          <cell r="N81">
            <v>6</v>
          </cell>
          <cell r="O81">
            <v>10953</v>
          </cell>
          <cell r="P81">
            <v>5209.9336539600008</v>
          </cell>
          <cell r="Q81">
            <v>10056</v>
          </cell>
          <cell r="R81">
            <v>1686.1342999999999</v>
          </cell>
          <cell r="S81">
            <v>51319.114999999998</v>
          </cell>
          <cell r="T81" t="str">
            <v>-</v>
          </cell>
          <cell r="U81">
            <v>32987.599999999999</v>
          </cell>
          <cell r="V81">
            <v>42153.357499999998</v>
          </cell>
          <cell r="W81">
            <v>42153.357499999998</v>
          </cell>
          <cell r="X81">
            <v>38778</v>
          </cell>
          <cell r="Y81">
            <v>51319.114999999998</v>
          </cell>
          <cell r="Z81" t="str">
            <v>-</v>
          </cell>
          <cell r="AA81">
            <v>32900</v>
          </cell>
          <cell r="AB81">
            <v>42109.557499999995</v>
          </cell>
          <cell r="AC81">
            <v>42109.557499999995</v>
          </cell>
          <cell r="AD81">
            <v>54940.933653960004</v>
          </cell>
          <cell r="AE81">
            <v>53895.491799999996</v>
          </cell>
          <cell r="AF81">
            <v>53895.491799999996</v>
          </cell>
        </row>
        <row r="82">
          <cell r="G82">
            <v>719</v>
          </cell>
          <cell r="H82" t="str">
            <v>Health Care or Social Services/Assistance (including hospitals, medical laboratories, public health entities, therapeutic services, etc.)</v>
          </cell>
          <cell r="I82" t="str">
            <v>Health Care or Social Services</v>
          </cell>
          <cell r="J82" t="str">
            <v>719 Dentist</v>
          </cell>
          <cell r="K82">
            <v>1</v>
          </cell>
          <cell r="L82">
            <v>11</v>
          </cell>
          <cell r="M82">
            <v>5</v>
          </cell>
          <cell r="N82">
            <v>17</v>
          </cell>
          <cell r="O82">
            <v>10953</v>
          </cell>
          <cell r="P82">
            <v>18237.589198080001</v>
          </cell>
          <cell r="Q82">
            <v>10056</v>
          </cell>
          <cell r="R82">
            <v>12147.156583599219</v>
          </cell>
          <cell r="S82">
            <v>139720.98500000002</v>
          </cell>
          <cell r="T82">
            <v>139368.78447395301</v>
          </cell>
          <cell r="U82">
            <v>168714</v>
          </cell>
          <cell r="V82">
            <v>149267.92315798436</v>
          </cell>
          <cell r="W82">
            <v>149267.92315798436</v>
          </cell>
          <cell r="X82">
            <v>135744</v>
          </cell>
          <cell r="Y82">
            <v>139720.98500000002</v>
          </cell>
          <cell r="Z82">
            <v>128235</v>
          </cell>
          <cell r="AA82">
            <v>163800</v>
          </cell>
          <cell r="AB82">
            <v>143918.66166666665</v>
          </cell>
          <cell r="AC82">
            <v>143918.66166666665</v>
          </cell>
          <cell r="AD82">
            <v>164934.58919808001</v>
          </cell>
          <cell r="AE82">
            <v>171471.07974158358</v>
          </cell>
          <cell r="AF82">
            <v>171471.07974158358</v>
          </cell>
        </row>
        <row r="83">
          <cell r="G83">
            <v>720</v>
          </cell>
          <cell r="H83" t="str">
            <v>Health Care or Social Services/Assistance (including hospitals, medical laboratories, public health entities, therapeutic services, etc.)</v>
          </cell>
          <cell r="I83" t="str">
            <v>Health Care or Social Services</v>
          </cell>
          <cell r="J83" t="str">
            <v>720 Physician 2</v>
          </cell>
          <cell r="K83">
            <v>1</v>
          </cell>
          <cell r="L83">
            <v>12</v>
          </cell>
          <cell r="M83">
            <v>3</v>
          </cell>
          <cell r="N83">
            <v>16</v>
          </cell>
          <cell r="O83">
            <v>10953</v>
          </cell>
          <cell r="P83">
            <v>20936.468646239999</v>
          </cell>
          <cell r="Q83">
            <v>10056</v>
          </cell>
          <cell r="R83">
            <v>20385.904585503056</v>
          </cell>
          <cell r="S83">
            <v>199416.565</v>
          </cell>
          <cell r="T83">
            <v>191843.5725650916</v>
          </cell>
          <cell r="U83">
            <v>220317</v>
          </cell>
          <cell r="V83">
            <v>203859.04585503053</v>
          </cell>
          <cell r="W83">
            <v>203859.04585503053</v>
          </cell>
          <cell r="X83">
            <v>155832</v>
          </cell>
          <cell r="Y83">
            <v>199416.565</v>
          </cell>
          <cell r="Z83">
            <v>179302.75</v>
          </cell>
          <cell r="AA83">
            <v>213900</v>
          </cell>
          <cell r="AB83">
            <v>197539.77166666664</v>
          </cell>
          <cell r="AC83">
            <v>197539.77166666664</v>
          </cell>
          <cell r="AD83">
            <v>187721.46864624001</v>
          </cell>
          <cell r="AE83">
            <v>234300.95044053358</v>
          </cell>
          <cell r="AF83">
            <v>234300.95044053358</v>
          </cell>
        </row>
        <row r="84">
          <cell r="G84">
            <v>721</v>
          </cell>
          <cell r="H84" t="str">
            <v>Health Care or Social Services/Assistance (including hospitals, medical laboratories, public health entities, therapeutic services, etc.)</v>
          </cell>
          <cell r="I84" t="str">
            <v>Health Care or Social Services</v>
          </cell>
          <cell r="J84" t="str">
            <v>721 Psychiatrist</v>
          </cell>
          <cell r="K84">
            <v>0</v>
          </cell>
          <cell r="L84">
            <v>5</v>
          </cell>
          <cell r="M84">
            <v>3</v>
          </cell>
          <cell r="N84">
            <v>8</v>
          </cell>
          <cell r="O84">
            <v>10953</v>
          </cell>
          <cell r="P84">
            <v>27472.464633600001</v>
          </cell>
          <cell r="Q84">
            <v>10056</v>
          </cell>
          <cell r="R84">
            <v>22310.27601376878</v>
          </cell>
          <cell r="S84" t="str">
            <v>-</v>
          </cell>
          <cell r="T84">
            <v>209841.96559139783</v>
          </cell>
          <cell r="U84">
            <v>242153</v>
          </cell>
          <cell r="V84">
            <v>225997.48279569892</v>
          </cell>
          <cell r="W84">
            <v>225997.48279569892</v>
          </cell>
          <cell r="X84">
            <v>204480</v>
          </cell>
          <cell r="Y84" t="str">
            <v>-</v>
          </cell>
          <cell r="Z84">
            <v>183414.5</v>
          </cell>
          <cell r="AA84">
            <v>235100</v>
          </cell>
          <cell r="AB84">
            <v>209257.25</v>
          </cell>
          <cell r="AC84">
            <v>209257.25</v>
          </cell>
          <cell r="AD84">
            <v>242905.4646336</v>
          </cell>
          <cell r="AE84">
            <v>258363.75880946769</v>
          </cell>
          <cell r="AF84">
            <v>258363.75880946769</v>
          </cell>
        </row>
        <row r="85">
          <cell r="G85">
            <v>722</v>
          </cell>
          <cell r="H85" t="str">
            <v>Health Care or Social Services/Assistance (including hospitals, medical laboratories, public health entities, therapeutic services, etc.)</v>
          </cell>
          <cell r="I85" t="str">
            <v>Health Care or Social Services</v>
          </cell>
          <cell r="J85" t="str">
            <v>722 Advanced Registered Nurse Practitioner</v>
          </cell>
          <cell r="K85">
            <v>0</v>
          </cell>
          <cell r="L85">
            <v>0</v>
          </cell>
          <cell r="M85">
            <v>4</v>
          </cell>
          <cell r="N85">
            <v>4</v>
          </cell>
          <cell r="O85">
            <v>10953</v>
          </cell>
          <cell r="P85">
            <v>15742.657330680002</v>
          </cell>
          <cell r="Q85">
            <v>10056</v>
          </cell>
          <cell r="R85">
            <v>4700.12</v>
          </cell>
          <cell r="S85" t="str">
            <v>-</v>
          </cell>
          <cell r="T85" t="str">
            <v>-</v>
          </cell>
          <cell r="U85">
            <v>117503</v>
          </cell>
          <cell r="V85" t="str">
            <v>-</v>
          </cell>
          <cell r="W85">
            <v>117503</v>
          </cell>
          <cell r="X85">
            <v>117174</v>
          </cell>
          <cell r="Y85" t="str">
            <v>-</v>
          </cell>
          <cell r="Z85" t="str">
            <v>-</v>
          </cell>
          <cell r="AA85">
            <v>115775</v>
          </cell>
          <cell r="AB85" t="str">
            <v>-</v>
          </cell>
          <cell r="AC85">
            <v>115775</v>
          </cell>
          <cell r="AD85">
            <v>143869.65733068</v>
          </cell>
          <cell r="AE85" t="str">
            <v>NA</v>
          </cell>
          <cell r="AF85">
            <v>132259.12</v>
          </cell>
        </row>
        <row r="86">
          <cell r="G86">
            <v>723</v>
          </cell>
          <cell r="H86" t="str">
            <v>Health Care or Social Services/Assistance (including hospitals, medical laboratories, public health entities, therapeutic services, etc.)</v>
          </cell>
          <cell r="I86" t="str">
            <v>Health Care or Social Services</v>
          </cell>
          <cell r="J86" t="str">
            <v>723 Dental Hygienist 2</v>
          </cell>
          <cell r="K86">
            <v>1</v>
          </cell>
          <cell r="L86">
            <v>10</v>
          </cell>
          <cell r="M86">
            <v>5</v>
          </cell>
          <cell r="N86">
            <v>16</v>
          </cell>
          <cell r="O86">
            <v>10953</v>
          </cell>
          <cell r="P86">
            <v>9129.2741189999997</v>
          </cell>
          <cell r="Q86">
            <v>10056</v>
          </cell>
          <cell r="R86">
            <v>5597.7364205715712</v>
          </cell>
          <cell r="S86">
            <v>95601.165000000008</v>
          </cell>
          <cell r="T86">
            <v>59456.191101821438</v>
          </cell>
          <cell r="U86">
            <v>85696</v>
          </cell>
          <cell r="V86">
            <v>80251.118700607141</v>
          </cell>
          <cell r="W86">
            <v>80251.118700607141</v>
          </cell>
          <cell r="X86">
            <v>67950</v>
          </cell>
          <cell r="Y86">
            <v>95601.165000000008</v>
          </cell>
          <cell r="Z86">
            <v>54322.5</v>
          </cell>
          <cell r="AA86">
            <v>83200</v>
          </cell>
          <cell r="AB86">
            <v>77707.888333333336</v>
          </cell>
          <cell r="AC86">
            <v>77707.888333333336</v>
          </cell>
          <cell r="AD86">
            <v>88032.274118999994</v>
          </cell>
          <cell r="AE86">
            <v>95904.855121178713</v>
          </cell>
          <cell r="AF86">
            <v>95904.855121178713</v>
          </cell>
        </row>
        <row r="87">
          <cell r="G87">
            <v>724</v>
          </cell>
          <cell r="H87" t="str">
            <v>Health Care or Social Services/Assistance (including hospitals, medical laboratories, public health entities, therapeutic services, etc.)</v>
          </cell>
          <cell r="I87" t="str">
            <v>Health Care or Social Services</v>
          </cell>
          <cell r="J87" t="str">
            <v>724 Pharmacist 3</v>
          </cell>
          <cell r="K87">
            <v>1</v>
          </cell>
          <cell r="L87">
            <v>0</v>
          </cell>
          <cell r="M87">
            <v>4</v>
          </cell>
          <cell r="N87">
            <v>5</v>
          </cell>
          <cell r="O87">
            <v>10953</v>
          </cell>
          <cell r="P87">
            <v>13784.599332000002</v>
          </cell>
          <cell r="Q87">
            <v>10056</v>
          </cell>
          <cell r="R87">
            <v>5357.7075000000004</v>
          </cell>
          <cell r="S87">
            <v>124097.375</v>
          </cell>
          <cell r="T87" t="str">
            <v>-</v>
          </cell>
          <cell r="U87">
            <v>143788</v>
          </cell>
          <cell r="V87">
            <v>133942.6875</v>
          </cell>
          <cell r="W87">
            <v>133942.6875</v>
          </cell>
          <cell r="X87">
            <v>102600</v>
          </cell>
          <cell r="Y87">
            <v>124097.375</v>
          </cell>
          <cell r="Z87" t="str">
            <v>-</v>
          </cell>
          <cell r="AA87">
            <v>139600</v>
          </cell>
          <cell r="AB87">
            <v>131848.6875</v>
          </cell>
          <cell r="AC87">
            <v>131848.6875</v>
          </cell>
          <cell r="AD87">
            <v>127337.599332</v>
          </cell>
          <cell r="AE87">
            <v>149356.39499999999</v>
          </cell>
          <cell r="AF87">
            <v>149356.39499999999</v>
          </cell>
        </row>
        <row r="88">
          <cell r="G88">
            <v>725</v>
          </cell>
          <cell r="H88" t="str">
            <v>Health Care or Social Services/Assistance (including hospitals, medical laboratories, public health entities, therapeutic services, etc.)</v>
          </cell>
          <cell r="I88" t="str">
            <v>Health Care or Social Services</v>
          </cell>
          <cell r="J88" t="str">
            <v>725 Pharmacy Technician 2</v>
          </cell>
          <cell r="K88">
            <v>1</v>
          </cell>
          <cell r="L88">
            <v>0</v>
          </cell>
          <cell r="M88">
            <v>5</v>
          </cell>
          <cell r="N88">
            <v>6</v>
          </cell>
          <cell r="O88">
            <v>10953</v>
          </cell>
          <cell r="P88">
            <v>7871.7317238000005</v>
          </cell>
          <cell r="Q88">
            <v>10056</v>
          </cell>
          <cell r="R88">
            <v>1904.598</v>
          </cell>
          <cell r="S88">
            <v>52839.899999999994</v>
          </cell>
          <cell r="T88" t="str">
            <v>-</v>
          </cell>
          <cell r="U88">
            <v>42390</v>
          </cell>
          <cell r="V88">
            <v>47614.95</v>
          </cell>
          <cell r="W88">
            <v>47614.95</v>
          </cell>
          <cell r="X88">
            <v>58590</v>
          </cell>
          <cell r="Y88">
            <v>52839.899999999994</v>
          </cell>
          <cell r="Z88" t="str">
            <v>-</v>
          </cell>
          <cell r="AA88">
            <v>42390</v>
          </cell>
          <cell r="AB88">
            <v>47614.95</v>
          </cell>
          <cell r="AC88">
            <v>47614.95</v>
          </cell>
          <cell r="AD88">
            <v>77414.731723799996</v>
          </cell>
          <cell r="AE88">
            <v>59575.547999999995</v>
          </cell>
          <cell r="AF88">
            <v>59575.547999999995</v>
          </cell>
        </row>
        <row r="89">
          <cell r="G89">
            <v>728</v>
          </cell>
          <cell r="H89" t="str">
            <v>Health Care or Social Services/Assistance (including hospitals, medical laboratories, public health entities, therapeutic services, etc.)</v>
          </cell>
          <cell r="I89" t="str">
            <v>Health Care or Social Services</v>
          </cell>
          <cell r="J89" t="str">
            <v>728 Imaging Technologist 2</v>
          </cell>
          <cell r="K89">
            <v>0</v>
          </cell>
          <cell r="L89">
            <v>0</v>
          </cell>
          <cell r="M89">
            <v>5</v>
          </cell>
          <cell r="N89">
            <v>5</v>
          </cell>
          <cell r="O89">
            <v>10953</v>
          </cell>
          <cell r="P89">
            <v>6960.8196042000009</v>
          </cell>
          <cell r="Q89">
            <v>10056</v>
          </cell>
          <cell r="R89">
            <v>2807.6</v>
          </cell>
          <cell r="S89" t="str">
            <v>-</v>
          </cell>
          <cell r="T89" t="str">
            <v>-</v>
          </cell>
          <cell r="U89">
            <v>70190</v>
          </cell>
          <cell r="V89">
            <v>70190</v>
          </cell>
          <cell r="W89">
            <v>70190</v>
          </cell>
          <cell r="X89">
            <v>51810</v>
          </cell>
          <cell r="Y89" t="str">
            <v>-</v>
          </cell>
          <cell r="Z89" t="str">
            <v>-</v>
          </cell>
          <cell r="AA89">
            <v>68312</v>
          </cell>
          <cell r="AB89">
            <v>68312</v>
          </cell>
          <cell r="AC89">
            <v>68312</v>
          </cell>
          <cell r="AD89">
            <v>69723.819604200005</v>
          </cell>
          <cell r="AE89">
            <v>83053.600000000006</v>
          </cell>
          <cell r="AF89">
            <v>83053.600000000006</v>
          </cell>
        </row>
        <row r="90">
          <cell r="G90">
            <v>729</v>
          </cell>
          <cell r="H90" t="str">
            <v>Health Care or Social Services/Assistance (including hospitals, medical laboratories, public health entities, therapeutic services, etc.)</v>
          </cell>
          <cell r="I90" t="str">
            <v>Health Care or Social Services</v>
          </cell>
          <cell r="J90" t="str">
            <v>729 Diagnostic Medical Sonographer</v>
          </cell>
          <cell r="K90">
            <v>0</v>
          </cell>
          <cell r="L90">
            <v>0</v>
          </cell>
          <cell r="M90">
            <v>4</v>
          </cell>
          <cell r="N90">
            <v>4</v>
          </cell>
          <cell r="O90">
            <v>10953</v>
          </cell>
          <cell r="P90">
            <v>7495.2751221600001</v>
          </cell>
          <cell r="Q90">
            <v>10056</v>
          </cell>
          <cell r="R90">
            <v>3253.9900000000002</v>
          </cell>
          <cell r="S90" t="str">
            <v>-</v>
          </cell>
          <cell r="T90" t="str">
            <v>-</v>
          </cell>
          <cell r="U90">
            <v>81349.75</v>
          </cell>
          <cell r="V90" t="str">
            <v>-</v>
          </cell>
          <cell r="W90">
            <v>81349.75</v>
          </cell>
          <cell r="X90">
            <v>55788</v>
          </cell>
          <cell r="Y90" t="str">
            <v>-</v>
          </cell>
          <cell r="Z90" t="str">
            <v>-</v>
          </cell>
          <cell r="AA90">
            <v>80119.75</v>
          </cell>
          <cell r="AB90" t="str">
            <v>-</v>
          </cell>
          <cell r="AC90">
            <v>80119.75</v>
          </cell>
          <cell r="AD90">
            <v>74236.275122160005</v>
          </cell>
          <cell r="AE90" t="str">
            <v>NA</v>
          </cell>
          <cell r="AF90">
            <v>94659.74</v>
          </cell>
        </row>
        <row r="91">
          <cell r="G91">
            <v>730</v>
          </cell>
          <cell r="H91" t="str">
            <v>Health Care or Social Services/Assistance (including hospitals, medical laboratories, public health entities, therapeutic services, etc.)</v>
          </cell>
          <cell r="I91" t="str">
            <v>Health Care or Social Services</v>
          </cell>
          <cell r="J91" t="str">
            <v>730 Radiation Therapy Dosimetrist</v>
          </cell>
          <cell r="K91">
            <v>0</v>
          </cell>
          <cell r="L91">
            <v>0</v>
          </cell>
          <cell r="M91">
            <v>3</v>
          </cell>
          <cell r="N91">
            <v>3</v>
          </cell>
          <cell r="O91">
            <v>10953</v>
          </cell>
          <cell r="P91">
            <v>8070.0364861200005</v>
          </cell>
          <cell r="Q91">
            <v>10056</v>
          </cell>
          <cell r="R91">
            <v>4762.72</v>
          </cell>
          <cell r="S91" t="str">
            <v>-</v>
          </cell>
          <cell r="T91" t="str">
            <v>-</v>
          </cell>
          <cell r="U91">
            <v>119068</v>
          </cell>
          <cell r="V91" t="str">
            <v>-</v>
          </cell>
          <cell r="W91">
            <v>119068</v>
          </cell>
          <cell r="X91">
            <v>60066</v>
          </cell>
          <cell r="Y91" t="str">
            <v>-</v>
          </cell>
          <cell r="Z91" t="str">
            <v>-</v>
          </cell>
          <cell r="AA91">
            <v>115600</v>
          </cell>
          <cell r="AB91" t="str">
            <v>-</v>
          </cell>
          <cell r="AC91">
            <v>115600</v>
          </cell>
          <cell r="AD91">
            <v>79089.036486120007</v>
          </cell>
          <cell r="AE91" t="str">
            <v>NA</v>
          </cell>
          <cell r="AF91">
            <v>133886.72</v>
          </cell>
        </row>
        <row r="92">
          <cell r="G92">
            <v>731</v>
          </cell>
          <cell r="H92" t="str">
            <v>Health Care or Social Services/Assistance (including hospitals, medical laboratories, public health entities, therapeutic services, etc.)</v>
          </cell>
          <cell r="I92" t="str">
            <v>Health Care or Social Services</v>
          </cell>
          <cell r="J92" t="str">
            <v>731 Toxicologist 2</v>
          </cell>
          <cell r="K92">
            <v>0</v>
          </cell>
          <cell r="L92">
            <v>3</v>
          </cell>
          <cell r="M92">
            <v>2</v>
          </cell>
          <cell r="N92">
            <v>5</v>
          </cell>
          <cell r="O92">
            <v>10953</v>
          </cell>
          <cell r="P92">
            <v>10591.570211880002</v>
          </cell>
          <cell r="Q92">
            <v>10056</v>
          </cell>
          <cell r="R92">
            <v>4926.0645994524775</v>
          </cell>
          <cell r="S92" t="str">
            <v>-</v>
          </cell>
          <cell r="T92">
            <v>77828.659296482423</v>
          </cell>
          <cell r="U92">
            <v>101704.5</v>
          </cell>
          <cell r="V92">
            <v>89766.579648241212</v>
          </cell>
          <cell r="W92">
            <v>89766.579648241212</v>
          </cell>
          <cell r="X92">
            <v>78834</v>
          </cell>
          <cell r="Y92" t="str">
            <v>-</v>
          </cell>
          <cell r="Z92">
            <v>81414</v>
          </cell>
          <cell r="AA92">
            <v>99916.5</v>
          </cell>
          <cell r="AB92">
            <v>90665.25</v>
          </cell>
          <cell r="AC92">
            <v>90665.25</v>
          </cell>
          <cell r="AD92">
            <v>100378.57021188</v>
          </cell>
          <cell r="AE92">
            <v>104748.64424769369</v>
          </cell>
          <cell r="AF92">
            <v>104748.64424769369</v>
          </cell>
        </row>
        <row r="93">
          <cell r="G93">
            <v>732</v>
          </cell>
          <cell r="H93" t="str">
            <v>Health Care or Social Services/Assistance (including hospitals, medical laboratories, public health entities, therapeutic services, etc.)</v>
          </cell>
          <cell r="I93" t="str">
            <v>Health Care or Social Services</v>
          </cell>
          <cell r="J93" t="str">
            <v>732 Epidemiologist 1</v>
          </cell>
          <cell r="K93">
            <v>2</v>
          </cell>
          <cell r="L93">
            <v>10</v>
          </cell>
          <cell r="M93">
            <v>5</v>
          </cell>
          <cell r="N93">
            <v>17</v>
          </cell>
          <cell r="O93">
            <v>10953</v>
          </cell>
          <cell r="P93">
            <v>9596.8219326000017</v>
          </cell>
          <cell r="Q93">
            <v>10056</v>
          </cell>
          <cell r="R93">
            <v>7495.1381327067065</v>
          </cell>
          <cell r="S93">
            <v>79475.607499999998</v>
          </cell>
          <cell r="T93">
            <v>73082.501161197113</v>
          </cell>
          <cell r="U93">
            <v>89211</v>
          </cell>
          <cell r="V93">
            <v>80589.702887065709</v>
          </cell>
          <cell r="W93">
            <v>80589.702887065709</v>
          </cell>
          <cell r="X93">
            <v>71430</v>
          </cell>
          <cell r="Y93">
            <v>79475.607499999998</v>
          </cell>
          <cell r="Z93">
            <v>66653.25</v>
          </cell>
          <cell r="AA93">
            <v>88700</v>
          </cell>
          <cell r="AB93">
            <v>78276.285833333328</v>
          </cell>
          <cell r="AC93">
            <v>78276.285833333328</v>
          </cell>
          <cell r="AD93">
            <v>91979.821932599996</v>
          </cell>
          <cell r="AE93">
            <v>98140.841019772415</v>
          </cell>
          <cell r="AF93">
            <v>98140.841019772415</v>
          </cell>
        </row>
        <row r="94">
          <cell r="G94">
            <v>734</v>
          </cell>
          <cell r="H94" t="str">
            <v>Health Care or Social Services/Assistance (including hospitals, medical laboratories, public health entities, therapeutic services, etc.)</v>
          </cell>
          <cell r="I94" t="str">
            <v>Health Care or Social Services</v>
          </cell>
          <cell r="J94" t="str">
            <v>734 Occupational Therapist 3</v>
          </cell>
          <cell r="K94">
            <v>1</v>
          </cell>
          <cell r="L94">
            <v>9</v>
          </cell>
          <cell r="M94">
            <v>4</v>
          </cell>
          <cell r="N94">
            <v>14</v>
          </cell>
          <cell r="O94">
            <v>10953</v>
          </cell>
          <cell r="P94">
            <v>8070.0364861200005</v>
          </cell>
          <cell r="Q94">
            <v>10056</v>
          </cell>
          <cell r="R94">
            <v>5219.7029226246932</v>
          </cell>
          <cell r="S94">
            <v>73885.5</v>
          </cell>
          <cell r="T94">
            <v>71507.281218274104</v>
          </cell>
          <cell r="U94">
            <v>87711.5</v>
          </cell>
          <cell r="V94">
            <v>77701.42707275803</v>
          </cell>
          <cell r="W94">
            <v>77701.42707275803</v>
          </cell>
          <cell r="X94">
            <v>60066</v>
          </cell>
          <cell r="Y94">
            <v>73885.5</v>
          </cell>
          <cell r="Z94">
            <v>66450</v>
          </cell>
          <cell r="AA94">
            <v>86456</v>
          </cell>
          <cell r="AB94">
            <v>75597.166666666672</v>
          </cell>
          <cell r="AC94">
            <v>75597.166666666672</v>
          </cell>
          <cell r="AD94">
            <v>79089.036486120007</v>
          </cell>
          <cell r="AE94">
            <v>92977.129995382726</v>
          </cell>
          <cell r="AF94">
            <v>92977.129995382726</v>
          </cell>
        </row>
        <row r="95">
          <cell r="G95">
            <v>735</v>
          </cell>
          <cell r="H95" t="str">
            <v>Health Care or Social Services/Assistance (including hospitals, medical laboratories, public health entities, therapeutic services, etc.)</v>
          </cell>
          <cell r="I95" t="str">
            <v>Health Care or Social Services</v>
          </cell>
          <cell r="J95" t="str">
            <v>735 Physical Therapist 2</v>
          </cell>
          <cell r="K95">
            <v>1</v>
          </cell>
          <cell r="L95">
            <v>9</v>
          </cell>
          <cell r="M95">
            <v>4</v>
          </cell>
          <cell r="N95">
            <v>14</v>
          </cell>
          <cell r="O95">
            <v>10953</v>
          </cell>
          <cell r="P95">
            <v>8486.7989337600011</v>
          </cell>
          <cell r="Q95">
            <v>10056</v>
          </cell>
          <cell r="R95">
            <v>5302.7441614530271</v>
          </cell>
          <cell r="S95">
            <v>73885.5</v>
          </cell>
          <cell r="T95">
            <v>71507.281218274104</v>
          </cell>
          <cell r="U95">
            <v>91420</v>
          </cell>
          <cell r="V95">
            <v>78937.593739424701</v>
          </cell>
          <cell r="W95">
            <v>78937.593739424701</v>
          </cell>
          <cell r="X95">
            <v>63168</v>
          </cell>
          <cell r="Y95">
            <v>73885.5</v>
          </cell>
          <cell r="Z95">
            <v>69444</v>
          </cell>
          <cell r="AA95">
            <v>90056.5</v>
          </cell>
          <cell r="AB95">
            <v>77795.333333333328</v>
          </cell>
          <cell r="AC95">
            <v>77795.333333333328</v>
          </cell>
          <cell r="AD95">
            <v>82607.798933760001</v>
          </cell>
          <cell r="AE95">
            <v>94296.337900877726</v>
          </cell>
          <cell r="AF95">
            <v>94296.337900877726</v>
          </cell>
        </row>
        <row r="96">
          <cell r="G96">
            <v>736</v>
          </cell>
          <cell r="H96" t="str">
            <v>Health Care or Social Services/Assistance (including hospitals, medical laboratories, public health entities, therapeutic services, etc.)</v>
          </cell>
          <cell r="I96" t="str">
            <v>Health Care or Social Services</v>
          </cell>
          <cell r="J96" t="str">
            <v>736 Physical Therapy Assistant 2</v>
          </cell>
          <cell r="K96">
            <v>0</v>
          </cell>
          <cell r="L96">
            <v>0</v>
          </cell>
          <cell r="M96">
            <v>4</v>
          </cell>
          <cell r="N96">
            <v>4</v>
          </cell>
          <cell r="O96">
            <v>10953</v>
          </cell>
          <cell r="P96">
            <v>7134.9408589200011</v>
          </cell>
          <cell r="Q96">
            <v>10056</v>
          </cell>
          <cell r="R96">
            <v>2959.8450000000003</v>
          </cell>
          <cell r="S96" t="str">
            <v>-</v>
          </cell>
          <cell r="T96" t="str">
            <v>-</v>
          </cell>
          <cell r="U96">
            <v>73996.125</v>
          </cell>
          <cell r="V96" t="str">
            <v>-</v>
          </cell>
          <cell r="W96">
            <v>73996.125</v>
          </cell>
          <cell r="X96">
            <v>53106</v>
          </cell>
          <cell r="Y96" t="str">
            <v>-</v>
          </cell>
          <cell r="Z96" t="str">
            <v>-</v>
          </cell>
          <cell r="AA96">
            <v>73996.125</v>
          </cell>
          <cell r="AB96" t="str">
            <v>-</v>
          </cell>
          <cell r="AC96">
            <v>73996.125</v>
          </cell>
          <cell r="AD96">
            <v>71193.940858920003</v>
          </cell>
          <cell r="AE96" t="str">
            <v>NA</v>
          </cell>
          <cell r="AF96">
            <v>87011.97</v>
          </cell>
        </row>
        <row r="97">
          <cell r="G97">
            <v>737</v>
          </cell>
          <cell r="H97" t="str">
            <v>Health Care or Social Services/Assistance (including hospitals, medical laboratories, public health entities, therapeutic services, etc.)</v>
          </cell>
          <cell r="I97" t="str">
            <v>Health Care or Social Services</v>
          </cell>
          <cell r="J97" t="str">
            <v>737 Speech Pathologist/Audiologist Specialist 1</v>
          </cell>
          <cell r="K97">
            <v>1</v>
          </cell>
          <cell r="L97">
            <v>10</v>
          </cell>
          <cell r="M97">
            <v>4</v>
          </cell>
          <cell r="N97">
            <v>15</v>
          </cell>
          <cell r="O97">
            <v>10953</v>
          </cell>
          <cell r="P97">
            <v>9836.2386578400001</v>
          </cell>
          <cell r="Q97">
            <v>10056</v>
          </cell>
          <cell r="R97">
            <v>7119.1607550703466</v>
          </cell>
          <cell r="S97">
            <v>73885.5</v>
          </cell>
          <cell r="T97">
            <v>69948.284749419472</v>
          </cell>
          <cell r="U97">
            <v>85807.5</v>
          </cell>
          <cell r="V97">
            <v>76547.094916473157</v>
          </cell>
          <cell r="W97">
            <v>76547.094916473157</v>
          </cell>
          <cell r="X97">
            <v>73212</v>
          </cell>
          <cell r="Y97">
            <v>73885.5</v>
          </cell>
          <cell r="Z97">
            <v>63716.25</v>
          </cell>
          <cell r="AA97">
            <v>83750</v>
          </cell>
          <cell r="AB97">
            <v>73783.916666666672</v>
          </cell>
          <cell r="AC97">
            <v>73783.916666666672</v>
          </cell>
          <cell r="AD97">
            <v>94001.238657840004</v>
          </cell>
          <cell r="AE97">
            <v>93722.255671543506</v>
          </cell>
          <cell r="AF97">
            <v>93722.255671543506</v>
          </cell>
        </row>
        <row r="98">
          <cell r="G98">
            <v>738</v>
          </cell>
          <cell r="H98" t="str">
            <v>Health Care or Social Services/Assistance (including hospitals, medical laboratories, public health entities, therapeutic services, etc.)</v>
          </cell>
          <cell r="I98" t="str">
            <v>Health Care or Social Services</v>
          </cell>
          <cell r="J98" t="str">
            <v>738 Respiratory Care Specialist</v>
          </cell>
          <cell r="K98">
            <v>0</v>
          </cell>
          <cell r="L98">
            <v>0</v>
          </cell>
          <cell r="M98">
            <v>3</v>
          </cell>
          <cell r="N98">
            <v>3</v>
          </cell>
          <cell r="O98">
            <v>10953</v>
          </cell>
          <cell r="P98">
            <v>9596.8219326000017</v>
          </cell>
          <cell r="Q98">
            <v>10056</v>
          </cell>
          <cell r="R98">
            <v>2591.91</v>
          </cell>
          <cell r="S98" t="str">
            <v>-</v>
          </cell>
          <cell r="T98" t="str">
            <v>-</v>
          </cell>
          <cell r="U98">
            <v>64797.75</v>
          </cell>
          <cell r="V98" t="str">
            <v>-</v>
          </cell>
          <cell r="W98">
            <v>64797.75</v>
          </cell>
          <cell r="X98">
            <v>71430</v>
          </cell>
          <cell r="Y98" t="str">
            <v>-</v>
          </cell>
          <cell r="Z98" t="str">
            <v>-</v>
          </cell>
          <cell r="AA98">
            <v>63800</v>
          </cell>
          <cell r="AB98" t="str">
            <v>-</v>
          </cell>
          <cell r="AC98">
            <v>63800</v>
          </cell>
          <cell r="AD98">
            <v>91979.821932599996</v>
          </cell>
          <cell r="AE98" t="str">
            <v>NA</v>
          </cell>
          <cell r="AF98">
            <v>77445.66</v>
          </cell>
        </row>
        <row r="99">
          <cell r="G99">
            <v>739</v>
          </cell>
          <cell r="H99" t="str">
            <v>Health Care or Social Services/Assistance (including hospitals, medical laboratories, public health entities, therapeutic services, etc.)</v>
          </cell>
          <cell r="I99" t="str">
            <v>Health Care or Social Services</v>
          </cell>
          <cell r="J99" t="str">
            <v>739 Orthopedic Technician 1</v>
          </cell>
          <cell r="K99">
            <v>0</v>
          </cell>
          <cell r="L99">
            <v>0</v>
          </cell>
          <cell r="M99">
            <v>3</v>
          </cell>
          <cell r="N99">
            <v>3</v>
          </cell>
          <cell r="O99">
            <v>10953</v>
          </cell>
          <cell r="P99">
            <v>5334.8817765599997</v>
          </cell>
          <cell r="Q99">
            <v>10056</v>
          </cell>
          <cell r="R99">
            <v>1783.96</v>
          </cell>
          <cell r="S99" t="str">
            <v>-</v>
          </cell>
          <cell r="T99" t="str">
            <v>-</v>
          </cell>
          <cell r="U99">
            <v>44599</v>
          </cell>
          <cell r="V99" t="str">
            <v>-</v>
          </cell>
          <cell r="W99">
            <v>44599</v>
          </cell>
          <cell r="X99">
            <v>39708</v>
          </cell>
          <cell r="Y99" t="str">
            <v>-</v>
          </cell>
          <cell r="Z99" t="str">
            <v>-</v>
          </cell>
          <cell r="AA99">
            <v>43300</v>
          </cell>
          <cell r="AB99" t="str">
            <v>-</v>
          </cell>
          <cell r="AC99">
            <v>43300</v>
          </cell>
          <cell r="AD99">
            <v>55995.881776559996</v>
          </cell>
          <cell r="AE99" t="str">
            <v>NA</v>
          </cell>
          <cell r="AF99">
            <v>56438.96</v>
          </cell>
        </row>
        <row r="100">
          <cell r="G100">
            <v>740</v>
          </cell>
          <cell r="H100" t="str">
            <v>Health Care or Social Services/Assistance (including hospitals, medical laboratories, public health entities, therapeutic services, etc.)</v>
          </cell>
          <cell r="I100" t="str">
            <v>Health Care or Social Services</v>
          </cell>
          <cell r="J100" t="str">
            <v>740 Dietitian 1</v>
          </cell>
          <cell r="K100">
            <v>2</v>
          </cell>
          <cell r="L100">
            <v>0</v>
          </cell>
          <cell r="M100">
            <v>5</v>
          </cell>
          <cell r="N100">
            <v>7</v>
          </cell>
          <cell r="O100">
            <v>10953</v>
          </cell>
          <cell r="P100">
            <v>6960.8196042000009</v>
          </cell>
          <cell r="Q100">
            <v>10056</v>
          </cell>
          <cell r="R100">
            <v>2771.0223999999998</v>
          </cell>
          <cell r="S100">
            <v>71290.06</v>
          </cell>
          <cell r="T100" t="str">
            <v>-</v>
          </cell>
          <cell r="U100">
            <v>67261.06</v>
          </cell>
          <cell r="V100">
            <v>69275.56</v>
          </cell>
          <cell r="W100">
            <v>69275.56</v>
          </cell>
          <cell r="X100">
            <v>51810</v>
          </cell>
          <cell r="Y100">
            <v>71290.06</v>
          </cell>
          <cell r="Z100" t="str">
            <v>-</v>
          </cell>
          <cell r="AA100">
            <v>65302</v>
          </cell>
          <cell r="AB100">
            <v>68296.03</v>
          </cell>
          <cell r="AC100">
            <v>68296.03</v>
          </cell>
          <cell r="AD100">
            <v>69723.819604200005</v>
          </cell>
          <cell r="AE100">
            <v>82102.582399999999</v>
          </cell>
          <cell r="AF100">
            <v>82102.582399999999</v>
          </cell>
        </row>
        <row r="101">
          <cell r="B101" t="str">
            <v>Eastern Washington</v>
          </cell>
          <cell r="C101" t="str">
            <v>E. WA</v>
          </cell>
          <cell r="G101">
            <v>741</v>
          </cell>
          <cell r="H101" t="str">
            <v>Health Care or Social Services/Assistance (including hospitals, medical laboratories, public health entities, therapeutic services, etc.)</v>
          </cell>
          <cell r="I101" t="str">
            <v>Health Care or Social Services</v>
          </cell>
          <cell r="J101" t="str">
            <v>741 Hospital Central Services Technician 1</v>
          </cell>
          <cell r="K101">
            <v>0</v>
          </cell>
          <cell r="L101">
            <v>0</v>
          </cell>
          <cell r="M101">
            <v>4</v>
          </cell>
          <cell r="N101">
            <v>4</v>
          </cell>
          <cell r="O101">
            <v>10953</v>
          </cell>
          <cell r="P101">
            <v>5467.8910683600006</v>
          </cell>
          <cell r="Q101">
            <v>10056</v>
          </cell>
          <cell r="R101">
            <v>1503.0583999999999</v>
          </cell>
          <cell r="S101" t="str">
            <v>-</v>
          </cell>
          <cell r="T101" t="str">
            <v>-</v>
          </cell>
          <cell r="U101">
            <v>37576.46</v>
          </cell>
          <cell r="V101" t="str">
            <v>-</v>
          </cell>
          <cell r="W101">
            <v>37576.46</v>
          </cell>
          <cell r="X101">
            <v>40698</v>
          </cell>
          <cell r="Y101" t="str">
            <v>-</v>
          </cell>
          <cell r="Z101" t="str">
            <v>-</v>
          </cell>
          <cell r="AA101">
            <v>36482</v>
          </cell>
          <cell r="AB101" t="str">
            <v>-</v>
          </cell>
          <cell r="AC101">
            <v>36482</v>
          </cell>
          <cell r="AD101">
            <v>57118.891068359997</v>
          </cell>
          <cell r="AE101" t="str">
            <v>NA</v>
          </cell>
          <cell r="AF101">
            <v>49135.518400000001</v>
          </cell>
        </row>
        <row r="102">
          <cell r="B102" t="str">
            <v>Puget Sound Area (King, Pierce, Snohomish)</v>
          </cell>
          <cell r="C102" t="str">
            <v>P. Sound Area</v>
          </cell>
          <cell r="G102">
            <v>742</v>
          </cell>
          <cell r="H102" t="str">
            <v>Health Care or Social Services/Assistance (including hospitals, medical laboratories, public health entities, therapeutic services, etc.)</v>
          </cell>
          <cell r="I102" t="str">
            <v>Health Care or Social Services</v>
          </cell>
          <cell r="J102" t="str">
            <v>742 Histotechnologist</v>
          </cell>
          <cell r="K102">
            <v>0</v>
          </cell>
          <cell r="L102">
            <v>1</v>
          </cell>
          <cell r="M102">
            <v>3</v>
          </cell>
          <cell r="N102">
            <v>4</v>
          </cell>
          <cell r="O102">
            <v>10953</v>
          </cell>
          <cell r="P102">
            <v>7495.2751221600001</v>
          </cell>
          <cell r="Q102">
            <v>10056</v>
          </cell>
          <cell r="R102">
            <v>2718.3333654822336</v>
          </cell>
          <cell r="S102" t="str">
            <v>-</v>
          </cell>
          <cell r="T102">
            <v>75428.418274111667</v>
          </cell>
          <cell r="U102">
            <v>60488.25</v>
          </cell>
          <cell r="V102" t="str">
            <v>-</v>
          </cell>
          <cell r="W102">
            <v>67958.334137055834</v>
          </cell>
          <cell r="X102">
            <v>55788</v>
          </cell>
          <cell r="Y102" t="str">
            <v>-</v>
          </cell>
          <cell r="Z102">
            <v>69828</v>
          </cell>
          <cell r="AA102">
            <v>60488.25</v>
          </cell>
          <cell r="AB102" t="str">
            <v>-</v>
          </cell>
          <cell r="AC102">
            <v>65158.125</v>
          </cell>
          <cell r="AD102">
            <v>74236.275122160005</v>
          </cell>
          <cell r="AE102" t="str">
            <v>NA</v>
          </cell>
          <cell r="AF102">
            <v>80732.667502538068</v>
          </cell>
        </row>
        <row r="103">
          <cell r="B103" t="str">
            <v>Western Washington (excluding Puget Sound)</v>
          </cell>
          <cell r="C103" t="str">
            <v>W. WA</v>
          </cell>
          <cell r="G103">
            <v>743</v>
          </cell>
          <cell r="H103" t="str">
            <v>Health Care or Social Services/Assistance (including hospitals, medical laboratories, public health entities, therapeutic services, etc.)</v>
          </cell>
          <cell r="I103" t="str">
            <v>Health Care or Social Services</v>
          </cell>
          <cell r="J103" t="str">
            <v>743 Clinical Cytogenetic Technologist</v>
          </cell>
          <cell r="K103">
            <v>0</v>
          </cell>
          <cell r="L103">
            <v>3</v>
          </cell>
          <cell r="M103">
            <v>3</v>
          </cell>
          <cell r="N103">
            <v>6</v>
          </cell>
          <cell r="O103">
            <v>10953</v>
          </cell>
          <cell r="P103">
            <v>7495.2751221600001</v>
          </cell>
          <cell r="Q103">
            <v>10056</v>
          </cell>
          <cell r="R103">
            <v>2767.46</v>
          </cell>
          <cell r="S103" t="str">
            <v>-</v>
          </cell>
          <cell r="T103">
            <v>70908.000000000015</v>
          </cell>
          <cell r="U103">
            <v>67465</v>
          </cell>
          <cell r="V103">
            <v>69186.5</v>
          </cell>
          <cell r="W103">
            <v>69186.5</v>
          </cell>
          <cell r="X103">
            <v>55788</v>
          </cell>
          <cell r="Y103" t="str">
            <v>-</v>
          </cell>
          <cell r="Z103">
            <v>69828</v>
          </cell>
          <cell r="AA103">
            <v>65500</v>
          </cell>
          <cell r="AB103">
            <v>67664</v>
          </cell>
          <cell r="AC103">
            <v>67664</v>
          </cell>
          <cell r="AD103">
            <v>74236.275122160005</v>
          </cell>
          <cell r="AE103">
            <v>82009.960000000006</v>
          </cell>
          <cell r="AF103">
            <v>82009.960000000006</v>
          </cell>
        </row>
        <row r="104">
          <cell r="B104" t="str">
            <v>Out of State</v>
          </cell>
          <cell r="C104" t="str">
            <v>Out of State</v>
          </cell>
          <cell r="G104">
            <v>745</v>
          </cell>
          <cell r="H104" t="str">
            <v>Health Care or Social Services/Assistance (including hospitals, medical laboratories, public health entities, therapeutic services, etc.)</v>
          </cell>
          <cell r="I104" t="str">
            <v>Health Care or Social Services</v>
          </cell>
          <cell r="J104" t="str">
            <v>745 Optician, Licensed - Dispensing</v>
          </cell>
          <cell r="K104">
            <v>0</v>
          </cell>
          <cell r="L104">
            <v>1</v>
          </cell>
          <cell r="M104">
            <v>4</v>
          </cell>
          <cell r="N104">
            <v>5</v>
          </cell>
          <cell r="O104">
            <v>10953</v>
          </cell>
          <cell r="P104">
            <v>6630.3116670000009</v>
          </cell>
          <cell r="Q104">
            <v>10056</v>
          </cell>
          <cell r="R104">
            <v>3182.7441402061854</v>
          </cell>
          <cell r="S104" t="str">
            <v>-</v>
          </cell>
          <cell r="T104">
            <v>106298.20701030928</v>
          </cell>
          <cell r="U104">
            <v>52839</v>
          </cell>
          <cell r="V104">
            <v>79568.603505154635</v>
          </cell>
          <cell r="W104">
            <v>79568.603505154635</v>
          </cell>
          <cell r="X104">
            <v>49350</v>
          </cell>
          <cell r="Y104" t="str">
            <v>-</v>
          </cell>
          <cell r="Z104">
            <v>96907.199999999997</v>
          </cell>
          <cell r="AA104">
            <v>51300</v>
          </cell>
          <cell r="AB104">
            <v>74103.600000000006</v>
          </cell>
          <cell r="AC104">
            <v>74103.600000000006</v>
          </cell>
          <cell r="AD104">
            <v>66933.311667000002</v>
          </cell>
          <cell r="AE104">
            <v>92807.347645360816</v>
          </cell>
          <cell r="AF104">
            <v>92807.347645360816</v>
          </cell>
        </row>
        <row r="105">
          <cell r="G105">
            <v>746</v>
          </cell>
          <cell r="H105" t="str">
            <v>Health Care or Social Services/Assistance (including hospitals, medical laboratories, public health entities, therapeutic services, etc.)</v>
          </cell>
          <cell r="I105" t="str">
            <v>Health Care or Social Services</v>
          </cell>
          <cell r="J105" t="str">
            <v>746 Anesthesiology Technician 2</v>
          </cell>
          <cell r="K105">
            <v>0</v>
          </cell>
          <cell r="L105">
            <v>0</v>
          </cell>
          <cell r="M105">
            <v>3</v>
          </cell>
          <cell r="N105">
            <v>3</v>
          </cell>
          <cell r="O105">
            <v>10953</v>
          </cell>
          <cell r="P105">
            <v>7316.3171659200016</v>
          </cell>
          <cell r="Q105">
            <v>10056</v>
          </cell>
          <cell r="R105">
            <v>1849.88</v>
          </cell>
          <cell r="S105" t="str">
            <v>-</v>
          </cell>
          <cell r="T105" t="str">
            <v>-</v>
          </cell>
          <cell r="U105">
            <v>46247</v>
          </cell>
          <cell r="V105" t="str">
            <v>-</v>
          </cell>
          <cell r="W105">
            <v>46247</v>
          </cell>
          <cell r="X105">
            <v>54456</v>
          </cell>
          <cell r="Y105" t="str">
            <v>-</v>
          </cell>
          <cell r="Z105" t="str">
            <v>-</v>
          </cell>
          <cell r="AA105">
            <v>44900</v>
          </cell>
          <cell r="AB105" t="str">
            <v>-</v>
          </cell>
          <cell r="AC105">
            <v>44900</v>
          </cell>
          <cell r="AD105">
            <v>72725.317165920002</v>
          </cell>
          <cell r="AE105" t="str">
            <v>NA</v>
          </cell>
          <cell r="AF105">
            <v>58152.88</v>
          </cell>
        </row>
        <row r="106">
          <cell r="G106">
            <v>748</v>
          </cell>
          <cell r="H106" t="str">
            <v>Health Care or Social Services/Assistance (including hospitals, medical laboratories, public health entities, therapeutic services, etc.)</v>
          </cell>
          <cell r="I106" t="str">
            <v>Health Care or Social Services</v>
          </cell>
          <cell r="J106" t="str">
            <v>748 Electrocardiograph Technician 2</v>
          </cell>
          <cell r="K106">
            <v>0</v>
          </cell>
          <cell r="L106">
            <v>0</v>
          </cell>
          <cell r="M106">
            <v>3</v>
          </cell>
          <cell r="N106">
            <v>3</v>
          </cell>
          <cell r="O106">
            <v>10953</v>
          </cell>
          <cell r="P106">
            <v>4741.5797234400006</v>
          </cell>
          <cell r="Q106">
            <v>10056</v>
          </cell>
          <cell r="R106">
            <v>1689.2</v>
          </cell>
          <cell r="S106" t="str">
            <v>-</v>
          </cell>
          <cell r="T106" t="str">
            <v>-</v>
          </cell>
          <cell r="U106">
            <v>42230</v>
          </cell>
          <cell r="V106" t="str">
            <v>-</v>
          </cell>
          <cell r="W106">
            <v>42230</v>
          </cell>
          <cell r="X106">
            <v>35292</v>
          </cell>
          <cell r="Y106" t="str">
            <v>-</v>
          </cell>
          <cell r="Z106" t="str">
            <v>-</v>
          </cell>
          <cell r="AA106">
            <v>41000</v>
          </cell>
          <cell r="AB106" t="str">
            <v>-</v>
          </cell>
          <cell r="AC106">
            <v>41000</v>
          </cell>
          <cell r="AD106">
            <v>50986.579723440002</v>
          </cell>
          <cell r="AE106" t="str">
            <v>NA</v>
          </cell>
          <cell r="AF106">
            <v>53975.199999999997</v>
          </cell>
        </row>
        <row r="107">
          <cell r="G107">
            <v>749</v>
          </cell>
          <cell r="H107" t="str">
            <v>Health Care or Social Services/Assistance (including hospitals, medical laboratories, public health entities, therapeutic services, etc.)</v>
          </cell>
          <cell r="I107" t="str">
            <v>Health Care or Social Services</v>
          </cell>
          <cell r="J107" t="str">
            <v>749 Research Technologist 2</v>
          </cell>
          <cell r="K107">
            <v>0</v>
          </cell>
          <cell r="L107">
            <v>0</v>
          </cell>
          <cell r="M107">
            <v>2</v>
          </cell>
          <cell r="N107">
            <v>2</v>
          </cell>
          <cell r="O107">
            <v>10953</v>
          </cell>
          <cell r="P107">
            <v>5737.9402365599999</v>
          </cell>
          <cell r="Q107">
            <v>10056</v>
          </cell>
          <cell r="R107">
            <v>2247.63</v>
          </cell>
          <cell r="S107" t="str">
            <v>-</v>
          </cell>
          <cell r="T107" t="str">
            <v>-</v>
          </cell>
          <cell r="U107">
            <v>56190.75</v>
          </cell>
          <cell r="V107" t="str">
            <v>-</v>
          </cell>
          <cell r="W107">
            <v>56190.75</v>
          </cell>
          <cell r="X107">
            <v>42708</v>
          </cell>
          <cell r="Y107" t="str">
            <v>-</v>
          </cell>
          <cell r="Z107" t="str">
            <v>-</v>
          </cell>
          <cell r="AA107">
            <v>55326.75</v>
          </cell>
          <cell r="AB107" t="str">
            <v>-</v>
          </cell>
          <cell r="AC107">
            <v>55326.75</v>
          </cell>
          <cell r="AD107">
            <v>59398.940236559996</v>
          </cell>
          <cell r="AE107" t="str">
            <v>NA</v>
          </cell>
          <cell r="AF107">
            <v>68494.38</v>
          </cell>
        </row>
        <row r="108">
          <cell r="G108">
            <v>753</v>
          </cell>
          <cell r="H108" t="str">
            <v>Health Care or Social Services/Assistance (including hospitals, medical laboratories, public health entities, therapeutic services, etc.)</v>
          </cell>
          <cell r="I108" t="str">
            <v>Health Care or Social Services</v>
          </cell>
          <cell r="J108" t="str">
            <v>753 Psychiatric Social Worker 2</v>
          </cell>
          <cell r="K108">
            <v>0</v>
          </cell>
          <cell r="L108">
            <v>0</v>
          </cell>
          <cell r="M108">
            <v>2</v>
          </cell>
          <cell r="N108">
            <v>2</v>
          </cell>
          <cell r="O108">
            <v>10953</v>
          </cell>
          <cell r="P108">
            <v>9737.892393600001</v>
          </cell>
          <cell r="Q108">
            <v>10056</v>
          </cell>
          <cell r="R108">
            <v>2772.76</v>
          </cell>
          <cell r="S108" t="str">
            <v>-</v>
          </cell>
          <cell r="T108" t="str">
            <v>-</v>
          </cell>
          <cell r="U108">
            <v>69319</v>
          </cell>
          <cell r="V108" t="str">
            <v>-</v>
          </cell>
          <cell r="W108">
            <v>69319</v>
          </cell>
          <cell r="X108">
            <v>72480</v>
          </cell>
          <cell r="Y108" t="str">
            <v>-</v>
          </cell>
          <cell r="Z108" t="str">
            <v>-</v>
          </cell>
          <cell r="AA108">
            <v>67300</v>
          </cell>
          <cell r="AB108" t="str">
            <v>-</v>
          </cell>
          <cell r="AC108">
            <v>67300</v>
          </cell>
          <cell r="AD108">
            <v>93170.892393600006</v>
          </cell>
          <cell r="AE108" t="str">
            <v>NA</v>
          </cell>
          <cell r="AF108">
            <v>82147.759999999995</v>
          </cell>
        </row>
        <row r="109">
          <cell r="G109">
            <v>754</v>
          </cell>
          <cell r="H109" t="str">
            <v>Health Care or Social Services/Assistance (including hospitals, medical laboratories, public health entities, therapeutic services, etc.)</v>
          </cell>
          <cell r="I109" t="str">
            <v>Health Care or Social Services</v>
          </cell>
          <cell r="J109" t="str">
            <v>754 Developmental Disability Case/Resource Manager</v>
          </cell>
          <cell r="K109">
            <v>0</v>
          </cell>
          <cell r="L109">
            <v>2</v>
          </cell>
          <cell r="M109">
            <v>0</v>
          </cell>
          <cell r="N109">
            <v>2</v>
          </cell>
          <cell r="O109">
            <v>10953</v>
          </cell>
          <cell r="P109">
            <v>8273.9840668800007</v>
          </cell>
          <cell r="Q109">
            <v>10056</v>
          </cell>
          <cell r="R109" t="str">
            <v>-</v>
          </cell>
          <cell r="S109" t="str">
            <v>-</v>
          </cell>
          <cell r="T109">
            <v>70489.261510776385</v>
          </cell>
          <cell r="U109" t="str">
            <v>-</v>
          </cell>
          <cell r="V109" t="str">
            <v>-</v>
          </cell>
          <cell r="W109" t="str">
            <v>-</v>
          </cell>
          <cell r="X109">
            <v>61584</v>
          </cell>
          <cell r="Y109" t="str">
            <v>-</v>
          </cell>
          <cell r="Z109">
            <v>64961.75</v>
          </cell>
          <cell r="AA109" t="str">
            <v>-</v>
          </cell>
          <cell r="AB109" t="str">
            <v>-</v>
          </cell>
          <cell r="AC109" t="str">
            <v>-</v>
          </cell>
          <cell r="AD109">
            <v>80810.984066880003</v>
          </cell>
          <cell r="AE109" t="str">
            <v>NA</v>
          </cell>
          <cell r="AF109" t="str">
            <v>NA</v>
          </cell>
        </row>
        <row r="110">
          <cell r="G110">
            <v>755</v>
          </cell>
          <cell r="H110" t="str">
            <v>Health Care or Social Services/Assistance (including hospitals, medical laboratories, public health entities, therapeutic services, etc.)</v>
          </cell>
          <cell r="I110" t="str">
            <v>Health Care or Social Services</v>
          </cell>
          <cell r="J110" t="str">
            <v>755 Worksource Specialist 4</v>
          </cell>
          <cell r="K110">
            <v>0</v>
          </cell>
          <cell r="L110">
            <v>0</v>
          </cell>
          <cell r="M110">
            <v>2</v>
          </cell>
          <cell r="N110">
            <v>2</v>
          </cell>
          <cell r="O110">
            <v>10953</v>
          </cell>
          <cell r="P110">
            <v>6960.8196042000009</v>
          </cell>
          <cell r="Q110">
            <v>10056</v>
          </cell>
          <cell r="R110">
            <v>1940.52</v>
          </cell>
          <cell r="S110" t="str">
            <v>-</v>
          </cell>
          <cell r="T110" t="str">
            <v>-</v>
          </cell>
          <cell r="U110">
            <v>48513</v>
          </cell>
          <cell r="V110" t="str">
            <v>-</v>
          </cell>
          <cell r="W110">
            <v>48513</v>
          </cell>
          <cell r="X110">
            <v>51810</v>
          </cell>
          <cell r="Y110" t="str">
            <v>-</v>
          </cell>
          <cell r="Z110" t="str">
            <v>-</v>
          </cell>
          <cell r="AA110">
            <v>47100</v>
          </cell>
          <cell r="AB110" t="str">
            <v>-</v>
          </cell>
          <cell r="AC110">
            <v>47100</v>
          </cell>
          <cell r="AD110">
            <v>69723.819604200005</v>
          </cell>
          <cell r="AE110" t="str">
            <v>NA</v>
          </cell>
          <cell r="AF110">
            <v>60509.52</v>
          </cell>
        </row>
        <row r="111">
          <cell r="G111">
            <v>800</v>
          </cell>
          <cell r="H111" t="str">
            <v>Hospitality, Accommodation, Food Services, or Personal Services</v>
          </cell>
          <cell r="I111" t="str">
            <v>Hospitality, Accommodation, Food Services, or Personal Services</v>
          </cell>
          <cell r="J111" t="str">
            <v>800 Cook 2</v>
          </cell>
          <cell r="K111">
            <v>5</v>
          </cell>
          <cell r="L111">
            <v>0</v>
          </cell>
          <cell r="M111">
            <v>6</v>
          </cell>
          <cell r="N111">
            <v>11</v>
          </cell>
          <cell r="O111">
            <v>10953</v>
          </cell>
          <cell r="P111">
            <v>4972.9352794799997</v>
          </cell>
          <cell r="Q111">
            <v>10056</v>
          </cell>
          <cell r="R111">
            <v>1632.7148000000002</v>
          </cell>
          <cell r="S111">
            <v>42848</v>
          </cell>
          <cell r="T111" t="str">
            <v>-</v>
          </cell>
          <cell r="U111">
            <v>38787.740000000005</v>
          </cell>
          <cell r="V111">
            <v>40817.870000000003</v>
          </cell>
          <cell r="W111">
            <v>40817.870000000003</v>
          </cell>
          <cell r="X111">
            <v>37014</v>
          </cell>
          <cell r="Y111">
            <v>42848</v>
          </cell>
          <cell r="Z111" t="str">
            <v>-</v>
          </cell>
          <cell r="AA111">
            <v>37658</v>
          </cell>
          <cell r="AB111">
            <v>40253</v>
          </cell>
          <cell r="AC111">
            <v>40253</v>
          </cell>
          <cell r="AD111">
            <v>52939.93527948</v>
          </cell>
          <cell r="AE111">
            <v>52506.584800000004</v>
          </cell>
          <cell r="AF111">
            <v>52506.584800000004</v>
          </cell>
        </row>
        <row r="112">
          <cell r="G112">
            <v>801</v>
          </cell>
          <cell r="H112" t="str">
            <v>Hospitality, Accommodation, Food Services, or Personal Services</v>
          </cell>
          <cell r="I112" t="str">
            <v>Hospitality, Accommodation, Food Services, or Personal Services</v>
          </cell>
          <cell r="J112" t="str">
            <v>801 Food Service Manager 2</v>
          </cell>
          <cell r="K112">
            <v>2</v>
          </cell>
          <cell r="L112">
            <v>11</v>
          </cell>
          <cell r="M112">
            <v>6</v>
          </cell>
          <cell r="N112">
            <v>19</v>
          </cell>
          <cell r="O112">
            <v>10953</v>
          </cell>
          <cell r="P112">
            <v>6318.3444189600004</v>
          </cell>
          <cell r="Q112">
            <v>10056</v>
          </cell>
          <cell r="R112">
            <v>4550.4160482220523</v>
          </cell>
          <cell r="S112">
            <v>56144.399999999994</v>
          </cell>
          <cell r="T112">
            <v>66511.991803278681</v>
          </cell>
          <cell r="U112">
            <v>76735</v>
          </cell>
          <cell r="V112">
            <v>66463.797267759554</v>
          </cell>
          <cell r="W112">
            <v>66463.797267759554</v>
          </cell>
          <cell r="X112">
            <v>47028</v>
          </cell>
          <cell r="Y112">
            <v>56144.399999999994</v>
          </cell>
          <cell r="Z112">
            <v>61011</v>
          </cell>
          <cell r="AA112">
            <v>74500</v>
          </cell>
          <cell r="AB112">
            <v>63885.133333333331</v>
          </cell>
          <cell r="AC112">
            <v>63885.133333333331</v>
          </cell>
          <cell r="AD112">
            <v>64299.344418959998</v>
          </cell>
          <cell r="AE112">
            <v>81070.2133159816</v>
          </cell>
          <cell r="AF112">
            <v>81070.2133159816</v>
          </cell>
        </row>
        <row r="113">
          <cell r="G113">
            <v>802</v>
          </cell>
          <cell r="H113" t="str">
            <v>Hospitality, Accommodation, Food Services, or Personal Services</v>
          </cell>
          <cell r="I113" t="str">
            <v>Hospitality, Accommodation, Food Services, or Personal Services</v>
          </cell>
          <cell r="J113" t="str">
            <v>802 Laundry Worker 1</v>
          </cell>
          <cell r="K113">
            <v>0</v>
          </cell>
          <cell r="L113">
            <v>0</v>
          </cell>
          <cell r="M113">
            <v>5</v>
          </cell>
          <cell r="N113">
            <v>5</v>
          </cell>
          <cell r="O113">
            <v>10953</v>
          </cell>
          <cell r="P113">
            <v>4541.6627272800006</v>
          </cell>
          <cell r="Q113">
            <v>10056</v>
          </cell>
          <cell r="R113">
            <v>1318.4</v>
          </cell>
          <cell r="S113" t="str">
            <v>-</v>
          </cell>
          <cell r="T113" t="str">
            <v>-</v>
          </cell>
          <cell r="U113">
            <v>32960</v>
          </cell>
          <cell r="V113">
            <v>32960</v>
          </cell>
          <cell r="W113">
            <v>32960</v>
          </cell>
          <cell r="X113">
            <v>33804</v>
          </cell>
          <cell r="Y113" t="str">
            <v>-</v>
          </cell>
          <cell r="Z113" t="str">
            <v>-</v>
          </cell>
          <cell r="AA113">
            <v>32000</v>
          </cell>
          <cell r="AB113">
            <v>32000</v>
          </cell>
          <cell r="AC113">
            <v>32000</v>
          </cell>
          <cell r="AD113">
            <v>49298.662727280003</v>
          </cell>
          <cell r="AE113">
            <v>44334.400000000001</v>
          </cell>
          <cell r="AF113">
            <v>44334.400000000001</v>
          </cell>
        </row>
        <row r="114">
          <cell r="G114">
            <v>900</v>
          </cell>
          <cell r="H114" t="str">
            <v>Media or Communications</v>
          </cell>
          <cell r="I114" t="str">
            <v>Media or Communications</v>
          </cell>
          <cell r="J114" t="str">
            <v>900 Communications Consultant 3</v>
          </cell>
          <cell r="K114">
            <v>17</v>
          </cell>
          <cell r="L114">
            <v>0</v>
          </cell>
          <cell r="M114">
            <v>6</v>
          </cell>
          <cell r="N114">
            <v>23</v>
          </cell>
          <cell r="O114">
            <v>10953</v>
          </cell>
          <cell r="P114">
            <v>7495.2751221600001</v>
          </cell>
          <cell r="Q114">
            <v>10056</v>
          </cell>
          <cell r="R114">
            <v>10384.934231191801</v>
          </cell>
          <cell r="S114">
            <v>80537.600000000006</v>
          </cell>
          <cell r="T114" t="str">
            <v>-</v>
          </cell>
          <cell r="U114">
            <v>74054.38</v>
          </cell>
          <cell r="V114">
            <v>77295.990000000005</v>
          </cell>
          <cell r="W114">
            <v>77295.990000000005</v>
          </cell>
          <cell r="X114">
            <v>55788</v>
          </cell>
          <cell r="Y114">
            <v>80537.600000000006</v>
          </cell>
          <cell r="Z114" t="str">
            <v>-</v>
          </cell>
          <cell r="AA114">
            <v>73047.25</v>
          </cell>
          <cell r="AB114">
            <v>76792.425000000003</v>
          </cell>
          <cell r="AC114">
            <v>76792.425000000003</v>
          </cell>
          <cell r="AD114">
            <v>74236.275122160005</v>
          </cell>
          <cell r="AE114">
            <v>97736.924231191806</v>
          </cell>
          <cell r="AF114">
            <v>97736.924231191806</v>
          </cell>
        </row>
        <row r="115">
          <cell r="G115">
            <v>901</v>
          </cell>
          <cell r="H115" t="str">
            <v>Media or Communications</v>
          </cell>
          <cell r="I115" t="str">
            <v>Media or Communications</v>
          </cell>
          <cell r="J115" t="str">
            <v>901 Electronic Media Producer Lead</v>
          </cell>
          <cell r="K115">
            <v>5</v>
          </cell>
          <cell r="L115">
            <v>0</v>
          </cell>
          <cell r="M115">
            <v>4</v>
          </cell>
          <cell r="N115">
            <v>9</v>
          </cell>
          <cell r="O115">
            <v>10953</v>
          </cell>
          <cell r="P115">
            <v>7495.2751221600001</v>
          </cell>
          <cell r="Q115">
            <v>10056</v>
          </cell>
          <cell r="R115">
            <v>2968.35</v>
          </cell>
          <cell r="S115">
            <v>68889.5</v>
          </cell>
          <cell r="T115" t="str">
            <v>-</v>
          </cell>
          <cell r="U115">
            <v>79528</v>
          </cell>
          <cell r="V115">
            <v>74208.75</v>
          </cell>
          <cell r="W115">
            <v>74208.75</v>
          </cell>
          <cell r="X115">
            <v>55788</v>
          </cell>
          <cell r="Y115">
            <v>68889.5</v>
          </cell>
          <cell r="Z115" t="str">
            <v>-</v>
          </cell>
          <cell r="AA115">
            <v>78511</v>
          </cell>
          <cell r="AB115">
            <v>73700.25</v>
          </cell>
          <cell r="AC115">
            <v>73700.25</v>
          </cell>
          <cell r="AD115">
            <v>74236.275122160005</v>
          </cell>
          <cell r="AE115">
            <v>87233.1</v>
          </cell>
          <cell r="AF115">
            <v>87233.1</v>
          </cell>
        </row>
        <row r="116">
          <cell r="G116">
            <v>903</v>
          </cell>
          <cell r="H116" t="str">
            <v>Media or Communications</v>
          </cell>
          <cell r="I116" t="str">
            <v>Media or Communications</v>
          </cell>
          <cell r="J116" t="str">
            <v>903 Photographer 2</v>
          </cell>
          <cell r="K116">
            <v>3</v>
          </cell>
          <cell r="L116">
            <v>7</v>
          </cell>
          <cell r="M116">
            <v>4</v>
          </cell>
          <cell r="N116">
            <v>14</v>
          </cell>
          <cell r="O116">
            <v>10953</v>
          </cell>
          <cell r="P116">
            <v>6960.8196042000009</v>
          </cell>
          <cell r="Q116">
            <v>10056</v>
          </cell>
          <cell r="R116">
            <v>6388.9249915416558</v>
          </cell>
          <cell r="S116">
            <v>70236.815000000002</v>
          </cell>
          <cell r="T116">
            <v>49474.283870967738</v>
          </cell>
          <cell r="U116">
            <v>63817.875</v>
          </cell>
          <cell r="V116">
            <v>61176.324623655913</v>
          </cell>
          <cell r="W116">
            <v>61176.324623655913</v>
          </cell>
          <cell r="X116">
            <v>51810</v>
          </cell>
          <cell r="Y116">
            <v>70236.815000000002</v>
          </cell>
          <cell r="Z116">
            <v>43243.5</v>
          </cell>
          <cell r="AA116">
            <v>62772.375</v>
          </cell>
          <cell r="AB116">
            <v>58750.896666666667</v>
          </cell>
          <cell r="AC116">
            <v>58750.896666666667</v>
          </cell>
          <cell r="AD116">
            <v>69723.819604200005</v>
          </cell>
          <cell r="AE116">
            <v>77621.249615197565</v>
          </cell>
          <cell r="AF116">
            <v>77621.249615197565</v>
          </cell>
        </row>
        <row r="117">
          <cell r="G117">
            <v>904</v>
          </cell>
          <cell r="H117" t="str">
            <v>Media or Communications</v>
          </cell>
          <cell r="I117" t="str">
            <v>Media or Communications</v>
          </cell>
          <cell r="J117" t="str">
            <v>904 Digital Printing Specialist</v>
          </cell>
          <cell r="K117">
            <v>2</v>
          </cell>
          <cell r="L117">
            <v>0</v>
          </cell>
          <cell r="M117">
            <v>2</v>
          </cell>
          <cell r="N117">
            <v>4</v>
          </cell>
          <cell r="O117">
            <v>10953</v>
          </cell>
          <cell r="P117">
            <v>5290.5453459600003</v>
          </cell>
          <cell r="Q117">
            <v>10056</v>
          </cell>
          <cell r="R117">
            <v>4646.5298956281249</v>
          </cell>
          <cell r="S117">
            <v>59942</v>
          </cell>
          <cell r="T117" t="str">
            <v>-</v>
          </cell>
          <cell r="U117">
            <v>46658.625</v>
          </cell>
          <cell r="V117" t="str">
            <v>-</v>
          </cell>
          <cell r="W117">
            <v>53300.3125</v>
          </cell>
          <cell r="X117">
            <v>39378</v>
          </cell>
          <cell r="Y117">
            <v>59942</v>
          </cell>
          <cell r="Z117" t="str">
            <v>-</v>
          </cell>
          <cell r="AA117">
            <v>45902.625</v>
          </cell>
          <cell r="AB117" t="str">
            <v>-</v>
          </cell>
          <cell r="AC117">
            <v>52922.3125</v>
          </cell>
          <cell r="AD117">
            <v>55621.545345960003</v>
          </cell>
          <cell r="AE117" t="str">
            <v>NA</v>
          </cell>
          <cell r="AF117">
            <v>68002.842395628119</v>
          </cell>
        </row>
        <row r="118">
          <cell r="G118">
            <v>906</v>
          </cell>
          <cell r="H118" t="str">
            <v>Media or Communications</v>
          </cell>
          <cell r="I118" t="str">
            <v>Media or Communications</v>
          </cell>
          <cell r="J118" t="str">
            <v>906 Community Outreach &amp; Environmental Educational Specialist 2</v>
          </cell>
          <cell r="K118">
            <v>5</v>
          </cell>
          <cell r="L118">
            <v>0</v>
          </cell>
          <cell r="M118">
            <v>1</v>
          </cell>
          <cell r="N118">
            <v>6</v>
          </cell>
          <cell r="O118">
            <v>10953</v>
          </cell>
          <cell r="P118">
            <v>6630.3116670000009</v>
          </cell>
          <cell r="Q118">
            <v>10056</v>
          </cell>
          <cell r="R118">
            <v>7660.6618209650005</v>
          </cell>
          <cell r="S118">
            <v>70518</v>
          </cell>
          <cell r="T118" t="str">
            <v>-</v>
          </cell>
          <cell r="U118">
            <v>49955</v>
          </cell>
          <cell r="V118">
            <v>60236.5</v>
          </cell>
          <cell r="W118">
            <v>60236.5</v>
          </cell>
          <cell r="X118">
            <v>49350</v>
          </cell>
          <cell r="Y118">
            <v>70518</v>
          </cell>
          <cell r="Z118" t="str">
            <v>-</v>
          </cell>
          <cell r="AA118">
            <v>48500</v>
          </cell>
          <cell r="AB118">
            <v>59509</v>
          </cell>
          <cell r="AC118">
            <v>59509</v>
          </cell>
          <cell r="AD118">
            <v>66933.311667000002</v>
          </cell>
          <cell r="AE118">
            <v>77953.161820965004</v>
          </cell>
          <cell r="AF118">
            <v>77953.161820965004</v>
          </cell>
        </row>
        <row r="119">
          <cell r="G119">
            <v>910</v>
          </cell>
          <cell r="H119" t="str">
            <v>Media or Communications</v>
          </cell>
          <cell r="I119" t="str">
            <v>Media or Communications</v>
          </cell>
          <cell r="J119" t="str">
            <v>910 Law Enforcement Equipment Technician 2</v>
          </cell>
          <cell r="K119">
            <v>4</v>
          </cell>
          <cell r="L119">
            <v>7</v>
          </cell>
          <cell r="M119">
            <v>3</v>
          </cell>
          <cell r="N119">
            <v>14</v>
          </cell>
          <cell r="O119">
            <v>10953</v>
          </cell>
          <cell r="P119">
            <v>6589.1997040800006</v>
          </cell>
          <cell r="Q119">
            <v>10056</v>
          </cell>
          <cell r="R119">
            <v>6116.4969842431474</v>
          </cell>
          <cell r="S119">
            <v>69557.732499999998</v>
          </cell>
          <cell r="T119">
            <v>56755.317073170743</v>
          </cell>
          <cell r="U119">
            <v>63833.5</v>
          </cell>
          <cell r="V119">
            <v>63382.183191056916</v>
          </cell>
          <cell r="W119">
            <v>63382.183191056916</v>
          </cell>
          <cell r="X119">
            <v>49044</v>
          </cell>
          <cell r="Y119">
            <v>69557.732499999998</v>
          </cell>
          <cell r="Z119">
            <v>60140</v>
          </cell>
          <cell r="AA119">
            <v>63833.5</v>
          </cell>
          <cell r="AB119">
            <v>64510.410833333328</v>
          </cell>
          <cell r="AC119">
            <v>64510.410833333328</v>
          </cell>
          <cell r="AD119">
            <v>66586.199704080005</v>
          </cell>
          <cell r="AE119">
            <v>79554.680175300062</v>
          </cell>
          <cell r="AF119">
            <v>79554.680175300062</v>
          </cell>
        </row>
        <row r="120">
          <cell r="G120">
            <v>911</v>
          </cell>
          <cell r="H120" t="str">
            <v>Media or Communications</v>
          </cell>
          <cell r="I120" t="str">
            <v>Media or Communications</v>
          </cell>
          <cell r="J120" t="str">
            <v>911 Communications Officer 1</v>
          </cell>
          <cell r="K120">
            <v>6</v>
          </cell>
          <cell r="L120">
            <v>0</v>
          </cell>
          <cell r="M120">
            <v>0</v>
          </cell>
          <cell r="N120">
            <v>6</v>
          </cell>
          <cell r="O120">
            <v>10953</v>
          </cell>
          <cell r="P120">
            <v>7414.6634301600006</v>
          </cell>
          <cell r="Q120">
            <v>10056</v>
          </cell>
          <cell r="R120">
            <v>8514.2875207320012</v>
          </cell>
          <cell r="S120">
            <v>63372.6</v>
          </cell>
          <cell r="T120" t="str">
            <v>-</v>
          </cell>
          <cell r="U120" t="str">
            <v>-</v>
          </cell>
          <cell r="V120">
            <v>63372.6</v>
          </cell>
          <cell r="W120">
            <v>63372.6</v>
          </cell>
          <cell r="X120">
            <v>55188</v>
          </cell>
          <cell r="Y120">
            <v>63372.6</v>
          </cell>
          <cell r="Z120" t="str">
            <v>-</v>
          </cell>
          <cell r="AA120" t="str">
            <v>-</v>
          </cell>
          <cell r="AB120">
            <v>63372.6</v>
          </cell>
          <cell r="AC120">
            <v>63372.6</v>
          </cell>
          <cell r="AD120">
            <v>73555.663430159999</v>
          </cell>
          <cell r="AE120">
            <v>81942.887520732009</v>
          </cell>
          <cell r="AF120">
            <v>81942.887520732009</v>
          </cell>
        </row>
        <row r="121">
          <cell r="G121">
            <v>912</v>
          </cell>
          <cell r="H121" t="str">
            <v>Media or Communications</v>
          </cell>
          <cell r="I121" t="str">
            <v>Media or Communications</v>
          </cell>
          <cell r="J121" t="str">
            <v>912 Communications Systems Designer</v>
          </cell>
          <cell r="K121">
            <v>3</v>
          </cell>
          <cell r="L121">
            <v>0</v>
          </cell>
          <cell r="M121">
            <v>3</v>
          </cell>
          <cell r="N121">
            <v>6</v>
          </cell>
          <cell r="O121">
            <v>10953</v>
          </cell>
          <cell r="P121">
            <v>10081.298201520001</v>
          </cell>
          <cell r="Q121">
            <v>10056</v>
          </cell>
          <cell r="R121">
            <v>8258.6125234398751</v>
          </cell>
          <cell r="S121">
            <v>100244.97500000001</v>
          </cell>
          <cell r="T121" t="str">
            <v>-</v>
          </cell>
          <cell r="U121">
            <v>89224</v>
          </cell>
          <cell r="V121">
            <v>94734.487500000003</v>
          </cell>
          <cell r="W121">
            <v>94734.487500000003</v>
          </cell>
          <cell r="X121">
            <v>75036</v>
          </cell>
          <cell r="Y121">
            <v>100244.97500000001</v>
          </cell>
          <cell r="Z121" t="str">
            <v>-</v>
          </cell>
          <cell r="AA121">
            <v>89224</v>
          </cell>
          <cell r="AB121">
            <v>94734.487500000003</v>
          </cell>
          <cell r="AC121">
            <v>94734.487500000003</v>
          </cell>
          <cell r="AD121">
            <v>96070.298201519996</v>
          </cell>
          <cell r="AE121">
            <v>113049.10002343988</v>
          </cell>
          <cell r="AF121">
            <v>113049.10002343988</v>
          </cell>
        </row>
        <row r="122">
          <cell r="G122">
            <v>1100</v>
          </cell>
          <cell r="H122" t="str">
            <v>Professional, Scientific or Technical Services (including legal services, consulting services, etc.)</v>
          </cell>
          <cell r="I122" t="str">
            <v>Professional, Scientific, or Technical Services</v>
          </cell>
          <cell r="J122" t="str">
            <v>1100 Natural Resource Scientist 2</v>
          </cell>
          <cell r="K122">
            <v>2</v>
          </cell>
          <cell r="L122">
            <v>2</v>
          </cell>
          <cell r="M122">
            <v>2</v>
          </cell>
          <cell r="N122">
            <v>6</v>
          </cell>
          <cell r="O122">
            <v>10953</v>
          </cell>
          <cell r="P122">
            <v>7683.9064814399999</v>
          </cell>
          <cell r="Q122">
            <v>10056</v>
          </cell>
          <cell r="R122">
            <v>11456.350136386096</v>
          </cell>
          <cell r="S122">
            <v>83569.75</v>
          </cell>
          <cell r="T122">
            <v>60299.370701719323</v>
          </cell>
          <cell r="U122">
            <v>86017.625</v>
          </cell>
          <cell r="V122">
            <v>76628.915233906431</v>
          </cell>
          <cell r="W122">
            <v>76628.915233906431</v>
          </cell>
          <cell r="X122">
            <v>57192</v>
          </cell>
          <cell r="Y122">
            <v>83569.75</v>
          </cell>
          <cell r="Z122">
            <v>59186.25</v>
          </cell>
          <cell r="AA122">
            <v>86017.625</v>
          </cell>
          <cell r="AB122">
            <v>76257.875</v>
          </cell>
          <cell r="AC122">
            <v>76257.875</v>
          </cell>
          <cell r="AD122">
            <v>75828.906481440004</v>
          </cell>
          <cell r="AE122">
            <v>98141.265370292531</v>
          </cell>
          <cell r="AF122">
            <v>98141.265370292531</v>
          </cell>
        </row>
        <row r="123">
          <cell r="G123">
            <v>1101</v>
          </cell>
          <cell r="H123" t="str">
            <v>Professional, Scientific or Technical Services (including legal services, consulting services, etc.)</v>
          </cell>
          <cell r="I123" t="str">
            <v>Professional, Scientific, or Technical Services</v>
          </cell>
          <cell r="J123" t="str">
            <v>1101 Data Consultant 2</v>
          </cell>
          <cell r="K123">
            <v>5</v>
          </cell>
          <cell r="L123">
            <v>0</v>
          </cell>
          <cell r="M123">
            <v>4</v>
          </cell>
          <cell r="N123">
            <v>9</v>
          </cell>
          <cell r="O123">
            <v>10953</v>
          </cell>
          <cell r="P123">
            <v>6630.3116670000009</v>
          </cell>
          <cell r="Q123">
            <v>10056</v>
          </cell>
          <cell r="R123">
            <v>10793.677159006002</v>
          </cell>
          <cell r="S123">
            <v>84957.6</v>
          </cell>
          <cell r="T123" t="str">
            <v>-</v>
          </cell>
          <cell r="U123">
            <v>75719</v>
          </cell>
          <cell r="V123">
            <v>80338.3</v>
          </cell>
          <cell r="W123">
            <v>80338.3</v>
          </cell>
          <cell r="X123">
            <v>49350</v>
          </cell>
          <cell r="Y123">
            <v>84957.6</v>
          </cell>
          <cell r="Z123" t="str">
            <v>-</v>
          </cell>
          <cell r="AA123">
            <v>74813</v>
          </cell>
          <cell r="AB123">
            <v>79885.3</v>
          </cell>
          <cell r="AC123">
            <v>79885.3</v>
          </cell>
          <cell r="AD123">
            <v>66933.311667000002</v>
          </cell>
          <cell r="AE123">
            <v>101187.977159006</v>
          </cell>
          <cell r="AF123">
            <v>101187.977159006</v>
          </cell>
        </row>
        <row r="124">
          <cell r="G124">
            <v>1102</v>
          </cell>
          <cell r="H124" t="str">
            <v>Professional, Scientific or Technical Services (including legal services, consulting services, etc.)</v>
          </cell>
          <cell r="I124" t="str">
            <v>Professional, Scientific, or Technical Services</v>
          </cell>
          <cell r="J124" t="str">
            <v>1102 Forensic Scientist 3</v>
          </cell>
          <cell r="K124">
            <v>3</v>
          </cell>
          <cell r="L124">
            <v>11</v>
          </cell>
          <cell r="M124">
            <v>1</v>
          </cell>
          <cell r="N124">
            <v>15</v>
          </cell>
          <cell r="O124">
            <v>10953</v>
          </cell>
          <cell r="P124">
            <v>10855.170444720001</v>
          </cell>
          <cell r="Q124">
            <v>10056</v>
          </cell>
          <cell r="R124">
            <v>7020.3053553914642</v>
          </cell>
          <cell r="S124">
            <v>60912</v>
          </cell>
          <cell r="T124">
            <v>79127.121951219524</v>
          </cell>
          <cell r="U124">
            <v>66001.5</v>
          </cell>
          <cell r="V124">
            <v>68680.207317073175</v>
          </cell>
          <cell r="W124">
            <v>68680.207317073175</v>
          </cell>
          <cell r="X124">
            <v>80796</v>
          </cell>
          <cell r="Y124">
            <v>60912</v>
          </cell>
          <cell r="Z124">
            <v>72714</v>
          </cell>
          <cell r="AA124">
            <v>66001.5</v>
          </cell>
          <cell r="AB124">
            <v>66542.5</v>
          </cell>
          <cell r="AC124">
            <v>66542.5</v>
          </cell>
          <cell r="AD124">
            <v>102604.17044472</v>
          </cell>
          <cell r="AE124">
            <v>85756.51267246464</v>
          </cell>
          <cell r="AF124">
            <v>85756.51267246464</v>
          </cell>
        </row>
        <row r="125">
          <cell r="G125">
            <v>1103</v>
          </cell>
          <cell r="H125" t="str">
            <v>Professional, Scientific or Technical Services (including legal services, consulting services, etc.)</v>
          </cell>
          <cell r="I125" t="str">
            <v>Professional, Scientific, or Technical Services</v>
          </cell>
          <cell r="J125" t="str">
            <v>1103 Property &amp; Evidence Custodian</v>
          </cell>
          <cell r="K125">
            <v>6</v>
          </cell>
          <cell r="L125">
            <v>0</v>
          </cell>
          <cell r="M125">
            <v>0</v>
          </cell>
          <cell r="N125">
            <v>6</v>
          </cell>
          <cell r="O125">
            <v>10953</v>
          </cell>
          <cell r="P125">
            <v>5737.9402365599999</v>
          </cell>
          <cell r="Q125">
            <v>10056</v>
          </cell>
          <cell r="R125">
            <v>7999.259420544</v>
          </cell>
          <cell r="S125">
            <v>59539.199999999997</v>
          </cell>
          <cell r="T125" t="str">
            <v>-</v>
          </cell>
          <cell r="U125" t="str">
            <v>-</v>
          </cell>
          <cell r="V125">
            <v>59539.199999999997</v>
          </cell>
          <cell r="W125">
            <v>59539.199999999997</v>
          </cell>
          <cell r="X125">
            <v>42708</v>
          </cell>
          <cell r="Y125">
            <v>59539.199999999997</v>
          </cell>
          <cell r="Z125" t="str">
            <v>-</v>
          </cell>
          <cell r="AA125" t="str">
            <v>-</v>
          </cell>
          <cell r="AB125">
            <v>59539.199999999997</v>
          </cell>
          <cell r="AC125">
            <v>59539.199999999997</v>
          </cell>
          <cell r="AD125">
            <v>59398.940236559996</v>
          </cell>
          <cell r="AE125">
            <v>77594.459420543993</v>
          </cell>
          <cell r="AF125">
            <v>77594.459420543993</v>
          </cell>
        </row>
        <row r="126">
          <cell r="G126">
            <v>1104</v>
          </cell>
          <cell r="H126" t="str">
            <v>Professional, Scientific or Technical Services (including legal services, consulting services, etc.)</v>
          </cell>
          <cell r="I126" t="str">
            <v>Professional, Scientific, or Technical Services</v>
          </cell>
          <cell r="J126" t="str">
            <v>1104 Hydrogeologist 3</v>
          </cell>
          <cell r="K126">
            <v>1</v>
          </cell>
          <cell r="L126">
            <v>10</v>
          </cell>
          <cell r="M126">
            <v>3</v>
          </cell>
          <cell r="N126">
            <v>14</v>
          </cell>
          <cell r="O126">
            <v>10953</v>
          </cell>
          <cell r="P126">
            <v>9836.2386578400001</v>
          </cell>
          <cell r="Q126">
            <v>10056</v>
          </cell>
          <cell r="R126">
            <v>7221.3229317600335</v>
          </cell>
          <cell r="S126">
            <v>74040</v>
          </cell>
          <cell r="T126">
            <v>70442.458790955236</v>
          </cell>
          <cell r="U126">
            <v>88454.25</v>
          </cell>
          <cell r="V126">
            <v>77645.569596985079</v>
          </cell>
          <cell r="W126">
            <v>77645.569596985079</v>
          </cell>
          <cell r="X126">
            <v>73212</v>
          </cell>
          <cell r="Y126">
            <v>74040</v>
          </cell>
          <cell r="Z126">
            <v>66249</v>
          </cell>
          <cell r="AA126">
            <v>88454.25</v>
          </cell>
          <cell r="AB126">
            <v>76247.75</v>
          </cell>
          <cell r="AC126">
            <v>76247.75</v>
          </cell>
          <cell r="AD126">
            <v>94001.238657840004</v>
          </cell>
          <cell r="AE126">
            <v>94922.892528745113</v>
          </cell>
          <cell r="AF126">
            <v>94922.892528745113</v>
          </cell>
        </row>
        <row r="127">
          <cell r="G127">
            <v>1105</v>
          </cell>
          <cell r="H127" t="str">
            <v>Professional, Scientific or Technical Services (including legal services, consulting services, etc.)</v>
          </cell>
          <cell r="I127" t="str">
            <v>Professional, Scientific, or Technical Services</v>
          </cell>
          <cell r="J127" t="str">
            <v>1105 Microbiologist 2</v>
          </cell>
          <cell r="K127">
            <v>3</v>
          </cell>
          <cell r="L127">
            <v>10</v>
          </cell>
          <cell r="M127">
            <v>4</v>
          </cell>
          <cell r="N127">
            <v>17</v>
          </cell>
          <cell r="O127">
            <v>10953</v>
          </cell>
          <cell r="P127">
            <v>8070.0364861200005</v>
          </cell>
          <cell r="Q127">
            <v>10056</v>
          </cell>
          <cell r="R127">
            <v>6820.9056761384245</v>
          </cell>
          <cell r="S127">
            <v>65413.19</v>
          </cell>
          <cell r="T127">
            <v>65545.605284152727</v>
          </cell>
          <cell r="U127">
            <v>73668.375</v>
          </cell>
          <cell r="V127">
            <v>68209.056761384243</v>
          </cell>
          <cell r="W127">
            <v>68209.056761384243</v>
          </cell>
          <cell r="X127">
            <v>60066</v>
          </cell>
          <cell r="Y127">
            <v>65413.19</v>
          </cell>
          <cell r="Z127">
            <v>60119.5</v>
          </cell>
          <cell r="AA127">
            <v>72687.375</v>
          </cell>
          <cell r="AB127">
            <v>66073.354999999996</v>
          </cell>
          <cell r="AC127">
            <v>66073.354999999996</v>
          </cell>
          <cell r="AD127">
            <v>79089.036486120007</v>
          </cell>
          <cell r="AE127">
            <v>85085.96243752267</v>
          </cell>
          <cell r="AF127">
            <v>85085.96243752267</v>
          </cell>
        </row>
        <row r="128">
          <cell r="G128">
            <v>1106</v>
          </cell>
          <cell r="H128" t="str">
            <v>Professional, Scientific or Technical Services (including legal services, consulting services, etc.)</v>
          </cell>
          <cell r="I128" t="str">
            <v>Professional, Scientific, or Technical Services</v>
          </cell>
          <cell r="J128" t="str">
            <v>1106 Chemist 2</v>
          </cell>
          <cell r="K128">
            <v>5</v>
          </cell>
          <cell r="L128">
            <v>11</v>
          </cell>
          <cell r="M128">
            <v>4</v>
          </cell>
          <cell r="N128">
            <v>20</v>
          </cell>
          <cell r="O128">
            <v>10953</v>
          </cell>
          <cell r="P128">
            <v>8070.0364861200005</v>
          </cell>
          <cell r="Q128">
            <v>10056</v>
          </cell>
          <cell r="R128">
            <v>6949.806935189059</v>
          </cell>
          <cell r="S128">
            <v>69586.5</v>
          </cell>
          <cell r="T128">
            <v>65687.940803382662</v>
          </cell>
          <cell r="U128">
            <v>80777.625</v>
          </cell>
          <cell r="V128">
            <v>72017.355267794221</v>
          </cell>
          <cell r="W128">
            <v>72017.355267794221</v>
          </cell>
          <cell r="X128">
            <v>60066</v>
          </cell>
          <cell r="Y128">
            <v>69586.5</v>
          </cell>
          <cell r="Z128">
            <v>58403</v>
          </cell>
          <cell r="AA128">
            <v>79606.125</v>
          </cell>
          <cell r="AB128">
            <v>69198.541666666672</v>
          </cell>
          <cell r="AC128">
            <v>69198.541666666672</v>
          </cell>
          <cell r="AD128">
            <v>79089.036486120007</v>
          </cell>
          <cell r="AE128">
            <v>89023.16220298328</v>
          </cell>
          <cell r="AF128">
            <v>89023.16220298328</v>
          </cell>
        </row>
        <row r="129">
          <cell r="G129">
            <v>1107</v>
          </cell>
          <cell r="H129" t="str">
            <v>Professional, Scientific or Technical Services (including legal services, consulting services, etc.)</v>
          </cell>
          <cell r="I129" t="str">
            <v>Professional, Scientific, or Technical Services</v>
          </cell>
          <cell r="J129" t="str">
            <v>1107 Natural Resources Technician 2</v>
          </cell>
          <cell r="K129">
            <v>1</v>
          </cell>
          <cell r="L129">
            <v>3</v>
          </cell>
          <cell r="M129">
            <v>1</v>
          </cell>
          <cell r="N129">
            <v>5</v>
          </cell>
          <cell r="O129">
            <v>10953</v>
          </cell>
          <cell r="P129">
            <v>4972.9352794799997</v>
          </cell>
          <cell r="Q129">
            <v>10056</v>
          </cell>
          <cell r="R129">
            <v>8347.1645516196186</v>
          </cell>
          <cell r="S129">
            <v>53556</v>
          </cell>
          <cell r="T129">
            <v>53594.094262295082</v>
          </cell>
          <cell r="U129">
            <v>60346.75</v>
          </cell>
          <cell r="V129">
            <v>55832.28142076503</v>
          </cell>
          <cell r="W129">
            <v>55832.28142076503</v>
          </cell>
          <cell r="X129">
            <v>37014</v>
          </cell>
          <cell r="Y129">
            <v>53556</v>
          </cell>
          <cell r="Z129">
            <v>49161.5</v>
          </cell>
          <cell r="AA129">
            <v>60346.75</v>
          </cell>
          <cell r="AB129">
            <v>54354.75</v>
          </cell>
          <cell r="AC129">
            <v>54354.75</v>
          </cell>
          <cell r="AD129">
            <v>52939.93527948</v>
          </cell>
          <cell r="AE129">
            <v>74235.445972384652</v>
          </cell>
          <cell r="AF129">
            <v>74235.445972384652</v>
          </cell>
        </row>
        <row r="130">
          <cell r="G130">
            <v>1108</v>
          </cell>
          <cell r="H130" t="str">
            <v>Professional, Scientific or Technical Services (including legal services, consulting services, etc.)</v>
          </cell>
          <cell r="I130" t="str">
            <v>Professional, Scientific, or Technical Services</v>
          </cell>
          <cell r="J130" t="str">
            <v>1108 Scientific Technician 2</v>
          </cell>
          <cell r="K130">
            <v>2</v>
          </cell>
          <cell r="L130">
            <v>6</v>
          </cell>
          <cell r="M130">
            <v>3</v>
          </cell>
          <cell r="N130">
            <v>11</v>
          </cell>
          <cell r="O130">
            <v>10953</v>
          </cell>
          <cell r="P130">
            <v>5209.9336539600008</v>
          </cell>
          <cell r="Q130">
            <v>10056</v>
          </cell>
          <cell r="R130">
            <v>4861.6468760437147</v>
          </cell>
          <cell r="S130">
            <v>58834</v>
          </cell>
          <cell r="T130">
            <v>41321.779019145033</v>
          </cell>
          <cell r="U130">
            <v>47586</v>
          </cell>
          <cell r="V130">
            <v>49247.259673048342</v>
          </cell>
          <cell r="W130">
            <v>49247.259673048342</v>
          </cell>
          <cell r="X130">
            <v>38778</v>
          </cell>
          <cell r="Y130">
            <v>58834</v>
          </cell>
          <cell r="Z130">
            <v>41126</v>
          </cell>
          <cell r="AA130">
            <v>46200</v>
          </cell>
          <cell r="AB130">
            <v>48720</v>
          </cell>
          <cell r="AC130">
            <v>48720</v>
          </cell>
          <cell r="AD130">
            <v>54940.933653960004</v>
          </cell>
          <cell r="AE130">
            <v>64164.906549092055</v>
          </cell>
          <cell r="AF130">
            <v>64164.906549092055</v>
          </cell>
        </row>
        <row r="131">
          <cell r="G131">
            <v>1109</v>
          </cell>
          <cell r="H131" t="str">
            <v>Professional, Scientific or Technical Services (including legal services, consulting services, etc.)</v>
          </cell>
          <cell r="I131" t="str">
            <v>Professional, Scientific, or Technical Services</v>
          </cell>
          <cell r="J131" t="str">
            <v>1109 Natural Resource Specialist 2</v>
          </cell>
          <cell r="K131">
            <v>3</v>
          </cell>
          <cell r="L131">
            <v>9</v>
          </cell>
          <cell r="M131">
            <v>1</v>
          </cell>
          <cell r="N131">
            <v>13</v>
          </cell>
          <cell r="O131">
            <v>10953</v>
          </cell>
          <cell r="P131">
            <v>7134.9408589200011</v>
          </cell>
          <cell r="Q131">
            <v>10056</v>
          </cell>
          <cell r="R131">
            <v>9711.3023899005875</v>
          </cell>
          <cell r="S131">
            <v>79242</v>
          </cell>
          <cell r="T131">
            <v>62203.764705882357</v>
          </cell>
          <cell r="U131">
            <v>75400.5</v>
          </cell>
          <cell r="V131">
            <v>72282.088235294112</v>
          </cell>
          <cell r="W131">
            <v>72282.088235294112</v>
          </cell>
          <cell r="X131">
            <v>53106</v>
          </cell>
          <cell r="Y131">
            <v>79242</v>
          </cell>
          <cell r="Z131">
            <v>57852</v>
          </cell>
          <cell r="AA131">
            <v>75400.5</v>
          </cell>
          <cell r="AB131">
            <v>70831.5</v>
          </cell>
          <cell r="AC131">
            <v>70831.5</v>
          </cell>
          <cell r="AD131">
            <v>71193.940858920003</v>
          </cell>
          <cell r="AE131">
            <v>92049.390625194705</v>
          </cell>
          <cell r="AF131">
            <v>92049.390625194705</v>
          </cell>
        </row>
        <row r="132">
          <cell r="G132">
            <v>1110</v>
          </cell>
          <cell r="H132" t="str">
            <v>Professional, Scientific or Technical Services (including legal services, consulting services, etc.)</v>
          </cell>
          <cell r="I132" t="str">
            <v>Professional, Scientific, or Technical Services</v>
          </cell>
          <cell r="J132" t="str">
            <v>1110 Fish &amp; Wildlife Biologist 2</v>
          </cell>
          <cell r="K132">
            <v>1</v>
          </cell>
          <cell r="L132">
            <v>5</v>
          </cell>
          <cell r="M132">
            <v>4</v>
          </cell>
          <cell r="N132">
            <v>10</v>
          </cell>
          <cell r="O132">
            <v>10953</v>
          </cell>
          <cell r="P132">
            <v>7316.3171659200016</v>
          </cell>
          <cell r="Q132">
            <v>10056</v>
          </cell>
          <cell r="R132">
            <v>6793.9181330827678</v>
          </cell>
          <cell r="S132">
            <v>79341.5</v>
          </cell>
          <cell r="T132">
            <v>69238.251276813069</v>
          </cell>
          <cell r="U132">
            <v>70570.25</v>
          </cell>
          <cell r="V132">
            <v>73050.000425604361</v>
          </cell>
          <cell r="W132">
            <v>73050.000425604361</v>
          </cell>
          <cell r="X132">
            <v>54456</v>
          </cell>
          <cell r="Y132">
            <v>79341.5</v>
          </cell>
          <cell r="Z132">
            <v>61661.5</v>
          </cell>
          <cell r="AA132">
            <v>69602.75</v>
          </cell>
          <cell r="AB132">
            <v>70201.916666666672</v>
          </cell>
          <cell r="AC132">
            <v>70201.916666666672</v>
          </cell>
          <cell r="AD132">
            <v>72725.317165920002</v>
          </cell>
          <cell r="AE132">
            <v>89899.918558687132</v>
          </cell>
          <cell r="AF132">
            <v>89899.918558687132</v>
          </cell>
        </row>
        <row r="133">
          <cell r="G133">
            <v>1111</v>
          </cell>
          <cell r="H133" t="str">
            <v>Professional, Scientific or Technical Services (including legal services, consulting services, etc.)</v>
          </cell>
          <cell r="I133" t="str">
            <v>Professional, Scientific, or Technical Services</v>
          </cell>
          <cell r="J133" t="str">
            <v>1111 Veterinary Specialist 2</v>
          </cell>
          <cell r="K133">
            <v>3</v>
          </cell>
          <cell r="L133">
            <v>4</v>
          </cell>
          <cell r="M133">
            <v>4</v>
          </cell>
          <cell r="N133">
            <v>11</v>
          </cell>
          <cell r="O133">
            <v>10953</v>
          </cell>
          <cell r="P133">
            <v>5596.0636586400005</v>
          </cell>
          <cell r="Q133">
            <v>10056</v>
          </cell>
          <cell r="R133">
            <v>2974.9672744946511</v>
          </cell>
          <cell r="S133">
            <v>51256.710000000006</v>
          </cell>
          <cell r="T133">
            <v>54303.433691417784</v>
          </cell>
          <cell r="U133">
            <v>39278.5</v>
          </cell>
          <cell r="V133">
            <v>48279.547897139266</v>
          </cell>
          <cell r="W133">
            <v>48279.547897139266</v>
          </cell>
          <cell r="X133">
            <v>41652</v>
          </cell>
          <cell r="Y133">
            <v>51256.710000000006</v>
          </cell>
          <cell r="Z133">
            <v>51420</v>
          </cell>
          <cell r="AA133">
            <v>38708.5</v>
          </cell>
          <cell r="AB133">
            <v>47128.403333333343</v>
          </cell>
          <cell r="AC133">
            <v>47128.403333333343</v>
          </cell>
          <cell r="AD133">
            <v>58201.06365864</v>
          </cell>
          <cell r="AE133">
            <v>61310.515171633917</v>
          </cell>
          <cell r="AF133">
            <v>61310.515171633917</v>
          </cell>
        </row>
        <row r="134">
          <cell r="G134">
            <v>1112</v>
          </cell>
          <cell r="H134" t="str">
            <v>Professional, Scientific or Technical Services (including legal services, consulting services, etc.)</v>
          </cell>
          <cell r="I134" t="str">
            <v>Professional, Scientific, or Technical Services</v>
          </cell>
          <cell r="J134" t="str">
            <v>1112 Land Surveyor 3</v>
          </cell>
          <cell r="K134">
            <v>7</v>
          </cell>
          <cell r="L134">
            <v>0</v>
          </cell>
          <cell r="M134">
            <v>4</v>
          </cell>
          <cell r="N134">
            <v>11</v>
          </cell>
          <cell r="O134">
            <v>10953</v>
          </cell>
          <cell r="P134">
            <v>9596.8219326000017</v>
          </cell>
          <cell r="Q134">
            <v>10056</v>
          </cell>
          <cell r="R134">
            <v>9958.1470478875017</v>
          </cell>
          <cell r="S134">
            <v>76024</v>
          </cell>
          <cell r="T134" t="str">
            <v>-</v>
          </cell>
          <cell r="U134">
            <v>72214.75</v>
          </cell>
          <cell r="V134">
            <v>74119.375</v>
          </cell>
          <cell r="W134">
            <v>74119.375</v>
          </cell>
          <cell r="X134">
            <v>71430</v>
          </cell>
          <cell r="Y134">
            <v>76024</v>
          </cell>
          <cell r="Z134" t="str">
            <v>-</v>
          </cell>
          <cell r="AA134">
            <v>71182.75</v>
          </cell>
          <cell r="AB134">
            <v>73603.375</v>
          </cell>
          <cell r="AC134">
            <v>73603.375</v>
          </cell>
          <cell r="AD134">
            <v>91979.821932599996</v>
          </cell>
          <cell r="AE134">
            <v>94133.522047887498</v>
          </cell>
          <cell r="AF134">
            <v>94133.522047887498</v>
          </cell>
        </row>
        <row r="135">
          <cell r="G135">
            <v>1113</v>
          </cell>
          <cell r="H135" t="str">
            <v>Professional, Scientific or Technical Services (including legal services, consulting services, etc.)</v>
          </cell>
          <cell r="I135" t="str">
            <v>Professional, Scientific, or Technical Services</v>
          </cell>
          <cell r="J135" t="str">
            <v>1113 Facilities Engineer 2</v>
          </cell>
          <cell r="K135">
            <v>6</v>
          </cell>
          <cell r="L135">
            <v>0</v>
          </cell>
          <cell r="M135">
            <v>4</v>
          </cell>
          <cell r="N135">
            <v>10</v>
          </cell>
          <cell r="O135">
            <v>10953</v>
          </cell>
          <cell r="P135">
            <v>8486.7989337600011</v>
          </cell>
          <cell r="Q135">
            <v>10056</v>
          </cell>
          <cell r="R135">
            <v>12097.027148185001</v>
          </cell>
          <cell r="S135">
            <v>91910.5</v>
          </cell>
          <cell r="T135" t="str">
            <v>-</v>
          </cell>
          <cell r="U135">
            <v>88168</v>
          </cell>
          <cell r="V135">
            <v>90039.25</v>
          </cell>
          <cell r="W135">
            <v>90039.25</v>
          </cell>
          <cell r="X135">
            <v>63168</v>
          </cell>
          <cell r="Y135">
            <v>91910.5</v>
          </cell>
          <cell r="Z135" t="str">
            <v>-</v>
          </cell>
          <cell r="AA135">
            <v>85600</v>
          </cell>
          <cell r="AB135">
            <v>88755.25</v>
          </cell>
          <cell r="AC135">
            <v>88755.25</v>
          </cell>
          <cell r="AD135">
            <v>82607.798933760001</v>
          </cell>
          <cell r="AE135">
            <v>112192.27714818501</v>
          </cell>
          <cell r="AF135">
            <v>112192.27714818501</v>
          </cell>
        </row>
        <row r="136">
          <cell r="G136">
            <v>1114</v>
          </cell>
          <cell r="H136" t="str">
            <v>Professional, Scientific or Technical Services (including legal services, consulting services, etc.)</v>
          </cell>
          <cell r="I136" t="str">
            <v>Professional, Scientific, or Technical Services</v>
          </cell>
          <cell r="J136" t="str">
            <v>1114 Civil Engineer 3</v>
          </cell>
          <cell r="K136">
            <v>16</v>
          </cell>
          <cell r="L136">
            <v>0</v>
          </cell>
          <cell r="M136">
            <v>6</v>
          </cell>
          <cell r="N136">
            <v>22</v>
          </cell>
          <cell r="O136">
            <v>10953</v>
          </cell>
          <cell r="P136">
            <v>10081.298201520001</v>
          </cell>
          <cell r="Q136">
            <v>10056</v>
          </cell>
          <cell r="R136">
            <v>12702.823173859875</v>
          </cell>
          <cell r="S136">
            <v>97975.487500000003</v>
          </cell>
          <cell r="T136" t="str">
            <v>-</v>
          </cell>
          <cell r="U136">
            <v>91121</v>
          </cell>
          <cell r="V136">
            <v>94548.243749999994</v>
          </cell>
          <cell r="W136">
            <v>94548.243749999994</v>
          </cell>
          <cell r="X136">
            <v>75036</v>
          </cell>
          <cell r="Y136">
            <v>97975.487500000003</v>
          </cell>
          <cell r="Z136" t="str">
            <v>-</v>
          </cell>
          <cell r="AA136">
            <v>89766.5</v>
          </cell>
          <cell r="AB136">
            <v>93870.993749999994</v>
          </cell>
          <cell r="AC136">
            <v>93870.993749999994</v>
          </cell>
          <cell r="AD136">
            <v>96070.298201519996</v>
          </cell>
          <cell r="AE136">
            <v>117307.06692385986</v>
          </cell>
          <cell r="AF136">
            <v>117307.06692385986</v>
          </cell>
        </row>
        <row r="137">
          <cell r="G137">
            <v>1115</v>
          </cell>
          <cell r="H137" t="str">
            <v>Professional, Scientific or Technical Services (including legal services, consulting services, etc.)</v>
          </cell>
          <cell r="I137" t="str">
            <v>Professional, Scientific, or Technical Services</v>
          </cell>
          <cell r="J137" t="str">
            <v>1115 Electrical Engineer 3</v>
          </cell>
          <cell r="K137">
            <v>4</v>
          </cell>
          <cell r="L137">
            <v>0</v>
          </cell>
          <cell r="M137">
            <v>6</v>
          </cell>
          <cell r="N137">
            <v>10</v>
          </cell>
          <cell r="O137">
            <v>10953</v>
          </cell>
          <cell r="P137">
            <v>10591.570211880002</v>
          </cell>
          <cell r="Q137">
            <v>10056</v>
          </cell>
          <cell r="R137">
            <v>3953.9360999999999</v>
          </cell>
          <cell r="S137">
            <v>110050.5</v>
          </cell>
          <cell r="T137" t="str">
            <v>-</v>
          </cell>
          <cell r="U137">
            <v>87646.304999999993</v>
          </cell>
          <cell r="V137">
            <v>98848.402499999997</v>
          </cell>
          <cell r="W137">
            <v>98848.402499999997</v>
          </cell>
          <cell r="X137">
            <v>78834</v>
          </cell>
          <cell r="Y137">
            <v>110050.5</v>
          </cell>
          <cell r="Z137" t="str">
            <v>-</v>
          </cell>
          <cell r="AA137">
            <v>85093.5</v>
          </cell>
          <cell r="AB137">
            <v>97572</v>
          </cell>
          <cell r="AC137">
            <v>97572</v>
          </cell>
          <cell r="AD137">
            <v>100378.57021188</v>
          </cell>
          <cell r="AE137">
            <v>112858.3386</v>
          </cell>
          <cell r="AF137">
            <v>112858.3386</v>
          </cell>
        </row>
        <row r="138">
          <cell r="G138">
            <v>1116</v>
          </cell>
          <cell r="H138" t="str">
            <v>Professional, Scientific or Technical Services (including legal services, consulting services, etc.)</v>
          </cell>
          <cell r="I138" t="str">
            <v>Professional, Scientific, or Technical Services</v>
          </cell>
          <cell r="J138" t="str">
            <v>1116 Engineering Technician 2</v>
          </cell>
          <cell r="K138">
            <v>10</v>
          </cell>
          <cell r="L138">
            <v>0</v>
          </cell>
          <cell r="M138">
            <v>4</v>
          </cell>
          <cell r="N138">
            <v>14</v>
          </cell>
          <cell r="O138">
            <v>10953</v>
          </cell>
          <cell r="P138">
            <v>7134.9408589200011</v>
          </cell>
          <cell r="Q138">
            <v>10056</v>
          </cell>
          <cell r="R138">
            <v>8704.3161493400003</v>
          </cell>
          <cell r="S138">
            <v>68000.75</v>
          </cell>
          <cell r="T138" t="str">
            <v>-</v>
          </cell>
          <cell r="U138">
            <v>61573.25</v>
          </cell>
          <cell r="V138">
            <v>64787</v>
          </cell>
          <cell r="W138">
            <v>64787</v>
          </cell>
          <cell r="X138">
            <v>53106</v>
          </cell>
          <cell r="Y138">
            <v>68000.75</v>
          </cell>
          <cell r="Z138" t="str">
            <v>-</v>
          </cell>
          <cell r="AA138">
            <v>60719.75</v>
          </cell>
          <cell r="AB138">
            <v>64360.25</v>
          </cell>
          <cell r="AC138">
            <v>64360.25</v>
          </cell>
          <cell r="AD138">
            <v>71193.940858920003</v>
          </cell>
          <cell r="AE138">
            <v>83547.316149339997</v>
          </cell>
          <cell r="AF138">
            <v>83547.316149339997</v>
          </cell>
        </row>
        <row r="139">
          <cell r="G139">
            <v>1117</v>
          </cell>
          <cell r="H139" t="str">
            <v>Professional, Scientific or Technical Services (including legal services, consulting services, etc.)</v>
          </cell>
          <cell r="I139" t="str">
            <v>Professional, Scientific, or Technical Services</v>
          </cell>
          <cell r="J139" t="str">
            <v>1117 Architect 1</v>
          </cell>
          <cell r="K139">
            <v>4</v>
          </cell>
          <cell r="L139">
            <v>9</v>
          </cell>
          <cell r="M139">
            <v>4</v>
          </cell>
          <cell r="N139">
            <v>17</v>
          </cell>
          <cell r="O139">
            <v>10953</v>
          </cell>
          <cell r="P139">
            <v>10081.298201520001</v>
          </cell>
          <cell r="Q139">
            <v>10056</v>
          </cell>
          <cell r="R139">
            <v>8527.6260577235771</v>
          </cell>
          <cell r="S139">
            <v>97456.4</v>
          </cell>
          <cell r="T139">
            <v>67543.609756097576</v>
          </cell>
          <cell r="U139">
            <v>67571.61</v>
          </cell>
          <cell r="V139">
            <v>77523.873252032514</v>
          </cell>
          <cell r="W139">
            <v>77523.873252032514</v>
          </cell>
          <cell r="X139">
            <v>75036</v>
          </cell>
          <cell r="Y139">
            <v>97456.4</v>
          </cell>
          <cell r="Z139">
            <v>63707</v>
          </cell>
          <cell r="AA139">
            <v>66674.61</v>
          </cell>
          <cell r="AB139">
            <v>75946.003333333341</v>
          </cell>
          <cell r="AC139">
            <v>75946.003333333341</v>
          </cell>
          <cell r="AD139">
            <v>96070.298201519996</v>
          </cell>
          <cell r="AE139">
            <v>96107.499309756095</v>
          </cell>
          <cell r="AF139">
            <v>96107.499309756095</v>
          </cell>
        </row>
        <row r="140">
          <cell r="G140">
            <v>1118</v>
          </cell>
          <cell r="H140" t="str">
            <v>Professional, Scientific or Technical Services (including legal services, consulting services, etc.)</v>
          </cell>
          <cell r="I140" t="str">
            <v>Professional, Scientific, or Technical Services</v>
          </cell>
          <cell r="J140" t="str">
            <v>1118 Drafting Technician 2</v>
          </cell>
          <cell r="K140">
            <v>6</v>
          </cell>
          <cell r="L140">
            <v>0</v>
          </cell>
          <cell r="M140">
            <v>4</v>
          </cell>
          <cell r="N140">
            <v>10</v>
          </cell>
          <cell r="O140">
            <v>10953</v>
          </cell>
          <cell r="P140">
            <v>5870.9495283600008</v>
          </cell>
          <cell r="Q140">
            <v>10056</v>
          </cell>
          <cell r="R140">
            <v>9174.8365190825007</v>
          </cell>
          <cell r="S140">
            <v>67450</v>
          </cell>
          <cell r="T140" t="str">
            <v>-</v>
          </cell>
          <cell r="U140">
            <v>69128.25</v>
          </cell>
          <cell r="V140">
            <v>68289.125</v>
          </cell>
          <cell r="W140">
            <v>68289.125</v>
          </cell>
          <cell r="X140">
            <v>43698</v>
          </cell>
          <cell r="Y140">
            <v>67450</v>
          </cell>
          <cell r="Z140" t="str">
            <v>-</v>
          </cell>
          <cell r="AA140">
            <v>68078.25</v>
          </cell>
          <cell r="AB140">
            <v>67764.125</v>
          </cell>
          <cell r="AC140">
            <v>67764.125</v>
          </cell>
          <cell r="AD140">
            <v>60521.949528359997</v>
          </cell>
          <cell r="AE140">
            <v>87519.961519082499</v>
          </cell>
          <cell r="AF140">
            <v>87519.961519082499</v>
          </cell>
        </row>
        <row r="141">
          <cell r="G141">
            <v>1119</v>
          </cell>
          <cell r="H141" t="str">
            <v>Professional, Scientific or Technical Services (including legal services, consulting services, etc.)</v>
          </cell>
          <cell r="I141" t="str">
            <v>Professional, Scientific, or Technical Services</v>
          </cell>
          <cell r="J141" t="str">
            <v>1119 Cartographer 3</v>
          </cell>
          <cell r="K141">
            <v>7</v>
          </cell>
          <cell r="L141">
            <v>0</v>
          </cell>
          <cell r="M141">
            <v>4</v>
          </cell>
          <cell r="N141">
            <v>11</v>
          </cell>
          <cell r="O141">
            <v>10953</v>
          </cell>
          <cell r="P141">
            <v>8070.0364861200005</v>
          </cell>
          <cell r="Q141">
            <v>10056</v>
          </cell>
          <cell r="R141">
            <v>6511.1101688489998</v>
          </cell>
          <cell r="S141">
            <v>68452.799999999988</v>
          </cell>
          <cell r="T141" t="str">
            <v>-</v>
          </cell>
          <cell r="U141">
            <v>80925</v>
          </cell>
          <cell r="V141">
            <v>74688.899999999994</v>
          </cell>
          <cell r="W141">
            <v>74688.899999999994</v>
          </cell>
          <cell r="X141">
            <v>60066</v>
          </cell>
          <cell r="Y141">
            <v>68452.799999999988</v>
          </cell>
          <cell r="Z141" t="str">
            <v>-</v>
          </cell>
          <cell r="AA141">
            <v>79867.5</v>
          </cell>
          <cell r="AB141">
            <v>74160.149999999994</v>
          </cell>
          <cell r="AC141">
            <v>74160.149999999994</v>
          </cell>
          <cell r="AD141">
            <v>79089.036486120007</v>
          </cell>
          <cell r="AE141">
            <v>91256.010168848996</v>
          </cell>
          <cell r="AF141">
            <v>91256.010168848996</v>
          </cell>
        </row>
        <row r="142">
          <cell r="G142">
            <v>1120</v>
          </cell>
          <cell r="H142" t="str">
            <v>Professional, Scientific or Technical Services (including legal services, consulting services, etc.)</v>
          </cell>
          <cell r="I142" t="str">
            <v>Professional, Scientific, or Technical Services</v>
          </cell>
          <cell r="J142" t="str">
            <v>1120 Labor Relations Adjudicator/Mediator 2</v>
          </cell>
          <cell r="K142">
            <v>0</v>
          </cell>
          <cell r="L142">
            <v>6</v>
          </cell>
          <cell r="M142">
            <v>0</v>
          </cell>
          <cell r="N142">
            <v>6</v>
          </cell>
          <cell r="O142">
            <v>10953</v>
          </cell>
          <cell r="P142">
            <v>12905.931889200001</v>
          </cell>
          <cell r="Q142">
            <v>10056</v>
          </cell>
          <cell r="R142">
            <v>11877.055531973368</v>
          </cell>
          <cell r="S142" t="str">
            <v>-</v>
          </cell>
          <cell r="T142">
            <v>93456.82737487233</v>
          </cell>
          <cell r="U142" t="str">
            <v>-</v>
          </cell>
          <cell r="V142">
            <v>93456.82737487233</v>
          </cell>
          <cell r="W142">
            <v>93456.82737487233</v>
          </cell>
          <cell r="X142">
            <v>96060</v>
          </cell>
          <cell r="Y142" t="str">
            <v>-</v>
          </cell>
          <cell r="Z142">
            <v>89809.75</v>
          </cell>
          <cell r="AA142" t="str">
            <v>-</v>
          </cell>
          <cell r="AB142">
            <v>89809.75</v>
          </cell>
          <cell r="AC142">
            <v>89809.75</v>
          </cell>
          <cell r="AD142">
            <v>119918.9318892</v>
          </cell>
          <cell r="AE142">
            <v>115389.8829068457</v>
          </cell>
          <cell r="AF142">
            <v>115389.8829068457</v>
          </cell>
        </row>
        <row r="143">
          <cell r="G143">
            <v>1121</v>
          </cell>
          <cell r="H143" t="str">
            <v>Professional, Scientific or Technical Services (including legal services, consulting services, etc.)</v>
          </cell>
          <cell r="I143" t="str">
            <v>Professional, Scientific, or Technical Services</v>
          </cell>
          <cell r="J143" t="str">
            <v>1121 Hearings Examiner 2</v>
          </cell>
          <cell r="K143">
            <v>1</v>
          </cell>
          <cell r="L143">
            <v>9</v>
          </cell>
          <cell r="M143">
            <v>0</v>
          </cell>
          <cell r="N143">
            <v>10</v>
          </cell>
          <cell r="O143">
            <v>10953</v>
          </cell>
          <cell r="P143">
            <v>9836.2386578400001</v>
          </cell>
          <cell r="Q143">
            <v>10056</v>
          </cell>
          <cell r="R143">
            <v>16664.58986260138</v>
          </cell>
          <cell r="S143">
            <v>173940</v>
          </cell>
          <cell r="T143">
            <v>83819.674371859306</v>
          </cell>
          <cell r="U143" t="str">
            <v>-</v>
          </cell>
          <cell r="V143">
            <v>128879.83718592965</v>
          </cell>
          <cell r="W143">
            <v>128879.83718592965</v>
          </cell>
          <cell r="X143">
            <v>73212</v>
          </cell>
          <cell r="Y143">
            <v>173940</v>
          </cell>
          <cell r="Z143">
            <v>78384</v>
          </cell>
          <cell r="AA143" t="str">
            <v>-</v>
          </cell>
          <cell r="AB143">
            <v>126162</v>
          </cell>
          <cell r="AC143">
            <v>126162</v>
          </cell>
          <cell r="AD143">
            <v>94001.238657840004</v>
          </cell>
          <cell r="AE143">
            <v>155600.42704853101</v>
          </cell>
          <cell r="AF143">
            <v>155600.42704853101</v>
          </cell>
        </row>
        <row r="144">
          <cell r="G144">
            <v>1123</v>
          </cell>
          <cell r="H144" t="str">
            <v>Professional, Scientific or Technical Services (including legal services, consulting services, etc.)</v>
          </cell>
          <cell r="I144" t="str">
            <v>Professional, Scientific, or Technical Services</v>
          </cell>
          <cell r="J144" t="str">
            <v>1123 Legal Assistant 2</v>
          </cell>
          <cell r="K144">
            <v>14</v>
          </cell>
          <cell r="L144">
            <v>0</v>
          </cell>
          <cell r="M144">
            <v>5</v>
          </cell>
          <cell r="N144">
            <v>19</v>
          </cell>
          <cell r="O144">
            <v>10953</v>
          </cell>
          <cell r="P144">
            <v>5737.9402365599999</v>
          </cell>
          <cell r="Q144">
            <v>10056</v>
          </cell>
          <cell r="R144">
            <v>8264.1763110200009</v>
          </cell>
          <cell r="S144">
            <v>57575</v>
          </cell>
          <cell r="T144" t="str">
            <v>-</v>
          </cell>
          <cell r="U144">
            <v>65447</v>
          </cell>
          <cell r="V144">
            <v>61511</v>
          </cell>
          <cell r="W144">
            <v>61511</v>
          </cell>
          <cell r="X144">
            <v>42708</v>
          </cell>
          <cell r="Y144">
            <v>57575</v>
          </cell>
          <cell r="Z144" t="str">
            <v>-</v>
          </cell>
          <cell r="AA144">
            <v>65447</v>
          </cell>
          <cell r="AB144">
            <v>61511</v>
          </cell>
          <cell r="AC144">
            <v>61511</v>
          </cell>
          <cell r="AD144">
            <v>59398.940236559996</v>
          </cell>
          <cell r="AE144">
            <v>79831.176311019997</v>
          </cell>
          <cell r="AF144">
            <v>79831.176311019997</v>
          </cell>
        </row>
        <row r="145">
          <cell r="G145">
            <v>1124</v>
          </cell>
          <cell r="H145" t="str">
            <v>Professional, Scientific or Technical Services (including legal services, consulting services, etc.)</v>
          </cell>
          <cell r="I145" t="str">
            <v>Professional, Scientific, or Technical Services</v>
          </cell>
          <cell r="J145" t="str">
            <v>1124 Paralegal 2</v>
          </cell>
          <cell r="K145">
            <v>12</v>
          </cell>
          <cell r="L145">
            <v>0</v>
          </cell>
          <cell r="M145">
            <v>5</v>
          </cell>
          <cell r="N145">
            <v>17</v>
          </cell>
          <cell r="O145">
            <v>10953</v>
          </cell>
          <cell r="P145">
            <v>8070.0364861200005</v>
          </cell>
          <cell r="Q145">
            <v>10056</v>
          </cell>
          <cell r="R145">
            <v>8842.2896403775012</v>
          </cell>
          <cell r="S145">
            <v>66131.5</v>
          </cell>
          <cell r="T145" t="str">
            <v>-</v>
          </cell>
          <cell r="U145">
            <v>72924</v>
          </cell>
          <cell r="V145">
            <v>69527.75</v>
          </cell>
          <cell r="W145">
            <v>69527.75</v>
          </cell>
          <cell r="X145">
            <v>60066</v>
          </cell>
          <cell r="Y145">
            <v>66131.5</v>
          </cell>
          <cell r="Z145" t="str">
            <v>-</v>
          </cell>
          <cell r="AA145">
            <v>70800</v>
          </cell>
          <cell r="AB145">
            <v>68465.75</v>
          </cell>
          <cell r="AC145">
            <v>68465.75</v>
          </cell>
          <cell r="AD145">
            <v>79089.036486120007</v>
          </cell>
          <cell r="AE145">
            <v>88426.039640377508</v>
          </cell>
          <cell r="AF145">
            <v>88426.039640377508</v>
          </cell>
        </row>
        <row r="146">
          <cell r="G146">
            <v>1125</v>
          </cell>
          <cell r="H146" t="str">
            <v>Professional, Scientific or Technical Services (including legal services, consulting services, etc.)</v>
          </cell>
          <cell r="I146" t="str">
            <v>Professional, Scientific, or Technical Services</v>
          </cell>
          <cell r="J146" t="str">
            <v>1125 Electronics Technician 2</v>
          </cell>
          <cell r="K146">
            <v>10</v>
          </cell>
          <cell r="L146">
            <v>0</v>
          </cell>
          <cell r="M146">
            <v>5</v>
          </cell>
          <cell r="N146">
            <v>15</v>
          </cell>
          <cell r="O146">
            <v>10953</v>
          </cell>
          <cell r="P146">
            <v>6903.5853028800011</v>
          </cell>
          <cell r="Q146">
            <v>10056</v>
          </cell>
          <cell r="R146">
            <v>9347.3643938719997</v>
          </cell>
          <cell r="S146">
            <v>79382.399999999994</v>
          </cell>
          <cell r="T146" t="str">
            <v>-</v>
          </cell>
          <cell r="U146">
            <v>67616</v>
          </cell>
          <cell r="V146">
            <v>73499.199999999997</v>
          </cell>
          <cell r="W146">
            <v>73499.199999999997</v>
          </cell>
          <cell r="X146">
            <v>51384</v>
          </cell>
          <cell r="Y146">
            <v>79382.399999999994</v>
          </cell>
          <cell r="Z146" t="str">
            <v>-</v>
          </cell>
          <cell r="AA146">
            <v>67616</v>
          </cell>
          <cell r="AB146">
            <v>73499.199999999997</v>
          </cell>
          <cell r="AC146">
            <v>73499.199999999997</v>
          </cell>
          <cell r="AD146">
            <v>69240.585302880005</v>
          </cell>
          <cell r="AE146">
            <v>92902.564393872002</v>
          </cell>
          <cell r="AF146">
            <v>92902.564393872002</v>
          </cell>
        </row>
        <row r="147">
          <cell r="G147">
            <v>1126</v>
          </cell>
          <cell r="H147" t="str">
            <v>Professional, Scientific or Technical Services (including legal services, consulting services, etc.)</v>
          </cell>
          <cell r="I147" t="str">
            <v>Professional, Scientific, or Technical Services</v>
          </cell>
          <cell r="J147" t="str">
            <v>1126 Locksmith</v>
          </cell>
          <cell r="K147">
            <v>2</v>
          </cell>
          <cell r="L147">
            <v>8</v>
          </cell>
          <cell r="M147">
            <v>4</v>
          </cell>
          <cell r="N147">
            <v>14</v>
          </cell>
          <cell r="O147">
            <v>10953</v>
          </cell>
          <cell r="P147">
            <v>6410.2417478400002</v>
          </cell>
          <cell r="Q147">
            <v>10056</v>
          </cell>
          <cell r="R147">
            <v>5673.2693579154075</v>
          </cell>
          <cell r="S147">
            <v>58982.8</v>
          </cell>
          <cell r="T147">
            <v>50667.340093176215</v>
          </cell>
          <cell r="U147">
            <v>56856</v>
          </cell>
          <cell r="V147">
            <v>55502.046697725404</v>
          </cell>
          <cell r="W147">
            <v>55502.046697725404</v>
          </cell>
          <cell r="X147">
            <v>47712</v>
          </cell>
          <cell r="Y147">
            <v>58982.8</v>
          </cell>
          <cell r="Z147">
            <v>47249.75</v>
          </cell>
          <cell r="AA147">
            <v>55200</v>
          </cell>
          <cell r="AB147">
            <v>53810.85</v>
          </cell>
          <cell r="AC147">
            <v>53810.85</v>
          </cell>
          <cell r="AD147">
            <v>65075.241747840002</v>
          </cell>
          <cell r="AE147">
            <v>71231.316055640811</v>
          </cell>
          <cell r="AF147">
            <v>71231.316055640811</v>
          </cell>
        </row>
        <row r="148">
          <cell r="G148">
            <v>1127</v>
          </cell>
          <cell r="H148" t="str">
            <v>Professional, Scientific or Technical Services (including legal services, consulting services, etc.)</v>
          </cell>
          <cell r="I148" t="str">
            <v>Professional, Scientific, or Technical Services</v>
          </cell>
          <cell r="J148" t="str">
            <v>1127 Instrument Maker 2</v>
          </cell>
          <cell r="K148">
            <v>3</v>
          </cell>
          <cell r="L148">
            <v>4</v>
          </cell>
          <cell r="M148">
            <v>4</v>
          </cell>
          <cell r="N148">
            <v>11</v>
          </cell>
          <cell r="O148">
            <v>10953</v>
          </cell>
          <cell r="P148">
            <v>7816.9157732400008</v>
          </cell>
          <cell r="Q148">
            <v>10056</v>
          </cell>
          <cell r="R148">
            <v>4788.0744177340021</v>
          </cell>
          <cell r="S148">
            <v>74152</v>
          </cell>
          <cell r="T148">
            <v>60245.058126749311</v>
          </cell>
          <cell r="U148">
            <v>71533.5</v>
          </cell>
          <cell r="V148">
            <v>68643.519375583099</v>
          </cell>
          <cell r="W148">
            <v>68643.519375583099</v>
          </cell>
          <cell r="X148">
            <v>58182</v>
          </cell>
          <cell r="Y148">
            <v>74152</v>
          </cell>
          <cell r="Z148">
            <v>59849.75</v>
          </cell>
          <cell r="AA148">
            <v>69450</v>
          </cell>
          <cell r="AB148">
            <v>67817.25</v>
          </cell>
          <cell r="AC148">
            <v>67817.25</v>
          </cell>
          <cell r="AD148">
            <v>76951.915773240005</v>
          </cell>
          <cell r="AE148">
            <v>83487.593793317094</v>
          </cell>
          <cell r="AF148">
            <v>83487.593793317094</v>
          </cell>
        </row>
        <row r="149">
          <cell r="G149">
            <v>1128</v>
          </cell>
          <cell r="H149" t="str">
            <v>Professional, Scientific or Technical Services (including legal services, consulting services, etc.)</v>
          </cell>
          <cell r="I149" t="str">
            <v>Professional, Scientific, or Technical Services</v>
          </cell>
          <cell r="J149" t="str">
            <v>1128 Automotive Mechanic</v>
          </cell>
          <cell r="K149">
            <v>17</v>
          </cell>
          <cell r="L149">
            <v>0</v>
          </cell>
          <cell r="M149">
            <v>5</v>
          </cell>
          <cell r="N149">
            <v>22</v>
          </cell>
          <cell r="O149">
            <v>10953</v>
          </cell>
          <cell r="P149">
            <v>6410.2417478400002</v>
          </cell>
          <cell r="Q149">
            <v>10056</v>
          </cell>
          <cell r="R149">
            <v>8650.4742567250014</v>
          </cell>
          <cell r="S149">
            <v>65427.5</v>
          </cell>
          <cell r="T149" t="str">
            <v>-</v>
          </cell>
          <cell r="U149">
            <v>63345</v>
          </cell>
          <cell r="V149">
            <v>64386.25</v>
          </cell>
          <cell r="W149">
            <v>64386.25</v>
          </cell>
          <cell r="X149">
            <v>47712</v>
          </cell>
          <cell r="Y149">
            <v>65427.5</v>
          </cell>
          <cell r="Z149" t="str">
            <v>-</v>
          </cell>
          <cell r="AA149">
            <v>61500</v>
          </cell>
          <cell r="AB149">
            <v>63463.75</v>
          </cell>
          <cell r="AC149">
            <v>63463.75</v>
          </cell>
          <cell r="AD149">
            <v>65075.241747840002</v>
          </cell>
          <cell r="AE149">
            <v>83092.724256725007</v>
          </cell>
          <cell r="AF149">
            <v>83092.724256725007</v>
          </cell>
        </row>
        <row r="150">
          <cell r="G150">
            <v>1129</v>
          </cell>
          <cell r="H150" t="str">
            <v>Professional, Scientific or Technical Services (including legal services, consulting services, etc.)</v>
          </cell>
          <cell r="I150" t="str">
            <v>Professional, Scientific, or Technical Services</v>
          </cell>
          <cell r="J150" t="str">
            <v>1129 Equipment Technician 3</v>
          </cell>
          <cell r="K150">
            <v>13</v>
          </cell>
          <cell r="L150">
            <v>0</v>
          </cell>
          <cell r="M150">
            <v>6</v>
          </cell>
          <cell r="N150">
            <v>19</v>
          </cell>
          <cell r="O150">
            <v>10953</v>
          </cell>
          <cell r="P150">
            <v>7434.8163531600003</v>
          </cell>
          <cell r="Q150">
            <v>10056</v>
          </cell>
          <cell r="R150">
            <v>8592.0374976660005</v>
          </cell>
          <cell r="S150">
            <v>66185.600000000006</v>
          </cell>
          <cell r="T150" t="str">
            <v>-</v>
          </cell>
          <cell r="U150">
            <v>61717</v>
          </cell>
          <cell r="V150">
            <v>63951.3</v>
          </cell>
          <cell r="W150">
            <v>63951.3</v>
          </cell>
          <cell r="X150">
            <v>55338</v>
          </cell>
          <cell r="Y150">
            <v>66185.600000000006</v>
          </cell>
          <cell r="Z150" t="str">
            <v>-</v>
          </cell>
          <cell r="AA150">
            <v>60830.5</v>
          </cell>
          <cell r="AB150">
            <v>63508.05</v>
          </cell>
          <cell r="AC150">
            <v>63508.05</v>
          </cell>
          <cell r="AD150">
            <v>73725.81635316</v>
          </cell>
          <cell r="AE150">
            <v>82599.337497665998</v>
          </cell>
          <cell r="AF150">
            <v>82599.337497665998</v>
          </cell>
        </row>
        <row r="151">
          <cell r="G151">
            <v>1130</v>
          </cell>
          <cell r="H151" t="str">
            <v>Professional, Scientific or Technical Services (including legal services, consulting services, etc.)</v>
          </cell>
          <cell r="I151" t="str">
            <v>Professional, Scientific, or Technical Services</v>
          </cell>
          <cell r="J151" t="str">
            <v>1130 Transportation Specialist 2</v>
          </cell>
          <cell r="K151">
            <v>3</v>
          </cell>
          <cell r="L151">
            <v>4</v>
          </cell>
          <cell r="M151">
            <v>0</v>
          </cell>
          <cell r="N151">
            <v>7</v>
          </cell>
          <cell r="O151">
            <v>10953</v>
          </cell>
          <cell r="P151">
            <v>6020.0811585600004</v>
          </cell>
          <cell r="Q151">
            <v>10056</v>
          </cell>
          <cell r="R151">
            <v>11974.526960649171</v>
          </cell>
          <cell r="S151">
            <v>86948.885000000009</v>
          </cell>
          <cell r="T151">
            <v>68390.930516455323</v>
          </cell>
          <cell r="U151" t="str">
            <v>-</v>
          </cell>
          <cell r="V151">
            <v>77669.907758227666</v>
          </cell>
          <cell r="W151">
            <v>77669.907758227666</v>
          </cell>
          <cell r="X151">
            <v>44808</v>
          </cell>
          <cell r="Y151">
            <v>86948.885000000009</v>
          </cell>
          <cell r="Z151">
            <v>65182.75</v>
          </cell>
          <cell r="AA151" t="str">
            <v>-</v>
          </cell>
          <cell r="AB151">
            <v>76065.817500000005</v>
          </cell>
          <cell r="AC151">
            <v>76065.817500000005</v>
          </cell>
          <cell r="AD151">
            <v>61781.081158560002</v>
          </cell>
          <cell r="AE151">
            <v>99700.434718876844</v>
          </cell>
          <cell r="AF151">
            <v>99700.434718876844</v>
          </cell>
        </row>
        <row r="152">
          <cell r="G152">
            <v>1131</v>
          </cell>
          <cell r="H152" t="str">
            <v>Professional, Scientific or Technical Services (including legal services, consulting services, etc.)</v>
          </cell>
          <cell r="I152" t="str">
            <v>Professional, Scientific, or Technical Services</v>
          </cell>
          <cell r="J152" t="str">
            <v>1131 Industrial Hygienist 2</v>
          </cell>
          <cell r="K152">
            <v>6</v>
          </cell>
          <cell r="L152">
            <v>7</v>
          </cell>
          <cell r="M152">
            <v>4</v>
          </cell>
          <cell r="N152">
            <v>17</v>
          </cell>
          <cell r="O152">
            <v>10953</v>
          </cell>
          <cell r="P152">
            <v>8486.7989337600011</v>
          </cell>
          <cell r="Q152">
            <v>10056</v>
          </cell>
          <cell r="R152">
            <v>10153.947704918033</v>
          </cell>
          <cell r="S152">
            <v>91908</v>
          </cell>
          <cell r="T152">
            <v>72668.692622950824</v>
          </cell>
          <cell r="U152">
            <v>89272</v>
          </cell>
          <cell r="V152">
            <v>84616.230874316941</v>
          </cell>
          <cell r="W152">
            <v>84616.230874316941</v>
          </cell>
          <cell r="X152">
            <v>63168</v>
          </cell>
          <cell r="Y152">
            <v>91908</v>
          </cell>
          <cell r="Z152">
            <v>66658.5</v>
          </cell>
          <cell r="AA152">
            <v>87971.5</v>
          </cell>
          <cell r="AB152">
            <v>82179.333333333328</v>
          </cell>
          <cell r="AC152">
            <v>82179.333333333328</v>
          </cell>
          <cell r="AD152">
            <v>82607.798933760001</v>
          </cell>
          <cell r="AE152">
            <v>104826.17857923497</v>
          </cell>
          <cell r="AF152">
            <v>104826.17857923497</v>
          </cell>
        </row>
        <row r="153">
          <cell r="G153">
            <v>1132</v>
          </cell>
          <cell r="H153" t="str">
            <v>Professional, Scientific or Technical Services (including legal services, consulting services, etc.)</v>
          </cell>
          <cell r="I153" t="str">
            <v>Professional, Scientific, or Technical Services</v>
          </cell>
          <cell r="J153" t="str">
            <v>1132 Environmental Control Technician 2</v>
          </cell>
          <cell r="K153">
            <v>3</v>
          </cell>
          <cell r="L153">
            <v>3</v>
          </cell>
          <cell r="M153">
            <v>3</v>
          </cell>
          <cell r="N153">
            <v>9</v>
          </cell>
          <cell r="O153">
            <v>10953</v>
          </cell>
          <cell r="P153">
            <v>5209.9336539600008</v>
          </cell>
          <cell r="Q153">
            <v>10056</v>
          </cell>
          <cell r="R153">
            <v>8279.9772456360988</v>
          </cell>
          <cell r="S153">
            <v>62106</v>
          </cell>
          <cell r="T153">
            <v>60670.823289070482</v>
          </cell>
          <cell r="U153">
            <v>62109</v>
          </cell>
          <cell r="V153">
            <v>61628.607763023494</v>
          </cell>
          <cell r="W153">
            <v>61628.607763023494</v>
          </cell>
          <cell r="X153">
            <v>38778</v>
          </cell>
          <cell r="Y153">
            <v>62106</v>
          </cell>
          <cell r="Z153">
            <v>55824</v>
          </cell>
          <cell r="AA153">
            <v>60300</v>
          </cell>
          <cell r="AB153">
            <v>59410</v>
          </cell>
          <cell r="AC153">
            <v>59410</v>
          </cell>
          <cell r="AD153">
            <v>54940.933653960004</v>
          </cell>
          <cell r="AE153">
            <v>79964.585008659589</v>
          </cell>
          <cell r="AF153">
            <v>79964.585008659589</v>
          </cell>
        </row>
        <row r="154">
          <cell r="G154">
            <v>1133</v>
          </cell>
          <cell r="H154" t="str">
            <v>Professional, Scientific or Technical Services (including legal services, consulting services, etc.)</v>
          </cell>
          <cell r="I154" t="str">
            <v>Professional, Scientific, or Technical Services</v>
          </cell>
          <cell r="J154" t="str">
            <v>1133 Radiation Health Physicist 3</v>
          </cell>
          <cell r="K154">
            <v>0</v>
          </cell>
          <cell r="L154">
            <v>0</v>
          </cell>
          <cell r="M154">
            <v>4</v>
          </cell>
          <cell r="N154">
            <v>4</v>
          </cell>
          <cell r="O154">
            <v>10953</v>
          </cell>
          <cell r="P154">
            <v>10591.570211880002</v>
          </cell>
          <cell r="Q154">
            <v>10056</v>
          </cell>
          <cell r="R154">
            <v>7537.4350000000004</v>
          </cell>
          <cell r="S154" t="str">
            <v>-</v>
          </cell>
          <cell r="T154" t="str">
            <v>-</v>
          </cell>
          <cell r="U154">
            <v>188435.875</v>
          </cell>
          <cell r="V154" t="str">
            <v>-</v>
          </cell>
          <cell r="W154">
            <v>188435.875</v>
          </cell>
          <cell r="X154">
            <v>78834</v>
          </cell>
          <cell r="Y154" t="str">
            <v>-</v>
          </cell>
          <cell r="Z154" t="str">
            <v>-</v>
          </cell>
          <cell r="AA154">
            <v>185644.375</v>
          </cell>
          <cell r="AB154" t="str">
            <v>-</v>
          </cell>
          <cell r="AC154">
            <v>185644.375</v>
          </cell>
          <cell r="AD154">
            <v>100378.57021188</v>
          </cell>
          <cell r="AE154" t="str">
            <v>NA</v>
          </cell>
          <cell r="AF154">
            <v>206029.31</v>
          </cell>
        </row>
        <row r="155">
          <cell r="G155">
            <v>1135</v>
          </cell>
          <cell r="H155" t="str">
            <v>Professional, Scientific or Technical Services (including legal services, consulting services, etc.)</v>
          </cell>
          <cell r="I155" t="str">
            <v>Professional, Scientific, or Technical Services</v>
          </cell>
          <cell r="J155" t="str">
            <v>1135 Fish Hatchery Specialist 2</v>
          </cell>
          <cell r="K155">
            <v>1</v>
          </cell>
          <cell r="L155">
            <v>0</v>
          </cell>
          <cell r="M155">
            <v>1</v>
          </cell>
          <cell r="N155">
            <v>2</v>
          </cell>
          <cell r="O155">
            <v>10953</v>
          </cell>
          <cell r="P155">
            <v>5737.9402365599999</v>
          </cell>
          <cell r="Q155">
            <v>10056</v>
          </cell>
          <cell r="R155">
            <v>5570.90720865</v>
          </cell>
          <cell r="S155">
            <v>69659</v>
          </cell>
          <cell r="T155" t="str">
            <v>-</v>
          </cell>
          <cell r="U155">
            <v>28121</v>
          </cell>
          <cell r="V155" t="str">
            <v>-</v>
          </cell>
          <cell r="W155">
            <v>48890</v>
          </cell>
          <cell r="X155">
            <v>42708</v>
          </cell>
          <cell r="Y155">
            <v>69659</v>
          </cell>
          <cell r="Z155" t="str">
            <v>-</v>
          </cell>
          <cell r="AA155">
            <v>28121</v>
          </cell>
          <cell r="AB155" t="str">
            <v>-</v>
          </cell>
          <cell r="AC155">
            <v>48890</v>
          </cell>
          <cell r="AD155">
            <v>59398.940236559996</v>
          </cell>
          <cell r="AE155" t="str">
            <v>NA</v>
          </cell>
          <cell r="AF155">
            <v>64516.907208650002</v>
          </cell>
        </row>
        <row r="156">
          <cell r="G156">
            <v>1200</v>
          </cell>
          <cell r="H156" t="str">
            <v>Public Administration (local or state government, public retirement system, etc.)</v>
          </cell>
          <cell r="I156" t="str">
            <v>Public Administration</v>
          </cell>
          <cell r="J156" t="str">
            <v>1200 Investigator 2</v>
          </cell>
          <cell r="K156">
            <v>2</v>
          </cell>
          <cell r="L156">
            <v>9</v>
          </cell>
          <cell r="M156">
            <v>5</v>
          </cell>
          <cell r="N156">
            <v>16</v>
          </cell>
          <cell r="O156">
            <v>10953</v>
          </cell>
          <cell r="P156">
            <v>7134.9408589200011</v>
          </cell>
          <cell r="Q156">
            <v>10056</v>
          </cell>
          <cell r="R156">
            <v>5833.9960241357403</v>
          </cell>
          <cell r="S156">
            <v>54859.199999999997</v>
          </cell>
          <cell r="T156">
            <v>64717.293868921777</v>
          </cell>
          <cell r="U156">
            <v>68609.5</v>
          </cell>
          <cell r="V156">
            <v>62728.66462297392</v>
          </cell>
          <cell r="W156">
            <v>62728.66462297392</v>
          </cell>
          <cell r="X156">
            <v>53106</v>
          </cell>
          <cell r="Y156">
            <v>54859.199999999997</v>
          </cell>
          <cell r="Z156">
            <v>61661.5</v>
          </cell>
          <cell r="AA156">
            <v>67900</v>
          </cell>
          <cell r="AB156">
            <v>61473.566666666673</v>
          </cell>
          <cell r="AC156">
            <v>61473.566666666673</v>
          </cell>
          <cell r="AD156">
            <v>71193.940858920003</v>
          </cell>
          <cell r="AE156">
            <v>78618.660647109646</v>
          </cell>
          <cell r="AF156">
            <v>78618.660647109646</v>
          </cell>
        </row>
        <row r="157">
          <cell r="G157">
            <v>1201</v>
          </cell>
          <cell r="H157" t="str">
            <v>Public Administration (local or state government, public retirement system, etc.)</v>
          </cell>
          <cell r="I157" t="str">
            <v>Public Administration</v>
          </cell>
          <cell r="J157" t="str">
            <v>1201 Weights &amp; Measures Compliance Specialist 2</v>
          </cell>
          <cell r="K157">
            <v>0</v>
          </cell>
          <cell r="L157">
            <v>5</v>
          </cell>
          <cell r="M157">
            <v>0</v>
          </cell>
          <cell r="N157">
            <v>5</v>
          </cell>
          <cell r="O157">
            <v>10953</v>
          </cell>
          <cell r="P157">
            <v>6166.7944380000008</v>
          </cell>
          <cell r="Q157">
            <v>10056</v>
          </cell>
          <cell r="R157">
            <v>8216.5292540145056</v>
          </cell>
          <cell r="S157" t="str">
            <v>-</v>
          </cell>
          <cell r="T157">
            <v>53294.553626149129</v>
          </cell>
          <cell r="U157" t="str">
            <v>-</v>
          </cell>
          <cell r="V157">
            <v>53294.553626149129</v>
          </cell>
          <cell r="W157">
            <v>53294.553626149129</v>
          </cell>
          <cell r="X157">
            <v>45900</v>
          </cell>
          <cell r="Y157" t="str">
            <v>-</v>
          </cell>
          <cell r="Z157">
            <v>49037</v>
          </cell>
          <cell r="AA157" t="str">
            <v>-</v>
          </cell>
          <cell r="AB157">
            <v>49037</v>
          </cell>
          <cell r="AC157">
            <v>49037</v>
          </cell>
          <cell r="AD157">
            <v>63019.794437999997</v>
          </cell>
          <cell r="AE157">
            <v>71567.082880163638</v>
          </cell>
          <cell r="AF157">
            <v>71567.082880163638</v>
          </cell>
        </row>
        <row r="158">
          <cell r="G158">
            <v>1202</v>
          </cell>
          <cell r="H158" t="str">
            <v>Public Administration (local or state government, public retirement system, etc.)</v>
          </cell>
          <cell r="I158" t="str">
            <v>Public Administration</v>
          </cell>
          <cell r="J158" t="str">
            <v>1202 Consumer Program Specialist 2 - Utc</v>
          </cell>
          <cell r="K158">
            <v>0</v>
          </cell>
          <cell r="L158">
            <v>4</v>
          </cell>
          <cell r="M158">
            <v>1</v>
          </cell>
          <cell r="N158">
            <v>5</v>
          </cell>
          <cell r="O158">
            <v>10953</v>
          </cell>
          <cell r="P158">
            <v>6960.8196042000009</v>
          </cell>
          <cell r="Q158">
            <v>10056</v>
          </cell>
          <cell r="R158">
            <v>6092.3399091267092</v>
          </cell>
          <cell r="S158" t="str">
            <v>-</v>
          </cell>
          <cell r="T158">
            <v>54005.651903677019</v>
          </cell>
          <cell r="U158">
            <v>85897.5</v>
          </cell>
          <cell r="V158">
            <v>69951.575951838517</v>
          </cell>
          <cell r="W158">
            <v>69951.575951838517</v>
          </cell>
          <cell r="X158">
            <v>51810</v>
          </cell>
          <cell r="Y158" t="str">
            <v>-</v>
          </cell>
          <cell r="Z158">
            <v>51750.5</v>
          </cell>
          <cell r="AA158">
            <v>85897.5</v>
          </cell>
          <cell r="AB158">
            <v>68824</v>
          </cell>
          <cell r="AC158">
            <v>68824</v>
          </cell>
          <cell r="AD158">
            <v>69723.819604200005</v>
          </cell>
          <cell r="AE158">
            <v>86099.915860965222</v>
          </cell>
          <cell r="AF158">
            <v>86099.915860965222</v>
          </cell>
        </row>
        <row r="159">
          <cell r="G159">
            <v>1203</v>
          </cell>
          <cell r="H159" t="str">
            <v>Public Administration (local or state government, public retirement system, etc.)</v>
          </cell>
          <cell r="I159" t="str">
            <v>Public Administration</v>
          </cell>
          <cell r="J159" t="str">
            <v>1203 Regulatory Analyst 2</v>
          </cell>
          <cell r="K159">
            <v>1</v>
          </cell>
          <cell r="L159">
            <v>7</v>
          </cell>
          <cell r="M159">
            <v>1</v>
          </cell>
          <cell r="N159">
            <v>9</v>
          </cell>
          <cell r="O159">
            <v>10953</v>
          </cell>
          <cell r="P159">
            <v>9363.0480258000007</v>
          </cell>
          <cell r="Q159">
            <v>10056</v>
          </cell>
          <cell r="R159">
            <v>8492.2180601092896</v>
          </cell>
          <cell r="S159">
            <v>106880.8</v>
          </cell>
          <cell r="T159">
            <v>69471.241803278681</v>
          </cell>
          <cell r="U159">
            <v>78414.5</v>
          </cell>
          <cell r="V159">
            <v>84922.180601092885</v>
          </cell>
          <cell r="W159">
            <v>84922.180601092885</v>
          </cell>
          <cell r="X159">
            <v>69690</v>
          </cell>
          <cell r="Y159">
            <v>106880.8</v>
          </cell>
          <cell r="Z159">
            <v>64339.5</v>
          </cell>
          <cell r="AA159">
            <v>78414.5</v>
          </cell>
          <cell r="AB159">
            <v>83211.599999999991</v>
          </cell>
          <cell r="AC159">
            <v>83211.599999999991</v>
          </cell>
          <cell r="AD159">
            <v>90006.048025800003</v>
          </cell>
          <cell r="AE159">
            <v>103470.39866120217</v>
          </cell>
          <cell r="AF159">
            <v>103470.39866120217</v>
          </cell>
        </row>
        <row r="160">
          <cell r="G160">
            <v>1204</v>
          </cell>
          <cell r="H160" t="str">
            <v>Public Administration (local or state government, public retirement system, etc.)</v>
          </cell>
          <cell r="I160" t="str">
            <v>Public Administration</v>
          </cell>
          <cell r="J160" t="str">
            <v>1204 Licensing Services Representative 2</v>
          </cell>
          <cell r="K160">
            <v>4</v>
          </cell>
          <cell r="L160">
            <v>9</v>
          </cell>
          <cell r="M160">
            <v>0</v>
          </cell>
          <cell r="N160">
            <v>13</v>
          </cell>
          <cell r="O160">
            <v>10953</v>
          </cell>
          <cell r="P160">
            <v>6166.7944380000008</v>
          </cell>
          <cell r="Q160">
            <v>10056</v>
          </cell>
          <cell r="R160">
            <v>5943.455244663317</v>
          </cell>
          <cell r="S160">
            <v>43960.032500000001</v>
          </cell>
          <cell r="T160">
            <v>44515.300502512568</v>
          </cell>
          <cell r="U160" t="str">
            <v>-</v>
          </cell>
          <cell r="V160">
            <v>44237.666501256288</v>
          </cell>
          <cell r="W160">
            <v>44237.666501256288</v>
          </cell>
          <cell r="X160">
            <v>45900</v>
          </cell>
          <cell r="Y160">
            <v>43960.032500000001</v>
          </cell>
          <cell r="Z160">
            <v>42612</v>
          </cell>
          <cell r="AA160" t="str">
            <v>-</v>
          </cell>
          <cell r="AB160">
            <v>43286.016250000001</v>
          </cell>
          <cell r="AC160">
            <v>43286.016250000001</v>
          </cell>
          <cell r="AD160">
            <v>63019.794437999997</v>
          </cell>
          <cell r="AE160">
            <v>60237.121745919605</v>
          </cell>
          <cell r="AF160">
            <v>60237.121745919605</v>
          </cell>
        </row>
        <row r="161">
          <cell r="G161">
            <v>1207</v>
          </cell>
          <cell r="H161" t="str">
            <v>Public Administration (local or state government, public retirement system, etc.)</v>
          </cell>
          <cell r="I161" t="str">
            <v>Public Administration</v>
          </cell>
          <cell r="J161" t="str">
            <v>1207 Commerce Specialist 2</v>
          </cell>
          <cell r="K161">
            <v>4</v>
          </cell>
          <cell r="L161">
            <v>5</v>
          </cell>
          <cell r="M161">
            <v>3</v>
          </cell>
          <cell r="N161">
            <v>12</v>
          </cell>
          <cell r="O161">
            <v>10953</v>
          </cell>
          <cell r="P161">
            <v>7683.9064814399999</v>
          </cell>
          <cell r="Q161">
            <v>10056</v>
          </cell>
          <cell r="R161">
            <v>10449.561483645246</v>
          </cell>
          <cell r="S161">
            <v>88597.5</v>
          </cell>
          <cell r="T161">
            <v>63734.799180327871</v>
          </cell>
          <cell r="U161">
            <v>80998.75</v>
          </cell>
          <cell r="V161">
            <v>77777.016393442624</v>
          </cell>
          <cell r="W161">
            <v>77777.016393442624</v>
          </cell>
          <cell r="X161">
            <v>57192</v>
          </cell>
          <cell r="Y161">
            <v>88597.5</v>
          </cell>
          <cell r="Z161">
            <v>58463.5</v>
          </cell>
          <cell r="AA161">
            <v>80998.75</v>
          </cell>
          <cell r="AB161">
            <v>76019.916666666672</v>
          </cell>
          <cell r="AC161">
            <v>76019.916666666672</v>
          </cell>
          <cell r="AD161">
            <v>75828.906481440004</v>
          </cell>
          <cell r="AE161">
            <v>98282.577877087868</v>
          </cell>
          <cell r="AF161">
            <v>98282.577877087868</v>
          </cell>
        </row>
        <row r="162">
          <cell r="G162">
            <v>1208</v>
          </cell>
          <cell r="H162" t="str">
            <v>Public Administration (local or state government, public retirement system, etc.)</v>
          </cell>
          <cell r="I162" t="str">
            <v>Public Administration</v>
          </cell>
          <cell r="J162" t="str">
            <v>1208 Security Guard 2</v>
          </cell>
          <cell r="K162">
            <v>7</v>
          </cell>
          <cell r="L162">
            <v>0</v>
          </cell>
          <cell r="M162">
            <v>6</v>
          </cell>
          <cell r="N162">
            <v>13</v>
          </cell>
          <cell r="O162">
            <v>10953</v>
          </cell>
          <cell r="P162">
            <v>6166.7944380000008</v>
          </cell>
          <cell r="Q162">
            <v>10056</v>
          </cell>
          <cell r="R162">
            <v>1939.4948999999999</v>
          </cell>
          <cell r="S162">
            <v>52705.120000000003</v>
          </cell>
          <cell r="T162" t="str">
            <v>-</v>
          </cell>
          <cell r="U162">
            <v>44269.625</v>
          </cell>
          <cell r="V162">
            <v>48487.372499999998</v>
          </cell>
          <cell r="W162">
            <v>48487.372499999998</v>
          </cell>
          <cell r="X162">
            <v>45900</v>
          </cell>
          <cell r="Y162">
            <v>52705.120000000003</v>
          </cell>
          <cell r="Z162" t="str">
            <v>-</v>
          </cell>
          <cell r="AA162">
            <v>44269.625</v>
          </cell>
          <cell r="AB162">
            <v>48487.372499999998</v>
          </cell>
          <cell r="AC162">
            <v>48487.372499999998</v>
          </cell>
          <cell r="AD162">
            <v>63019.794437999997</v>
          </cell>
          <cell r="AE162">
            <v>60482.867399999996</v>
          </cell>
          <cell r="AF162">
            <v>60482.867399999996</v>
          </cell>
        </row>
        <row r="163">
          <cell r="G163">
            <v>1209</v>
          </cell>
          <cell r="H163" t="str">
            <v>Public Administration (local or state government, public retirement system, etc.)</v>
          </cell>
          <cell r="I163" t="str">
            <v>Public Administration</v>
          </cell>
          <cell r="J163" t="str">
            <v>1209 Campus Police Officer</v>
          </cell>
          <cell r="K163">
            <v>9</v>
          </cell>
          <cell r="L163">
            <v>0</v>
          </cell>
          <cell r="M163">
            <v>2</v>
          </cell>
          <cell r="N163">
            <v>11</v>
          </cell>
          <cell r="O163">
            <v>10953</v>
          </cell>
          <cell r="P163">
            <v>7495.2751221600001</v>
          </cell>
          <cell r="Q163">
            <v>10056</v>
          </cell>
          <cell r="R163">
            <v>8943.309663197002</v>
          </cell>
          <cell r="S163">
            <v>77563.199999999997</v>
          </cell>
          <cell r="T163" t="str">
            <v>-</v>
          </cell>
          <cell r="U163">
            <v>55568.5</v>
          </cell>
          <cell r="V163">
            <v>66565.850000000006</v>
          </cell>
          <cell r="W163">
            <v>66565.850000000006</v>
          </cell>
          <cell r="X163">
            <v>55788</v>
          </cell>
          <cell r="Y163">
            <v>77563.199999999997</v>
          </cell>
          <cell r="Z163" t="str">
            <v>-</v>
          </cell>
          <cell r="AA163">
            <v>53950</v>
          </cell>
          <cell r="AB163">
            <v>65756.600000000006</v>
          </cell>
          <cell r="AC163">
            <v>65756.600000000006</v>
          </cell>
          <cell r="AD163">
            <v>74236.275122160005</v>
          </cell>
          <cell r="AE163">
            <v>85565.159663197002</v>
          </cell>
          <cell r="AF163">
            <v>85565.159663197002</v>
          </cell>
        </row>
        <row r="164">
          <cell r="G164">
            <v>1210</v>
          </cell>
          <cell r="H164" t="str">
            <v>Public Administration (local or state government, public retirement system, etc.)</v>
          </cell>
          <cell r="I164" t="str">
            <v>Public Administration</v>
          </cell>
          <cell r="J164" t="str">
            <v>1210 Elevator Inspector 2</v>
          </cell>
          <cell r="K164">
            <v>0</v>
          </cell>
          <cell r="L164">
            <v>6</v>
          </cell>
          <cell r="M164">
            <v>2</v>
          </cell>
          <cell r="N164">
            <v>8</v>
          </cell>
          <cell r="O164">
            <v>10953</v>
          </cell>
          <cell r="P164">
            <v>10081.298201520001</v>
          </cell>
          <cell r="Q164">
            <v>10056</v>
          </cell>
          <cell r="R164">
            <v>8509.2056149940636</v>
          </cell>
          <cell r="S164" t="str">
            <v>-</v>
          </cell>
          <cell r="T164">
            <v>72200.469800843071</v>
          </cell>
          <cell r="U164">
            <v>90757.125</v>
          </cell>
          <cell r="V164">
            <v>81478.797400421536</v>
          </cell>
          <cell r="W164">
            <v>81478.797400421536</v>
          </cell>
          <cell r="X164">
            <v>75036</v>
          </cell>
          <cell r="Y164" t="str">
            <v>-</v>
          </cell>
          <cell r="Z164">
            <v>66644.5</v>
          </cell>
          <cell r="AA164">
            <v>90757.125</v>
          </cell>
          <cell r="AB164">
            <v>78700.8125</v>
          </cell>
          <cell r="AC164">
            <v>78700.8125</v>
          </cell>
          <cell r="AD164">
            <v>96070.298201519996</v>
          </cell>
          <cell r="AE164">
            <v>100044.0030154156</v>
          </cell>
          <cell r="AF164">
            <v>100044.0030154156</v>
          </cell>
        </row>
        <row r="165">
          <cell r="G165">
            <v>1211</v>
          </cell>
          <cell r="H165" t="str">
            <v>Public Administration (local or state government, public retirement system, etc.)</v>
          </cell>
          <cell r="I165" t="str">
            <v>Public Administration</v>
          </cell>
          <cell r="J165" t="str">
            <v>1211 Deputy State Fire Marshal</v>
          </cell>
          <cell r="K165">
            <v>2</v>
          </cell>
          <cell r="L165">
            <v>5</v>
          </cell>
          <cell r="M165">
            <v>0</v>
          </cell>
          <cell r="N165">
            <v>7</v>
          </cell>
          <cell r="O165">
            <v>10953</v>
          </cell>
          <cell r="P165">
            <v>9129.2741189999997</v>
          </cell>
          <cell r="Q165">
            <v>10056</v>
          </cell>
          <cell r="R165">
            <v>12808.407376592684</v>
          </cell>
          <cell r="S165">
            <v>111811.25</v>
          </cell>
          <cell r="T165">
            <v>78856.98274111675</v>
          </cell>
          <cell r="U165" t="str">
            <v>-</v>
          </cell>
          <cell r="V165">
            <v>95334.116370558375</v>
          </cell>
          <cell r="W165">
            <v>95334.116370558375</v>
          </cell>
          <cell r="X165">
            <v>67950</v>
          </cell>
          <cell r="Y165">
            <v>111811.25</v>
          </cell>
          <cell r="Z165">
            <v>73002</v>
          </cell>
          <cell r="AA165" t="str">
            <v>-</v>
          </cell>
          <cell r="AB165">
            <v>92406.625</v>
          </cell>
          <cell r="AC165">
            <v>92406.625</v>
          </cell>
          <cell r="AD165">
            <v>88032.274118999994</v>
          </cell>
          <cell r="AE165">
            <v>118198.52374715106</v>
          </cell>
          <cell r="AF165">
            <v>118198.52374715106</v>
          </cell>
        </row>
        <row r="166">
          <cell r="G166">
            <v>1212</v>
          </cell>
          <cell r="H166" t="str">
            <v>Public Administration (local or state government, public retirement system, etc.)</v>
          </cell>
          <cell r="I166" t="str">
            <v>Public Administration</v>
          </cell>
          <cell r="J166" t="str">
            <v>1212 Emergency Management Program Specialist 2</v>
          </cell>
          <cell r="K166">
            <v>10</v>
          </cell>
          <cell r="L166">
            <v>8</v>
          </cell>
          <cell r="M166">
            <v>0</v>
          </cell>
          <cell r="N166">
            <v>18</v>
          </cell>
          <cell r="O166">
            <v>10953</v>
          </cell>
          <cell r="P166">
            <v>7683.9064814399999</v>
          </cell>
          <cell r="Q166">
            <v>10056</v>
          </cell>
          <cell r="R166">
            <v>8996.0764350057816</v>
          </cell>
          <cell r="S166">
            <v>74899.5</v>
          </cell>
          <cell r="T166">
            <v>59017.695560253705</v>
          </cell>
          <cell r="U166" t="str">
            <v>-</v>
          </cell>
          <cell r="V166">
            <v>66958.597780126845</v>
          </cell>
          <cell r="W166">
            <v>66958.597780126845</v>
          </cell>
          <cell r="X166">
            <v>57192</v>
          </cell>
          <cell r="Y166">
            <v>74899.5</v>
          </cell>
          <cell r="Z166">
            <v>55497</v>
          </cell>
          <cell r="AA166" t="str">
            <v>-</v>
          </cell>
          <cell r="AB166">
            <v>65198.25</v>
          </cell>
          <cell r="AC166">
            <v>65198.25</v>
          </cell>
          <cell r="AD166">
            <v>75828.906481440004</v>
          </cell>
          <cell r="AE166">
            <v>86010.674215132633</v>
          </cell>
          <cell r="AF166">
            <v>86010.674215132633</v>
          </cell>
        </row>
        <row r="167">
          <cell r="G167">
            <v>1213</v>
          </cell>
          <cell r="H167" t="str">
            <v>Public Administration (local or state government, public retirement system, etc.)</v>
          </cell>
          <cell r="I167" t="str">
            <v>Public Administration</v>
          </cell>
          <cell r="J167" t="str">
            <v>1213 Retirement Specialist 2</v>
          </cell>
          <cell r="K167">
            <v>1</v>
          </cell>
          <cell r="L167">
            <v>9</v>
          </cell>
          <cell r="M167">
            <v>0</v>
          </cell>
          <cell r="N167">
            <v>10</v>
          </cell>
          <cell r="O167">
            <v>10953</v>
          </cell>
          <cell r="P167">
            <v>6789.1167002400007</v>
          </cell>
          <cell r="Q167">
            <v>10056</v>
          </cell>
          <cell r="R167">
            <v>9269.9425327590507</v>
          </cell>
          <cell r="S167">
            <v>55629.5</v>
          </cell>
          <cell r="T167">
            <v>60670.823289070482</v>
          </cell>
          <cell r="U167" t="str">
            <v>-</v>
          </cell>
          <cell r="V167">
            <v>58150.161644535241</v>
          </cell>
          <cell r="W167">
            <v>58150.161644535241</v>
          </cell>
          <cell r="X167">
            <v>50532</v>
          </cell>
          <cell r="Y167">
            <v>55629.5</v>
          </cell>
          <cell r="Z167">
            <v>55824</v>
          </cell>
          <cell r="AA167" t="str">
            <v>-</v>
          </cell>
          <cell r="AB167">
            <v>55726.75</v>
          </cell>
          <cell r="AC167">
            <v>55726.75</v>
          </cell>
          <cell r="AD167">
            <v>68274.116700240003</v>
          </cell>
          <cell r="AE167">
            <v>77476.104177294299</v>
          </cell>
          <cell r="AF167">
            <v>77476.104177294299</v>
          </cell>
        </row>
        <row r="168">
          <cell r="G168">
            <v>1214</v>
          </cell>
          <cell r="H168" t="str">
            <v>Public Administration (local or state government, public retirement system, etc.)</v>
          </cell>
          <cell r="I168" t="str">
            <v>Public Administration</v>
          </cell>
          <cell r="J168" t="str">
            <v>1214 Employment Security Program Coordinator  2</v>
          </cell>
          <cell r="K168">
            <v>1</v>
          </cell>
          <cell r="L168">
            <v>6</v>
          </cell>
          <cell r="M168">
            <v>0</v>
          </cell>
          <cell r="N168">
            <v>7</v>
          </cell>
          <cell r="O168">
            <v>10953</v>
          </cell>
          <cell r="P168">
            <v>7316.3171659200016</v>
          </cell>
          <cell r="Q168">
            <v>10056</v>
          </cell>
          <cell r="R168">
            <v>10964.947706874915</v>
          </cell>
          <cell r="S168">
            <v>77469.5</v>
          </cell>
          <cell r="T168">
            <v>55716.8542556959</v>
          </cell>
          <cell r="U168" t="str">
            <v>-</v>
          </cell>
          <cell r="V168">
            <v>66593.177127847943</v>
          </cell>
          <cell r="W168">
            <v>66593.177127847943</v>
          </cell>
          <cell r="X168">
            <v>54456</v>
          </cell>
          <cell r="Y168">
            <v>77469.5</v>
          </cell>
          <cell r="Z168">
            <v>52623</v>
          </cell>
          <cell r="AA168" t="str">
            <v>-</v>
          </cell>
          <cell r="AB168">
            <v>65046.25</v>
          </cell>
          <cell r="AC168">
            <v>65046.25</v>
          </cell>
          <cell r="AD168">
            <v>72725.317165920002</v>
          </cell>
          <cell r="AE168">
            <v>87614.124834722854</v>
          </cell>
          <cell r="AF168">
            <v>87614.124834722854</v>
          </cell>
        </row>
        <row r="169">
          <cell r="G169">
            <v>1215</v>
          </cell>
          <cell r="H169" t="str">
            <v>Public Administration (local or state government, public retirement system, etc.)</v>
          </cell>
          <cell r="I169" t="str">
            <v>Public Administration</v>
          </cell>
          <cell r="J169" t="str">
            <v>1215 Workers' Compensation Adjudicator 2</v>
          </cell>
          <cell r="K169">
            <v>4</v>
          </cell>
          <cell r="L169">
            <v>4</v>
          </cell>
          <cell r="M169">
            <v>2</v>
          </cell>
          <cell r="N169">
            <v>10</v>
          </cell>
          <cell r="O169">
            <v>10953</v>
          </cell>
          <cell r="P169">
            <v>6960.8196042000009</v>
          </cell>
          <cell r="Q169">
            <v>10056</v>
          </cell>
          <cell r="R169">
            <v>9118.4947247650725</v>
          </cell>
          <cell r="S169">
            <v>74750</v>
          </cell>
          <cell r="T169">
            <v>68192.304027226317</v>
          </cell>
          <cell r="U169">
            <v>60667</v>
          </cell>
          <cell r="V169">
            <v>67869.768009075444</v>
          </cell>
          <cell r="W169">
            <v>67869.768009075444</v>
          </cell>
          <cell r="X169">
            <v>51810</v>
          </cell>
          <cell r="Y169">
            <v>74750</v>
          </cell>
          <cell r="Z169">
            <v>66576</v>
          </cell>
          <cell r="AA169">
            <v>58900</v>
          </cell>
          <cell r="AB169">
            <v>66742</v>
          </cell>
          <cell r="AC169">
            <v>66742</v>
          </cell>
          <cell r="AD169">
            <v>69723.819604200005</v>
          </cell>
          <cell r="AE169">
            <v>87044.262733840515</v>
          </cell>
          <cell r="AF169">
            <v>87044.262733840515</v>
          </cell>
        </row>
        <row r="170">
          <cell r="G170">
            <v>1216</v>
          </cell>
          <cell r="H170" t="str">
            <v>Public Administration (local or state government, public retirement system, etc.)</v>
          </cell>
          <cell r="I170" t="str">
            <v>Public Administration</v>
          </cell>
          <cell r="J170" t="str">
            <v>1216 Safety &amp; Health Specialist 2</v>
          </cell>
          <cell r="K170">
            <v>8</v>
          </cell>
          <cell r="L170">
            <v>9</v>
          </cell>
          <cell r="M170">
            <v>4</v>
          </cell>
          <cell r="N170">
            <v>21</v>
          </cell>
          <cell r="O170">
            <v>10953</v>
          </cell>
          <cell r="P170">
            <v>8273.9840668800007</v>
          </cell>
          <cell r="Q170">
            <v>10056</v>
          </cell>
          <cell r="R170">
            <v>9690.0772015917883</v>
          </cell>
          <cell r="S170">
            <v>80184</v>
          </cell>
          <cell r="T170">
            <v>67970.823529411762</v>
          </cell>
          <cell r="U170">
            <v>80427.125</v>
          </cell>
          <cell r="V170">
            <v>76193.982843137244</v>
          </cell>
          <cell r="W170">
            <v>76193.982843137244</v>
          </cell>
          <cell r="X170">
            <v>61584</v>
          </cell>
          <cell r="Y170">
            <v>80184</v>
          </cell>
          <cell r="Z170">
            <v>60816</v>
          </cell>
          <cell r="AA170">
            <v>79278.125</v>
          </cell>
          <cell r="AB170">
            <v>73426.041666666672</v>
          </cell>
          <cell r="AC170">
            <v>73426.041666666672</v>
          </cell>
          <cell r="AD170">
            <v>80810.984066880003</v>
          </cell>
          <cell r="AE170">
            <v>95940.060044729034</v>
          </cell>
          <cell r="AF170">
            <v>95940.060044729034</v>
          </cell>
        </row>
        <row r="171">
          <cell r="G171">
            <v>1300</v>
          </cell>
          <cell r="H171" t="str">
            <v>Real Estate (including rental or leasing)</v>
          </cell>
          <cell r="I171" t="str">
            <v>Real Estate</v>
          </cell>
          <cell r="J171" t="str">
            <v>1300 Property &amp; Acquisition Specialist 3</v>
          </cell>
          <cell r="K171">
            <v>10</v>
          </cell>
          <cell r="L171">
            <v>0</v>
          </cell>
          <cell r="M171">
            <v>6</v>
          </cell>
          <cell r="N171">
            <v>16</v>
          </cell>
          <cell r="O171">
            <v>10953</v>
          </cell>
          <cell r="P171">
            <v>8070.0364861200005</v>
          </cell>
          <cell r="Q171">
            <v>10056</v>
          </cell>
          <cell r="R171">
            <v>10654.862521553801</v>
          </cell>
          <cell r="S171">
            <v>86178.6</v>
          </cell>
          <cell r="T171" t="str">
            <v>-</v>
          </cell>
          <cell r="U171">
            <v>81381.760000000009</v>
          </cell>
          <cell r="V171">
            <v>83780.180000000008</v>
          </cell>
          <cell r="W171">
            <v>83780.180000000008</v>
          </cell>
          <cell r="X171">
            <v>60066</v>
          </cell>
          <cell r="Y171">
            <v>86178.6</v>
          </cell>
          <cell r="Z171" t="str">
            <v>-</v>
          </cell>
          <cell r="AA171">
            <v>80239.375</v>
          </cell>
          <cell r="AB171">
            <v>83208.987500000003</v>
          </cell>
          <cell r="AC171">
            <v>83208.987500000003</v>
          </cell>
          <cell r="AD171">
            <v>79089.036486120007</v>
          </cell>
          <cell r="AE171">
            <v>104491.04252155381</v>
          </cell>
          <cell r="AF171">
            <v>104491.04252155381</v>
          </cell>
        </row>
        <row r="172">
          <cell r="G172">
            <v>1400</v>
          </cell>
          <cell r="H172" t="str">
            <v>Retail Trade</v>
          </cell>
          <cell r="I172" t="str">
            <v>Retail Trade</v>
          </cell>
          <cell r="J172" t="str">
            <v>1400 Retail Clerk 2</v>
          </cell>
          <cell r="K172">
            <v>2</v>
          </cell>
          <cell r="L172">
            <v>0</v>
          </cell>
          <cell r="M172">
            <v>3</v>
          </cell>
          <cell r="N172">
            <v>5</v>
          </cell>
          <cell r="O172">
            <v>10953</v>
          </cell>
          <cell r="P172">
            <v>4972.9352794799997</v>
          </cell>
          <cell r="Q172">
            <v>10056</v>
          </cell>
          <cell r="R172">
            <v>1294.0262</v>
          </cell>
          <cell r="S172">
            <v>34277.56</v>
          </cell>
          <cell r="T172" t="str">
            <v>-</v>
          </cell>
          <cell r="U172">
            <v>30423.75</v>
          </cell>
          <cell r="V172">
            <v>32350.654999999999</v>
          </cell>
          <cell r="W172">
            <v>32350.654999999999</v>
          </cell>
          <cell r="X172">
            <v>37014</v>
          </cell>
          <cell r="Y172">
            <v>34277.56</v>
          </cell>
          <cell r="Z172" t="str">
            <v>-</v>
          </cell>
          <cell r="AA172">
            <v>30300</v>
          </cell>
          <cell r="AB172">
            <v>32288.78</v>
          </cell>
          <cell r="AC172">
            <v>32288.78</v>
          </cell>
          <cell r="AD172">
            <v>52939.93527948</v>
          </cell>
          <cell r="AE172">
            <v>43700.681199999999</v>
          </cell>
          <cell r="AF172">
            <v>43700.681199999999</v>
          </cell>
        </row>
        <row r="173">
          <cell r="G173">
            <v>1401</v>
          </cell>
          <cell r="H173" t="str">
            <v>Retail Trade</v>
          </cell>
          <cell r="I173" t="str">
            <v>Retail Trade</v>
          </cell>
          <cell r="J173" t="str">
            <v>1401 Lottery District Sales Representative</v>
          </cell>
          <cell r="K173">
            <v>0</v>
          </cell>
          <cell r="L173">
            <v>5</v>
          </cell>
          <cell r="M173">
            <v>3</v>
          </cell>
          <cell r="N173">
            <v>8</v>
          </cell>
          <cell r="O173">
            <v>10953</v>
          </cell>
          <cell r="P173">
            <v>6960.8196042000009</v>
          </cell>
          <cell r="Q173">
            <v>10056</v>
          </cell>
          <cell r="R173">
            <v>3740.5350400580546</v>
          </cell>
          <cell r="S173" t="str">
            <v>-</v>
          </cell>
          <cell r="T173">
            <v>54518.190274841443</v>
          </cell>
          <cell r="U173">
            <v>57976</v>
          </cell>
          <cell r="V173">
            <v>56247.095137420722</v>
          </cell>
          <cell r="W173">
            <v>56247.095137420722</v>
          </cell>
          <cell r="X173">
            <v>51810</v>
          </cell>
          <cell r="Y173" t="str">
            <v>-</v>
          </cell>
          <cell r="Z173">
            <v>55824</v>
          </cell>
          <cell r="AA173">
            <v>57976</v>
          </cell>
          <cell r="AB173">
            <v>56900</v>
          </cell>
          <cell r="AC173">
            <v>56900</v>
          </cell>
          <cell r="AD173">
            <v>69723.819604200005</v>
          </cell>
          <cell r="AE173">
            <v>70043.630177478772</v>
          </cell>
          <cell r="AF173">
            <v>70043.630177478772</v>
          </cell>
        </row>
        <row r="174">
          <cell r="G174">
            <v>1500</v>
          </cell>
          <cell r="H174" t="str">
            <v>Transportation or Warehousing (including airlines, ports, public transit, etc.)</v>
          </cell>
          <cell r="I174" t="str">
            <v>Transportation or Warehousing</v>
          </cell>
          <cell r="J174" t="str">
            <v>1500 Warehouse Operator 2</v>
          </cell>
          <cell r="K174">
            <v>10</v>
          </cell>
          <cell r="L174">
            <v>0</v>
          </cell>
          <cell r="M174">
            <v>5</v>
          </cell>
          <cell r="N174">
            <v>15</v>
          </cell>
          <cell r="O174">
            <v>10953</v>
          </cell>
          <cell r="P174">
            <v>5290.5453459600003</v>
          </cell>
          <cell r="Q174">
            <v>10056</v>
          </cell>
          <cell r="R174">
            <v>4290.8708472255003</v>
          </cell>
          <cell r="S174">
            <v>58683.1</v>
          </cell>
          <cell r="T174" t="str">
            <v>-</v>
          </cell>
          <cell r="U174">
            <v>39758</v>
          </cell>
          <cell r="V174">
            <v>49220.55</v>
          </cell>
          <cell r="W174">
            <v>49220.55</v>
          </cell>
          <cell r="X174">
            <v>39378</v>
          </cell>
          <cell r="Y174">
            <v>58683.1</v>
          </cell>
          <cell r="Z174" t="str">
            <v>-</v>
          </cell>
          <cell r="AA174">
            <v>38600</v>
          </cell>
          <cell r="AB174">
            <v>48641.55</v>
          </cell>
          <cell r="AC174">
            <v>48641.55</v>
          </cell>
          <cell r="AD174">
            <v>55621.545345960003</v>
          </cell>
          <cell r="AE174">
            <v>63567.420847225505</v>
          </cell>
          <cell r="AF174">
            <v>63567.420847225505</v>
          </cell>
        </row>
        <row r="175">
          <cell r="G175">
            <v>1502</v>
          </cell>
          <cell r="H175" t="str">
            <v>Transportation or Warehousing (including airlines, ports, public transit, etc.)</v>
          </cell>
          <cell r="I175" t="str">
            <v>Transportation or Warehousing</v>
          </cell>
          <cell r="J175" t="str">
            <v>1502 Mechanical Engineer Senior</v>
          </cell>
          <cell r="K175">
            <v>5</v>
          </cell>
          <cell r="L175">
            <v>0</v>
          </cell>
          <cell r="M175">
            <v>5</v>
          </cell>
          <cell r="N175">
            <v>10</v>
          </cell>
          <cell r="O175">
            <v>10953</v>
          </cell>
          <cell r="P175">
            <v>10081.298201520001</v>
          </cell>
          <cell r="Q175">
            <v>10056</v>
          </cell>
          <cell r="R175">
            <v>8199.0600000000013</v>
          </cell>
          <cell r="S175">
            <v>105684.5</v>
          </cell>
          <cell r="T175" t="str">
            <v>-</v>
          </cell>
          <cell r="U175">
            <v>99292</v>
          </cell>
          <cell r="V175">
            <v>102488.25</v>
          </cell>
          <cell r="W175">
            <v>102488.25</v>
          </cell>
          <cell r="X175">
            <v>75036</v>
          </cell>
          <cell r="Y175">
            <v>105684.5</v>
          </cell>
          <cell r="Z175" t="str">
            <v>-</v>
          </cell>
          <cell r="AA175">
            <v>96400</v>
          </cell>
          <cell r="AB175">
            <v>101042.25</v>
          </cell>
          <cell r="AC175">
            <v>101042.25</v>
          </cell>
          <cell r="AD175">
            <v>96070.298201519996</v>
          </cell>
          <cell r="AE175">
            <v>120743.31</v>
          </cell>
          <cell r="AF175">
            <v>120743.31</v>
          </cell>
        </row>
        <row r="176">
          <cell r="G176">
            <v>1504</v>
          </cell>
          <cell r="H176" t="str">
            <v>Transportation or Warehousing (including airlines, ports, public transit, etc.)</v>
          </cell>
          <cell r="I176" t="str">
            <v>Transportation or Warehousing</v>
          </cell>
          <cell r="J176" t="str">
            <v>1504 Transportation Planning Specialist 3</v>
          </cell>
          <cell r="K176">
            <v>13</v>
          </cell>
          <cell r="L176">
            <v>0</v>
          </cell>
          <cell r="M176">
            <v>0</v>
          </cell>
          <cell r="N176">
            <v>13</v>
          </cell>
          <cell r="O176">
            <v>10953</v>
          </cell>
          <cell r="P176">
            <v>9596.8219326000017</v>
          </cell>
          <cell r="Q176">
            <v>10056</v>
          </cell>
          <cell r="R176">
            <v>11726.112600370001</v>
          </cell>
          <cell r="S176">
            <v>87278.5</v>
          </cell>
          <cell r="T176" t="str">
            <v>-</v>
          </cell>
          <cell r="U176" t="str">
            <v>-</v>
          </cell>
          <cell r="V176">
            <v>87278.5</v>
          </cell>
          <cell r="W176">
            <v>87278.5</v>
          </cell>
          <cell r="X176">
            <v>71430</v>
          </cell>
          <cell r="Y176">
            <v>87278.5</v>
          </cell>
          <cell r="Z176" t="str">
            <v>-</v>
          </cell>
          <cell r="AA176" t="str">
            <v>-</v>
          </cell>
          <cell r="AB176">
            <v>87278.5</v>
          </cell>
          <cell r="AC176">
            <v>87278.5</v>
          </cell>
          <cell r="AD176">
            <v>91979.821932599996</v>
          </cell>
          <cell r="AE176">
            <v>109060.61260037</v>
          </cell>
          <cell r="AF176">
            <v>109060.61260037</v>
          </cell>
        </row>
        <row r="177">
          <cell r="G177">
            <v>1505</v>
          </cell>
          <cell r="H177" t="str">
            <v>Transportation or Warehousing (including airlines, ports, public transit, etc.)</v>
          </cell>
          <cell r="I177" t="str">
            <v>Transportation or Warehousing</v>
          </cell>
          <cell r="J177" t="str">
            <v>1505 Truck Driver 2</v>
          </cell>
          <cell r="K177">
            <v>6</v>
          </cell>
          <cell r="L177">
            <v>0</v>
          </cell>
          <cell r="M177">
            <v>3</v>
          </cell>
          <cell r="N177">
            <v>9</v>
          </cell>
          <cell r="O177">
            <v>10953</v>
          </cell>
          <cell r="P177">
            <v>6250.6305976800004</v>
          </cell>
          <cell r="Q177">
            <v>10056</v>
          </cell>
          <cell r="R177">
            <v>7401.1005129810001</v>
          </cell>
          <cell r="S177">
            <v>65369.1</v>
          </cell>
          <cell r="T177" t="str">
            <v>-</v>
          </cell>
          <cell r="U177">
            <v>44805</v>
          </cell>
          <cell r="V177">
            <v>55087.05</v>
          </cell>
          <cell r="W177">
            <v>55087.05</v>
          </cell>
          <cell r="X177">
            <v>46524</v>
          </cell>
          <cell r="Y177">
            <v>65369.1</v>
          </cell>
          <cell r="Z177" t="str">
            <v>-</v>
          </cell>
          <cell r="AA177">
            <v>43500</v>
          </cell>
          <cell r="AB177">
            <v>54434.55</v>
          </cell>
          <cell r="AC177">
            <v>54434.55</v>
          </cell>
          <cell r="AD177">
            <v>63727.630597679999</v>
          </cell>
          <cell r="AE177">
            <v>72544.150512980996</v>
          </cell>
          <cell r="AF177">
            <v>72544.150512980996</v>
          </cell>
        </row>
        <row r="178">
          <cell r="G178">
            <v>1506</v>
          </cell>
          <cell r="H178" t="str">
            <v>Transportation or Warehousing (including airlines, ports, public transit, etc.)</v>
          </cell>
          <cell r="I178" t="str">
            <v>Transportation or Warehousing</v>
          </cell>
          <cell r="J178" t="str">
            <v>1506 Aircraft Mechanic</v>
          </cell>
          <cell r="K178">
            <v>0</v>
          </cell>
          <cell r="L178">
            <v>8</v>
          </cell>
          <cell r="M178">
            <v>4</v>
          </cell>
          <cell r="N178">
            <v>12</v>
          </cell>
          <cell r="O178">
            <v>10953</v>
          </cell>
          <cell r="P178">
            <v>7816.9157732400008</v>
          </cell>
          <cell r="Q178">
            <v>10056</v>
          </cell>
          <cell r="R178">
            <v>7009.7153349934015</v>
          </cell>
          <cell r="S178" t="str">
            <v>-</v>
          </cell>
          <cell r="T178">
            <v>62900.811792276305</v>
          </cell>
          <cell r="U178">
            <v>82375.5</v>
          </cell>
          <cell r="V178">
            <v>72638.155896138152</v>
          </cell>
          <cell r="W178">
            <v>72638.155896138152</v>
          </cell>
          <cell r="X178">
            <v>58182</v>
          </cell>
          <cell r="Y178" t="str">
            <v>-</v>
          </cell>
          <cell r="Z178">
            <v>56563</v>
          </cell>
          <cell r="AA178">
            <v>81276</v>
          </cell>
          <cell r="AB178">
            <v>68919.5</v>
          </cell>
          <cell r="AC178">
            <v>68919.5</v>
          </cell>
          <cell r="AD178">
            <v>76951.915773240005</v>
          </cell>
          <cell r="AE178">
            <v>89703.871231131547</v>
          </cell>
          <cell r="AF178">
            <v>89703.871231131547</v>
          </cell>
        </row>
        <row r="179">
          <cell r="G179">
            <v>1507</v>
          </cell>
          <cell r="H179" t="str">
            <v>Transportation or Warehousing (including airlines, ports, public transit, etc.)</v>
          </cell>
          <cell r="I179" t="str">
            <v>Transportation or Warehousing</v>
          </cell>
          <cell r="J179" t="str">
            <v>1507 Commercial Vehicle Enforcement Officer 1</v>
          </cell>
          <cell r="K179">
            <v>1</v>
          </cell>
          <cell r="L179">
            <v>9</v>
          </cell>
          <cell r="M179">
            <v>0</v>
          </cell>
          <cell r="N179">
            <v>10</v>
          </cell>
          <cell r="O179">
            <v>10953</v>
          </cell>
          <cell r="P179">
            <v>7593.621386400001</v>
          </cell>
          <cell r="Q179">
            <v>10056</v>
          </cell>
          <cell r="R179">
            <v>7051.986133888483</v>
          </cell>
          <cell r="S179">
            <v>63596</v>
          </cell>
          <cell r="T179">
            <v>45480.650822669108</v>
          </cell>
          <cell r="U179" t="str">
            <v>-</v>
          </cell>
          <cell r="V179">
            <v>54538.325411334554</v>
          </cell>
          <cell r="W179">
            <v>54538.325411334554</v>
          </cell>
          <cell r="X179">
            <v>56520</v>
          </cell>
          <cell r="Y179">
            <v>63596</v>
          </cell>
          <cell r="Z179">
            <v>45840</v>
          </cell>
          <cell r="AA179" t="str">
            <v>-</v>
          </cell>
          <cell r="AB179">
            <v>54718</v>
          </cell>
          <cell r="AC179">
            <v>54718</v>
          </cell>
          <cell r="AD179">
            <v>75066.621386400002</v>
          </cell>
          <cell r="AE179">
            <v>71646.311545223041</v>
          </cell>
          <cell r="AF179">
            <v>71646.311545223041</v>
          </cell>
        </row>
        <row r="180">
          <cell r="G180">
            <v>1508</v>
          </cell>
          <cell r="H180" t="str">
            <v>Transportation or Warehousing (including airlines, ports, public transit, etc.)</v>
          </cell>
          <cell r="I180" t="str">
            <v>Transportation or Warehousing</v>
          </cell>
          <cell r="J180" t="str">
            <v>1508 Traffic Safety Systems Operator 3</v>
          </cell>
          <cell r="K180">
            <v>0</v>
          </cell>
          <cell r="L180">
            <v>6</v>
          </cell>
          <cell r="M180">
            <v>0</v>
          </cell>
          <cell r="N180">
            <v>6</v>
          </cell>
          <cell r="O180">
            <v>10953</v>
          </cell>
          <cell r="P180">
            <v>6166.7944380000008</v>
          </cell>
          <cell r="Q180">
            <v>10056</v>
          </cell>
          <cell r="R180">
            <v>7284.0702995778183</v>
          </cell>
          <cell r="S180" t="str">
            <v>-</v>
          </cell>
          <cell r="T180">
            <v>55045.628526496381</v>
          </cell>
          <cell r="U180" t="str">
            <v>-</v>
          </cell>
          <cell r="V180">
            <v>55045.628526496381</v>
          </cell>
          <cell r="W180">
            <v>55045.628526496381</v>
          </cell>
          <cell r="X180">
            <v>45900</v>
          </cell>
          <cell r="Y180" t="str">
            <v>-</v>
          </cell>
          <cell r="Z180">
            <v>54225.75</v>
          </cell>
          <cell r="AA180" t="str">
            <v>-</v>
          </cell>
          <cell r="AB180">
            <v>54225.75</v>
          </cell>
          <cell r="AC180">
            <v>54225.75</v>
          </cell>
          <cell r="AD180">
            <v>63019.794437999997</v>
          </cell>
          <cell r="AE180">
            <v>72385.698826074193</v>
          </cell>
          <cell r="AF180">
            <v>72385.698826074193</v>
          </cell>
        </row>
        <row r="181">
          <cell r="G181">
            <v>1509</v>
          </cell>
          <cell r="H181" t="str">
            <v>Transportation or Warehousing (including airlines, ports, public transit, etc.)</v>
          </cell>
          <cell r="I181" t="str">
            <v>Transportation or Warehousing</v>
          </cell>
          <cell r="J181" t="str">
            <v>1509 Marine Vessel Operator</v>
          </cell>
          <cell r="K181">
            <v>1</v>
          </cell>
          <cell r="L181">
            <v>1</v>
          </cell>
          <cell r="M181">
            <v>2</v>
          </cell>
          <cell r="N181">
            <v>4</v>
          </cell>
          <cell r="O181">
            <v>10953</v>
          </cell>
          <cell r="P181">
            <v>7871.7317238000005</v>
          </cell>
          <cell r="Q181">
            <v>10056</v>
          </cell>
          <cell r="R181">
            <v>7222.6244799081251</v>
          </cell>
          <cell r="S181">
            <v>107582.07</v>
          </cell>
          <cell r="T181">
            <v>49403.707317073182</v>
          </cell>
          <cell r="U181">
            <v>91566.25</v>
          </cell>
          <cell r="V181" t="str">
            <v>-</v>
          </cell>
          <cell r="W181">
            <v>82850.675772357732</v>
          </cell>
          <cell r="X181">
            <v>58590</v>
          </cell>
          <cell r="Y181">
            <v>107582.07</v>
          </cell>
          <cell r="Z181">
            <v>53304</v>
          </cell>
          <cell r="AA181">
            <v>91566.25</v>
          </cell>
          <cell r="AB181" t="str">
            <v>-</v>
          </cell>
          <cell r="AC181">
            <v>84150.773333333331</v>
          </cell>
          <cell r="AD181">
            <v>77414.731723799996</v>
          </cell>
          <cell r="AE181" t="str">
            <v>NA</v>
          </cell>
          <cell r="AF181">
            <v>100129.30025226585</v>
          </cell>
        </row>
        <row r="182">
          <cell r="G182">
            <v>1510</v>
          </cell>
          <cell r="H182" t="str">
            <v>Transportation or Warehousing (including airlines, ports, public transit, etc.)</v>
          </cell>
          <cell r="I182" t="str">
            <v>Transportation or Warehousing</v>
          </cell>
          <cell r="J182" t="str">
            <v>1510 Aircraft Pilot 2</v>
          </cell>
          <cell r="K182">
            <v>0</v>
          </cell>
          <cell r="L182">
            <v>12</v>
          </cell>
          <cell r="M182">
            <v>4</v>
          </cell>
          <cell r="N182">
            <v>16</v>
          </cell>
          <cell r="O182">
            <v>10953</v>
          </cell>
          <cell r="P182">
            <v>9129.2741189999997</v>
          </cell>
          <cell r="Q182">
            <v>10056</v>
          </cell>
          <cell r="R182">
            <v>8313.1959170475329</v>
          </cell>
          <cell r="S182" t="str">
            <v>-</v>
          </cell>
          <cell r="T182">
            <v>78534.852077773539</v>
          </cell>
          <cell r="U182">
            <v>100236.5</v>
          </cell>
          <cell r="V182">
            <v>89385.67603888677</v>
          </cell>
          <cell r="W182">
            <v>89385.67603888677</v>
          </cell>
          <cell r="X182">
            <v>67950</v>
          </cell>
          <cell r="Y182" t="str">
            <v>-</v>
          </cell>
          <cell r="Z182">
            <v>74767</v>
          </cell>
          <cell r="AA182">
            <v>98691.5</v>
          </cell>
          <cell r="AB182">
            <v>86729.25</v>
          </cell>
          <cell r="AC182">
            <v>86729.25</v>
          </cell>
          <cell r="AD182">
            <v>88032.274118999994</v>
          </cell>
          <cell r="AE182">
            <v>107754.8719559343</v>
          </cell>
          <cell r="AF182">
            <v>107754.8719559343</v>
          </cell>
        </row>
        <row r="183">
          <cell r="G183">
            <v>1600</v>
          </cell>
          <cell r="H183" t="str">
            <v>Utilities (including electricity, natural gas, water/sewer, etc.)</v>
          </cell>
          <cell r="I183" t="str">
            <v>Utilities</v>
          </cell>
          <cell r="J183" t="str">
            <v>1600 Energy/Utilities Engineer 2</v>
          </cell>
          <cell r="K183">
            <v>3</v>
          </cell>
          <cell r="L183">
            <v>5</v>
          </cell>
          <cell r="M183">
            <v>1</v>
          </cell>
          <cell r="N183">
            <v>9</v>
          </cell>
          <cell r="O183">
            <v>10953</v>
          </cell>
          <cell r="P183">
            <v>9596.8219326000017</v>
          </cell>
          <cell r="Q183">
            <v>10056</v>
          </cell>
          <cell r="R183">
            <v>12314.09175367354</v>
          </cell>
          <cell r="S183">
            <v>88493.5</v>
          </cell>
          <cell r="T183">
            <v>79767.393548387088</v>
          </cell>
          <cell r="U183">
            <v>106703.75</v>
          </cell>
          <cell r="V183">
            <v>91654.881182795696</v>
          </cell>
          <cell r="W183">
            <v>91654.881182795696</v>
          </cell>
          <cell r="X183">
            <v>71430</v>
          </cell>
          <cell r="Y183">
            <v>88493.5</v>
          </cell>
          <cell r="Z183">
            <v>71578.5</v>
          </cell>
          <cell r="AA183">
            <v>106703.75</v>
          </cell>
          <cell r="AB183">
            <v>88925.25</v>
          </cell>
          <cell r="AC183">
            <v>88925.25</v>
          </cell>
          <cell r="AD183">
            <v>91979.821932599996</v>
          </cell>
          <cell r="AE183">
            <v>114024.97293646923</v>
          </cell>
          <cell r="AF183">
            <v>114024.97293646923</v>
          </cell>
        </row>
        <row r="184">
          <cell r="G184">
            <v>1601</v>
          </cell>
          <cell r="H184" t="str">
            <v>Utilities (including electricity, natural gas, water/sewer, etc.)</v>
          </cell>
          <cell r="I184" t="str">
            <v>Utilities</v>
          </cell>
          <cell r="J184" t="str">
            <v>1601 Nuclear Engineer</v>
          </cell>
          <cell r="K184">
            <v>1</v>
          </cell>
          <cell r="L184">
            <v>2</v>
          </cell>
          <cell r="M184">
            <v>4</v>
          </cell>
          <cell r="N184">
            <v>7</v>
          </cell>
          <cell r="O184">
            <v>10953</v>
          </cell>
          <cell r="P184">
            <v>11689.501456920001</v>
          </cell>
          <cell r="Q184">
            <v>10056</v>
          </cell>
          <cell r="R184">
            <v>3798.550313601128</v>
          </cell>
          <cell r="S184">
            <v>91385</v>
          </cell>
          <cell r="T184">
            <v>95526.898520084564</v>
          </cell>
          <cell r="U184">
            <v>97979.375</v>
          </cell>
          <cell r="V184">
            <v>94963.757840028193</v>
          </cell>
          <cell r="W184">
            <v>94963.757840028193</v>
          </cell>
          <cell r="X184">
            <v>87006</v>
          </cell>
          <cell r="Y184">
            <v>91385</v>
          </cell>
          <cell r="Z184">
            <v>90346</v>
          </cell>
          <cell r="AA184">
            <v>96827.5</v>
          </cell>
          <cell r="AB184">
            <v>92852.833333333328</v>
          </cell>
          <cell r="AC184">
            <v>92852.833333333328</v>
          </cell>
          <cell r="AD184">
            <v>109648.50145692</v>
          </cell>
          <cell r="AE184">
            <v>108818.30815362932</v>
          </cell>
          <cell r="AF184">
            <v>108818.30815362932</v>
          </cell>
        </row>
        <row r="185">
          <cell r="G185">
            <v>1602</v>
          </cell>
          <cell r="H185" t="str">
            <v>Utilities (including electricity, natural gas, water/sewer, etc.)</v>
          </cell>
          <cell r="I185" t="str">
            <v>Utilities</v>
          </cell>
          <cell r="J185" t="str">
            <v>1602 Utility Worker 2</v>
          </cell>
          <cell r="K185">
            <v>11</v>
          </cell>
          <cell r="L185">
            <v>0</v>
          </cell>
          <cell r="M185">
            <v>2</v>
          </cell>
          <cell r="N185">
            <v>13</v>
          </cell>
          <cell r="O185">
            <v>10953</v>
          </cell>
          <cell r="P185">
            <v>5167.2094572000005</v>
          </cell>
          <cell r="Q185">
            <v>10056</v>
          </cell>
          <cell r="R185">
            <v>8474.7935016468509</v>
          </cell>
          <cell r="S185">
            <v>54511.91</v>
          </cell>
          <cell r="T185" t="str">
            <v>-</v>
          </cell>
          <cell r="U185">
            <v>71645.375</v>
          </cell>
          <cell r="V185">
            <v>63078.642500000002</v>
          </cell>
          <cell r="W185">
            <v>63078.642500000002</v>
          </cell>
          <cell r="X185">
            <v>38460</v>
          </cell>
          <cell r="Y185">
            <v>54511.91</v>
          </cell>
          <cell r="Z185" t="str">
            <v>-</v>
          </cell>
          <cell r="AA185">
            <v>71645.375</v>
          </cell>
          <cell r="AB185">
            <v>63078.642500000002</v>
          </cell>
          <cell r="AC185">
            <v>63078.642500000002</v>
          </cell>
          <cell r="AD185">
            <v>54580.209457199999</v>
          </cell>
          <cell r="AE185">
            <v>81609.436001646856</v>
          </cell>
          <cell r="AF185">
            <v>81609.436001646856</v>
          </cell>
        </row>
        <row r="186">
          <cell r="G186">
            <v>1603</v>
          </cell>
          <cell r="H186" t="str">
            <v>Utilities (including electricity, natural gas, water/sewer, etc.)</v>
          </cell>
          <cell r="I186" t="str">
            <v>Utilities</v>
          </cell>
          <cell r="J186" t="str">
            <v>1603 Plant Manager 2
Alternate Titles:
Physical Plant Manager,
Plant Engineer</v>
          </cell>
          <cell r="K186">
            <v>6</v>
          </cell>
          <cell r="L186">
            <v>0</v>
          </cell>
          <cell r="M186">
            <v>2</v>
          </cell>
          <cell r="N186">
            <v>8</v>
          </cell>
          <cell r="O186">
            <v>10953</v>
          </cell>
          <cell r="P186">
            <v>7316.3171659200016</v>
          </cell>
          <cell r="Q186">
            <v>10056</v>
          </cell>
          <cell r="R186">
            <v>11884.66185</v>
          </cell>
          <cell r="S186">
            <v>93787.947500000009</v>
          </cell>
          <cell r="T186" t="str">
            <v>-</v>
          </cell>
          <cell r="U186">
            <v>104289.75</v>
          </cell>
          <cell r="V186">
            <v>99038.848750000005</v>
          </cell>
          <cell r="W186">
            <v>99038.848750000005</v>
          </cell>
          <cell r="X186">
            <v>54456</v>
          </cell>
          <cell r="Y186">
            <v>93787.947500000009</v>
          </cell>
          <cell r="Z186" t="str">
            <v>-</v>
          </cell>
          <cell r="AA186">
            <v>102819.75</v>
          </cell>
          <cell r="AB186">
            <v>98303.848750000005</v>
          </cell>
          <cell r="AC186">
            <v>98303.848750000005</v>
          </cell>
          <cell r="AD186">
            <v>72725.317165920002</v>
          </cell>
          <cell r="AE186">
            <v>120979.51060000001</v>
          </cell>
          <cell r="AF186">
            <v>120979.51060000001</v>
          </cell>
        </row>
        <row r="187">
          <cell r="G187">
            <v>1604</v>
          </cell>
          <cell r="H187" t="str">
            <v>Utilities (including electricity, natural gas, water/sewer, etc.)</v>
          </cell>
          <cell r="I187" t="str">
            <v>Utilities</v>
          </cell>
          <cell r="J187" t="str">
            <v>1604 Stationary Engineer 2</v>
          </cell>
          <cell r="K187">
            <v>5</v>
          </cell>
          <cell r="L187">
            <v>7</v>
          </cell>
          <cell r="M187">
            <v>4</v>
          </cell>
          <cell r="N187">
            <v>16</v>
          </cell>
          <cell r="O187">
            <v>10953</v>
          </cell>
          <cell r="P187">
            <v>7621.8354786000018</v>
          </cell>
          <cell r="Q187">
            <v>10056</v>
          </cell>
          <cell r="R187">
            <v>6677.8074344873157</v>
          </cell>
          <cell r="S187">
            <v>72061.600000000006</v>
          </cell>
          <cell r="T187">
            <v>57575.343505154648</v>
          </cell>
          <cell r="U187">
            <v>66351.625</v>
          </cell>
          <cell r="V187">
            <v>65329.522835051554</v>
          </cell>
          <cell r="W187">
            <v>65329.522835051554</v>
          </cell>
          <cell r="X187">
            <v>56730</v>
          </cell>
          <cell r="Y187">
            <v>72061.600000000006</v>
          </cell>
          <cell r="Z187">
            <v>53396</v>
          </cell>
          <cell r="AA187">
            <v>65415.625</v>
          </cell>
          <cell r="AB187">
            <v>63624.408333333333</v>
          </cell>
          <cell r="AC187">
            <v>63624.408333333333</v>
          </cell>
          <cell r="AD187">
            <v>75304.835478599998</v>
          </cell>
          <cell r="AE187">
            <v>82063.33026953887</v>
          </cell>
          <cell r="AF187">
            <v>82063.33026953887</v>
          </cell>
        </row>
        <row r="188">
          <cell r="G188">
            <v>1605</v>
          </cell>
          <cell r="H188" t="str">
            <v>Utilities (including electricity, natural gas, water/sewer, etc.)</v>
          </cell>
          <cell r="I188" t="str">
            <v>Utilities</v>
          </cell>
          <cell r="J188" t="str">
            <v>1605 Wastewater Treatment Plant Operator 2</v>
          </cell>
          <cell r="K188">
            <v>9</v>
          </cell>
          <cell r="L188">
            <v>0</v>
          </cell>
          <cell r="M188">
            <v>1</v>
          </cell>
          <cell r="N188">
            <v>10</v>
          </cell>
          <cell r="O188">
            <v>10953</v>
          </cell>
          <cell r="P188">
            <v>8225.6170516800012</v>
          </cell>
          <cell r="Q188">
            <v>10056</v>
          </cell>
          <cell r="R188">
            <v>8585.0511510260021</v>
          </cell>
          <cell r="S188">
            <v>68161.600000000006</v>
          </cell>
          <cell r="T188" t="str">
            <v>-</v>
          </cell>
          <cell r="U188">
            <v>59637</v>
          </cell>
          <cell r="V188">
            <v>63899.3</v>
          </cell>
          <cell r="W188">
            <v>63899.3</v>
          </cell>
          <cell r="X188">
            <v>61224</v>
          </cell>
          <cell r="Y188">
            <v>68161.600000000006</v>
          </cell>
          <cell r="Z188" t="str">
            <v>-</v>
          </cell>
          <cell r="AA188">
            <v>57900</v>
          </cell>
          <cell r="AB188">
            <v>63030.8</v>
          </cell>
          <cell r="AC188">
            <v>63030.8</v>
          </cell>
          <cell r="AD188">
            <v>80402.617051680005</v>
          </cell>
          <cell r="AE188">
            <v>82540.351151026</v>
          </cell>
          <cell r="AF188">
            <v>82540.351151026</v>
          </cell>
        </row>
      </sheetData>
      <sheetData sheetId="12" refreshError="1"/>
      <sheetData sheetId="13" refreshError="1"/>
      <sheetData sheetId="14" refreshError="1"/>
      <sheetData sheetId="15">
        <row r="3">
          <cell r="B3" t="str">
            <v>Job Title</v>
          </cell>
          <cell r="C3" t="str">
            <v>Quartile 1</v>
          </cell>
          <cell r="D3" t="str">
            <v>Quartile 3</v>
          </cell>
          <cell r="E3" t="str">
            <v>IQR</v>
          </cell>
          <cell r="F3" t="str">
            <v>Lower Bound</v>
          </cell>
          <cell r="G3" t="str">
            <v>Upper Bound</v>
          </cell>
          <cell r="I3" t="str">
            <v>Job Title</v>
          </cell>
          <cell r="J3" t="str">
            <v>Quartile 1</v>
          </cell>
          <cell r="K3" t="str">
            <v>Quartile 3</v>
          </cell>
          <cell r="L3" t="str">
            <v>IQR</v>
          </cell>
          <cell r="M3" t="str">
            <v>Lower Bound</v>
          </cell>
          <cell r="N3" t="str">
            <v>Upper Bound</v>
          </cell>
        </row>
        <row r="4">
          <cell r="B4" t="str">
            <v>100-Secretary Senior</v>
          </cell>
          <cell r="C4" t="str">
            <v>N/A</v>
          </cell>
          <cell r="D4">
            <v>52706.5</v>
          </cell>
          <cell r="E4">
            <v>10814.800000000003</v>
          </cell>
          <cell r="F4">
            <v>25669.499999999993</v>
          </cell>
          <cell r="G4">
            <v>68928.700000000012</v>
          </cell>
          <cell r="I4" t="str">
            <v>100-Secretary Senior</v>
          </cell>
          <cell r="J4">
            <v>56200.395000000004</v>
          </cell>
          <cell r="K4">
            <v>65312.1</v>
          </cell>
          <cell r="L4">
            <v>9111.7049999999945</v>
          </cell>
          <cell r="M4">
            <v>42532.837500000009</v>
          </cell>
          <cell r="N4">
            <v>78979.657499999987</v>
          </cell>
        </row>
        <row r="5">
          <cell r="B5" t="str">
            <v>101-PBX &amp; Telephone Operator</v>
          </cell>
          <cell r="C5">
            <v>42640</v>
          </cell>
          <cell r="D5">
            <v>42640</v>
          </cell>
          <cell r="E5">
            <v>0</v>
          </cell>
          <cell r="F5">
            <v>42640</v>
          </cell>
          <cell r="G5">
            <v>42640</v>
          </cell>
          <cell r="I5" t="str">
            <v>101-PBX &amp; Telephone Operator</v>
          </cell>
          <cell r="J5">
            <v>54204.800000000003</v>
          </cell>
          <cell r="K5">
            <v>54204.800000000003</v>
          </cell>
          <cell r="L5">
            <v>0</v>
          </cell>
          <cell r="M5">
            <v>54204.800000000003</v>
          </cell>
          <cell r="N5">
            <v>54204.800000000003</v>
          </cell>
        </row>
        <row r="6">
          <cell r="B6" t="str">
            <v>102-Customer Service Specialist 2</v>
          </cell>
          <cell r="C6">
            <v>39836.7425</v>
          </cell>
          <cell r="D6" t="str">
            <v>N/A</v>
          </cell>
          <cell r="E6">
            <v>16286.5075</v>
          </cell>
          <cell r="F6">
            <v>15406.981250000001</v>
          </cell>
          <cell r="G6">
            <v>80553.011249999996</v>
          </cell>
          <cell r="I6" t="str">
            <v>102-Customer Service Specialist 2</v>
          </cell>
          <cell r="J6">
            <v>54384.785000000003</v>
          </cell>
          <cell r="K6">
            <v>65613.75</v>
          </cell>
          <cell r="L6">
            <v>11228.964999999997</v>
          </cell>
          <cell r="M6">
            <v>37541.337500000009</v>
          </cell>
          <cell r="N6">
            <v>82457.197499999995</v>
          </cell>
        </row>
        <row r="7">
          <cell r="B7" t="str">
            <v>103-Administrative Assistant 3</v>
          </cell>
          <cell r="C7">
            <v>48823.5</v>
          </cell>
          <cell r="D7" t="str">
            <v>N/A</v>
          </cell>
          <cell r="E7">
            <v>13551.75</v>
          </cell>
          <cell r="F7">
            <v>28495.875</v>
          </cell>
          <cell r="G7">
            <v>82702.875</v>
          </cell>
          <cell r="I7" t="str">
            <v>103-Administrative Assistant 3</v>
          </cell>
          <cell r="J7">
            <v>63336.5</v>
          </cell>
          <cell r="K7">
            <v>79478.25</v>
          </cell>
          <cell r="L7">
            <v>16141.75</v>
          </cell>
          <cell r="M7">
            <v>39123.875</v>
          </cell>
          <cell r="N7">
            <v>103690.875</v>
          </cell>
        </row>
        <row r="8">
          <cell r="B8" t="str">
            <v>104-Program Specialist 2</v>
          </cell>
          <cell r="C8">
            <v>53091.58</v>
          </cell>
          <cell r="D8" t="str">
            <v>N/A</v>
          </cell>
          <cell r="E8">
            <v>7322.0199999999968</v>
          </cell>
          <cell r="F8">
            <v>42108.55</v>
          </cell>
          <cell r="G8">
            <v>71396.62999999999</v>
          </cell>
          <cell r="I8" t="str">
            <v>104-Program Specialist 2</v>
          </cell>
          <cell r="J8">
            <v>66012</v>
          </cell>
          <cell r="K8">
            <v>74312</v>
          </cell>
          <cell r="L8">
            <v>8300</v>
          </cell>
          <cell r="M8">
            <v>53562</v>
          </cell>
          <cell r="N8">
            <v>86762</v>
          </cell>
        </row>
        <row r="9">
          <cell r="B9" t="str">
            <v>105-Management Analyst 3</v>
          </cell>
          <cell r="C9">
            <v>68744</v>
          </cell>
          <cell r="D9" t="str">
            <v>N/A</v>
          </cell>
          <cell r="E9">
            <v>14749.699999999997</v>
          </cell>
          <cell r="F9">
            <v>46619.450000000004</v>
          </cell>
          <cell r="G9">
            <v>105618.25</v>
          </cell>
          <cell r="I9" t="str">
            <v>105-Management Analyst 3</v>
          </cell>
          <cell r="J9">
            <v>87977.75</v>
          </cell>
          <cell r="K9">
            <v>101270.39999999999</v>
          </cell>
          <cell r="L9">
            <v>13292.649999999994</v>
          </cell>
          <cell r="M9">
            <v>68038.775000000009</v>
          </cell>
          <cell r="N9">
            <v>121209.37499999999</v>
          </cell>
        </row>
        <row r="10">
          <cell r="B10" t="str">
            <v>106-Events Coordinator 3</v>
          </cell>
          <cell r="C10">
            <v>54871.44</v>
          </cell>
          <cell r="D10" t="str">
            <v>N/A</v>
          </cell>
          <cell r="E10">
            <v>11887.559999999998</v>
          </cell>
          <cell r="F10">
            <v>37040.100000000006</v>
          </cell>
          <cell r="G10">
            <v>84590.34</v>
          </cell>
          <cell r="I10" t="str">
            <v>106-Events Coordinator 3</v>
          </cell>
          <cell r="J10">
            <v>70953.84</v>
          </cell>
          <cell r="K10">
            <v>85561.799999999988</v>
          </cell>
          <cell r="L10">
            <v>14607.959999999992</v>
          </cell>
          <cell r="M10">
            <v>49041.900000000009</v>
          </cell>
          <cell r="N10">
            <v>107473.73999999998</v>
          </cell>
        </row>
        <row r="11">
          <cell r="B11" t="str">
            <v>107-Forms &amp; Records Analyst 2</v>
          </cell>
          <cell r="C11">
            <v>39963.199999999997</v>
          </cell>
          <cell r="D11" t="str">
            <v>N/A</v>
          </cell>
          <cell r="E11">
            <v>15806.550000000003</v>
          </cell>
          <cell r="F11">
            <v>16253.374999999993</v>
          </cell>
          <cell r="G11">
            <v>79479.575000000012</v>
          </cell>
          <cell r="I11" t="str">
            <v>107-Forms &amp; Records Analyst 2</v>
          </cell>
          <cell r="J11">
            <v>56242.537500000006</v>
          </cell>
          <cell r="K11">
            <v>74091.642500000002</v>
          </cell>
          <cell r="L11">
            <v>17849.104999999996</v>
          </cell>
          <cell r="M11">
            <v>29468.880000000012</v>
          </cell>
          <cell r="N11">
            <v>100865.29999999999</v>
          </cell>
        </row>
        <row r="12">
          <cell r="B12" t="str">
            <v>108-Mail Carrier-Driver</v>
          </cell>
          <cell r="C12">
            <v>37634.800000000003</v>
          </cell>
          <cell r="D12" t="str">
            <v>N/A</v>
          </cell>
          <cell r="E12">
            <v>7833.7999999999956</v>
          </cell>
          <cell r="F12">
            <v>25884.100000000009</v>
          </cell>
          <cell r="G12">
            <v>57219.299999999988</v>
          </cell>
          <cell r="I12" t="str">
            <v>108-Mail Carrier-Driver</v>
          </cell>
          <cell r="J12">
            <v>48457.2</v>
          </cell>
          <cell r="K12">
            <v>54209.3</v>
          </cell>
          <cell r="L12">
            <v>5752.1000000000058</v>
          </cell>
          <cell r="M12">
            <v>39829.049999999988</v>
          </cell>
          <cell r="N12">
            <v>62837.450000000012</v>
          </cell>
        </row>
        <row r="13">
          <cell r="B13" t="str">
            <v>109-Procurement &amp; Supply Specialist 3</v>
          </cell>
          <cell r="C13">
            <v>52789.3</v>
          </cell>
          <cell r="D13" t="str">
            <v>N/A</v>
          </cell>
          <cell r="E13">
            <v>17800.099999999991</v>
          </cell>
          <cell r="F13">
            <v>26089.150000000016</v>
          </cell>
          <cell r="G13">
            <v>97289.549999999988</v>
          </cell>
          <cell r="I13" t="str">
            <v>109-Procurement &amp; Supply Specialist 3</v>
          </cell>
          <cell r="J13">
            <v>71165.5</v>
          </cell>
          <cell r="K13">
            <v>94201</v>
          </cell>
          <cell r="L13">
            <v>23035.5</v>
          </cell>
          <cell r="M13">
            <v>36612.25</v>
          </cell>
          <cell r="N13">
            <v>128754.25</v>
          </cell>
        </row>
        <row r="14">
          <cell r="B14" t="str">
            <v>110-Human Resource Consultant 2</v>
          </cell>
          <cell r="C14">
            <v>58569.307500000003</v>
          </cell>
          <cell r="D14" t="str">
            <v>N/A</v>
          </cell>
          <cell r="E14">
            <v>13397.142499999994</v>
          </cell>
          <cell r="F14">
            <v>38473.593750000015</v>
          </cell>
          <cell r="G14">
            <v>92062.163749999992</v>
          </cell>
          <cell r="I14" t="str">
            <v>110-Human Resource Consultant 2</v>
          </cell>
          <cell r="J14">
            <v>82054.25</v>
          </cell>
          <cell r="K14">
            <v>93468</v>
          </cell>
          <cell r="L14">
            <v>11413.75</v>
          </cell>
          <cell r="M14">
            <v>64933.625</v>
          </cell>
          <cell r="N14">
            <v>110588.625</v>
          </cell>
        </row>
        <row r="15">
          <cell r="B15" t="str">
            <v>111-Industrial Relations Agent 2</v>
          </cell>
          <cell r="C15">
            <v>38074.5</v>
          </cell>
          <cell r="D15" t="str">
            <v>N/A</v>
          </cell>
          <cell r="E15">
            <v>9979.5</v>
          </cell>
          <cell r="F15">
            <v>23105.25</v>
          </cell>
          <cell r="G15">
            <v>63023.25</v>
          </cell>
          <cell r="I15" t="str">
            <v>111-Industrial Relations Agent 2</v>
          </cell>
          <cell r="J15">
            <v>59080.7</v>
          </cell>
          <cell r="K15">
            <v>75531</v>
          </cell>
          <cell r="L15">
            <v>16450.300000000003</v>
          </cell>
          <cell r="M15">
            <v>34405.249999999993</v>
          </cell>
          <cell r="N15">
            <v>100206.45000000001</v>
          </cell>
        </row>
        <row r="16">
          <cell r="B16" t="str">
            <v>112-Custodian 2</v>
          </cell>
          <cell r="C16">
            <v>34222.815000000002</v>
          </cell>
          <cell r="D16" t="str">
            <v>N/A</v>
          </cell>
          <cell r="E16">
            <v>11688.384999999995</v>
          </cell>
          <cell r="F16">
            <v>16690.23750000001</v>
          </cell>
          <cell r="G16">
            <v>63443.777499999989</v>
          </cell>
          <cell r="I16" t="str">
            <v>112-Custodian 2</v>
          </cell>
          <cell r="J16">
            <v>45483.58</v>
          </cell>
          <cell r="K16">
            <v>53373</v>
          </cell>
          <cell r="L16">
            <v>7889.4199999999983</v>
          </cell>
          <cell r="M16">
            <v>33649.450000000004</v>
          </cell>
          <cell r="N16">
            <v>65207.13</v>
          </cell>
        </row>
        <row r="17">
          <cell r="B17" t="str">
            <v>113-Grant &amp; Contract Coordinator</v>
          </cell>
          <cell r="C17">
            <v>62620.5</v>
          </cell>
          <cell r="D17">
            <v>69881.5</v>
          </cell>
          <cell r="E17">
            <v>7261</v>
          </cell>
          <cell r="F17">
            <v>51729</v>
          </cell>
          <cell r="G17">
            <v>80773</v>
          </cell>
          <cell r="I17" t="str">
            <v>113-Grant &amp; Contract Coordinator</v>
          </cell>
          <cell r="J17">
            <v>81913</v>
          </cell>
          <cell r="K17">
            <v>94049.5</v>
          </cell>
          <cell r="L17">
            <v>12136.5</v>
          </cell>
          <cell r="M17">
            <v>63708.25</v>
          </cell>
          <cell r="N17">
            <v>112254.25</v>
          </cell>
        </row>
        <row r="18">
          <cell r="B18" t="str">
            <v>114-Technical Training Consultant</v>
          </cell>
          <cell r="C18">
            <v>63946.81</v>
          </cell>
          <cell r="D18">
            <v>73116.31</v>
          </cell>
          <cell r="E18">
            <v>9169.5</v>
          </cell>
          <cell r="F18">
            <v>50192.56</v>
          </cell>
          <cell r="G18">
            <v>86870.56</v>
          </cell>
          <cell r="I18" t="str">
            <v>114-Technical Training Consultant</v>
          </cell>
          <cell r="J18">
            <v>82242.31</v>
          </cell>
          <cell r="K18">
            <v>95139.81</v>
          </cell>
          <cell r="L18">
            <v>12897.5</v>
          </cell>
          <cell r="M18">
            <v>62896.06</v>
          </cell>
          <cell r="N18">
            <v>114486.06</v>
          </cell>
        </row>
        <row r="19">
          <cell r="B19" t="str">
            <v>115-IT Support Technician 2</v>
          </cell>
          <cell r="C19">
            <v>55258</v>
          </cell>
          <cell r="D19">
            <v>64958.61</v>
          </cell>
          <cell r="E19">
            <v>9700.61</v>
          </cell>
          <cell r="F19">
            <v>40707.084999999999</v>
          </cell>
          <cell r="G19">
            <v>79509.524999999994</v>
          </cell>
          <cell r="I19" t="str">
            <v>115-IT Support Technician 2</v>
          </cell>
          <cell r="J19">
            <v>78974.89</v>
          </cell>
          <cell r="K19">
            <v>87444</v>
          </cell>
          <cell r="L19">
            <v>8469.11</v>
          </cell>
          <cell r="M19">
            <v>66271.225000000006</v>
          </cell>
          <cell r="N19">
            <v>100147.66500000001</v>
          </cell>
        </row>
        <row r="20">
          <cell r="B20" t="str">
            <v>200-Forest Cruiser &amp; Craft Technician</v>
          </cell>
          <cell r="C20">
            <v>31704</v>
          </cell>
          <cell r="D20">
            <v>45924</v>
          </cell>
          <cell r="E20">
            <v>14220</v>
          </cell>
          <cell r="F20">
            <v>10374</v>
          </cell>
          <cell r="G20">
            <v>67254</v>
          </cell>
          <cell r="I20" t="str">
            <v>200-Forest Cruiser &amp; Craft Technician</v>
          </cell>
          <cell r="J20">
            <v>55453</v>
          </cell>
          <cell r="K20">
            <v>61038</v>
          </cell>
          <cell r="L20">
            <v>5585</v>
          </cell>
          <cell r="M20">
            <v>47075.5</v>
          </cell>
          <cell r="N20">
            <v>69415.5</v>
          </cell>
        </row>
        <row r="21">
          <cell r="B21" t="str">
            <v>201-Forest Crew Supervisor 1</v>
          </cell>
          <cell r="C21">
            <v>42531.75</v>
          </cell>
          <cell r="D21">
            <v>47902.25</v>
          </cell>
          <cell r="E21">
            <v>5370.5</v>
          </cell>
          <cell r="F21">
            <v>34476</v>
          </cell>
          <cell r="G21">
            <v>55958</v>
          </cell>
          <cell r="I21" t="str">
            <v>201-Forest Crew Supervisor 1</v>
          </cell>
          <cell r="J21">
            <v>60251.5</v>
          </cell>
          <cell r="K21">
            <v>74653.75</v>
          </cell>
          <cell r="L21">
            <v>14402.25</v>
          </cell>
          <cell r="M21">
            <v>38648.125</v>
          </cell>
          <cell r="N21">
            <v>96257.125</v>
          </cell>
        </row>
        <row r="22">
          <cell r="B22" t="str">
            <v>202-Forest Nursery Laborer</v>
          </cell>
          <cell r="C22">
            <v>25679.5</v>
          </cell>
          <cell r="D22">
            <v>36732</v>
          </cell>
          <cell r="E22">
            <v>11052.5</v>
          </cell>
          <cell r="F22">
            <v>9100.75</v>
          </cell>
          <cell r="G22">
            <v>53310.75</v>
          </cell>
          <cell r="I22" t="str">
            <v>202-Forest Nursery Laborer</v>
          </cell>
          <cell r="J22">
            <v>41427.75</v>
          </cell>
          <cell r="K22">
            <v>53426.5</v>
          </cell>
          <cell r="L22">
            <v>11998.75</v>
          </cell>
          <cell r="M22">
            <v>23429.625</v>
          </cell>
          <cell r="N22">
            <v>71424.625</v>
          </cell>
        </row>
        <row r="23">
          <cell r="B23" t="str">
            <v>203-Horticulturist</v>
          </cell>
          <cell r="C23">
            <v>53677.75</v>
          </cell>
          <cell r="D23">
            <v>62016</v>
          </cell>
          <cell r="E23">
            <v>8338.25</v>
          </cell>
          <cell r="F23">
            <v>41170.375</v>
          </cell>
          <cell r="G23">
            <v>74523.375</v>
          </cell>
          <cell r="I23" t="str">
            <v>203-Horticulturist</v>
          </cell>
          <cell r="J23">
            <v>70237.5</v>
          </cell>
          <cell r="K23">
            <v>75889.200000000012</v>
          </cell>
          <cell r="L23">
            <v>5651.7000000000116</v>
          </cell>
          <cell r="M23">
            <v>61759.949999999983</v>
          </cell>
          <cell r="N23">
            <v>84366.750000000029</v>
          </cell>
        </row>
        <row r="24">
          <cell r="B24" t="str">
            <v>204-Agricultural Commodity Inspector 3</v>
          </cell>
          <cell r="C24">
            <v>31235</v>
          </cell>
          <cell r="D24">
            <v>39401.25</v>
          </cell>
          <cell r="E24">
            <v>8166.25</v>
          </cell>
          <cell r="F24">
            <v>18985.625</v>
          </cell>
          <cell r="G24">
            <v>51650.625</v>
          </cell>
          <cell r="I24" t="str">
            <v>204-Agricultural Commodity Inspector 3</v>
          </cell>
          <cell r="J24">
            <v>42140.800000000003</v>
          </cell>
          <cell r="K24">
            <v>50910.75</v>
          </cell>
          <cell r="L24">
            <v>8769.9499999999971</v>
          </cell>
          <cell r="M24">
            <v>28985.875000000007</v>
          </cell>
          <cell r="N24">
            <v>64065.674999999996</v>
          </cell>
        </row>
        <row r="25">
          <cell r="B25" t="str">
            <v>205-Grounds &amp; Nursery Services Specialist 2</v>
          </cell>
          <cell r="C25">
            <v>42572.627500000002</v>
          </cell>
          <cell r="D25">
            <v>53086.072500000002</v>
          </cell>
          <cell r="E25">
            <v>10513.445</v>
          </cell>
          <cell r="F25">
            <v>26802.460000000003</v>
          </cell>
          <cell r="G25">
            <v>68856.240000000005</v>
          </cell>
          <cell r="I25" t="str">
            <v>205-Grounds &amp; Nursery Services Specialist 2</v>
          </cell>
          <cell r="J25">
            <v>57844.592499999999</v>
          </cell>
          <cell r="K25">
            <v>61380.800000000003</v>
          </cell>
          <cell r="L25">
            <v>3536.2075000000041</v>
          </cell>
          <cell r="M25">
            <v>52540.281249999993</v>
          </cell>
          <cell r="N25">
            <v>66685.111250000016</v>
          </cell>
        </row>
        <row r="26">
          <cell r="B26" t="str">
            <v>206-Grain Inspector 1</v>
          </cell>
          <cell r="C26">
            <v>42858</v>
          </cell>
          <cell r="D26">
            <v>64220.800000000003</v>
          </cell>
          <cell r="E26">
            <v>21362.800000000003</v>
          </cell>
          <cell r="F26">
            <v>10813.799999999996</v>
          </cell>
          <cell r="G26">
            <v>96265</v>
          </cell>
          <cell r="I26" t="str">
            <v>206-Grain Inspector 1</v>
          </cell>
          <cell r="J26">
            <v>57918</v>
          </cell>
          <cell r="K26">
            <v>95036</v>
          </cell>
          <cell r="L26">
            <v>37118</v>
          </cell>
          <cell r="M26">
            <v>2241</v>
          </cell>
          <cell r="N26">
            <v>150713</v>
          </cell>
        </row>
        <row r="27">
          <cell r="B27" t="str">
            <v>207-Wildland Fire Operations Technician 2</v>
          </cell>
          <cell r="C27">
            <v>34478.014999999999</v>
          </cell>
          <cell r="D27">
            <v>50825</v>
          </cell>
          <cell r="E27">
            <v>16346.985000000001</v>
          </cell>
          <cell r="F27">
            <v>9957.5374999999985</v>
          </cell>
          <cell r="G27">
            <v>75345.477500000008</v>
          </cell>
          <cell r="I27" t="str">
            <v>207-Wildland Fire Operations Technician 2</v>
          </cell>
          <cell r="J27">
            <v>47300.41</v>
          </cell>
          <cell r="K27">
            <v>73071.5</v>
          </cell>
          <cell r="L27">
            <v>25771.089999999997</v>
          </cell>
          <cell r="M27">
            <v>8643.7750000000087</v>
          </cell>
          <cell r="N27">
            <v>111728.13499999999</v>
          </cell>
        </row>
        <row r="28">
          <cell r="B28" t="str">
            <v>208-Farmer 2</v>
          </cell>
          <cell r="C28" t="str">
            <v>N/A</v>
          </cell>
          <cell r="D28" t="str">
            <v>N/A</v>
          </cell>
          <cell r="E28" t="str">
            <v>N/A</v>
          </cell>
          <cell r="F28" t="str">
            <v>N/A</v>
          </cell>
          <cell r="G28" t="str">
            <v>N/A</v>
          </cell>
          <cell r="I28" t="str">
            <v>208-Farmer 2</v>
          </cell>
          <cell r="J28" t="str">
            <v>N/A</v>
          </cell>
          <cell r="K28" t="str">
            <v>N/A</v>
          </cell>
          <cell r="L28" t="str">
            <v>N/A</v>
          </cell>
          <cell r="M28" t="str">
            <v>N/A</v>
          </cell>
          <cell r="N28" t="str">
            <v>N/A</v>
          </cell>
        </row>
        <row r="29">
          <cell r="B29" t="str">
            <v>300-Graphic Designer</v>
          </cell>
          <cell r="C29">
            <v>50869.45</v>
          </cell>
          <cell r="D29">
            <v>59904</v>
          </cell>
          <cell r="E29">
            <v>9034.5500000000029</v>
          </cell>
          <cell r="F29">
            <v>37317.624999999993</v>
          </cell>
          <cell r="G29">
            <v>73455.825000000012</v>
          </cell>
          <cell r="I29" t="str">
            <v>300-Graphic Designer</v>
          </cell>
          <cell r="J29">
            <v>67596</v>
          </cell>
          <cell r="K29">
            <v>80000</v>
          </cell>
          <cell r="L29">
            <v>12404</v>
          </cell>
          <cell r="M29">
            <v>48990</v>
          </cell>
          <cell r="N29">
            <v>98606</v>
          </cell>
        </row>
        <row r="30">
          <cell r="B30" t="str">
            <v>301-Recreation &amp; Athletics Specialist 2</v>
          </cell>
          <cell r="C30">
            <v>48496.14</v>
          </cell>
          <cell r="D30">
            <v>58143.6</v>
          </cell>
          <cell r="E30">
            <v>9647.4599999999991</v>
          </cell>
          <cell r="F30">
            <v>34024.949999999997</v>
          </cell>
          <cell r="G30">
            <v>72614.789999999994</v>
          </cell>
          <cell r="I30" t="str">
            <v>301-Recreation &amp; Athletics Specialist 2</v>
          </cell>
          <cell r="J30">
            <v>61809.4</v>
          </cell>
          <cell r="K30">
            <v>73743</v>
          </cell>
          <cell r="L30">
            <v>11933.599999999999</v>
          </cell>
          <cell r="M30">
            <v>43909</v>
          </cell>
          <cell r="N30">
            <v>91643.4</v>
          </cell>
        </row>
        <row r="31">
          <cell r="B31" t="str">
            <v>302-Sports Equipment Technician</v>
          </cell>
          <cell r="C31">
            <v>25307.25</v>
          </cell>
          <cell r="D31">
            <v>39771.75</v>
          </cell>
          <cell r="E31">
            <v>14464.5</v>
          </cell>
          <cell r="F31">
            <v>3610.5</v>
          </cell>
          <cell r="G31">
            <v>61468.5</v>
          </cell>
          <cell r="I31" t="str">
            <v>302-Sports Equipment Technician</v>
          </cell>
          <cell r="J31">
            <v>39222.75</v>
          </cell>
          <cell r="K31">
            <v>53146.25</v>
          </cell>
          <cell r="L31">
            <v>13923.5</v>
          </cell>
          <cell r="M31">
            <v>18337.5</v>
          </cell>
          <cell r="N31">
            <v>74031.5</v>
          </cell>
        </row>
        <row r="32">
          <cell r="B32" t="str">
            <v>303-Preservation &amp; Museum Specialist 3</v>
          </cell>
          <cell r="C32">
            <v>41053</v>
          </cell>
          <cell r="D32">
            <v>58056</v>
          </cell>
          <cell r="E32">
            <v>17003</v>
          </cell>
          <cell r="F32">
            <v>15548.5</v>
          </cell>
          <cell r="G32">
            <v>83560.5</v>
          </cell>
          <cell r="I32" t="str">
            <v>303-Preservation &amp; Museum Specialist 3</v>
          </cell>
          <cell r="J32">
            <v>65138</v>
          </cell>
          <cell r="K32">
            <v>76871</v>
          </cell>
          <cell r="L32">
            <v>11733</v>
          </cell>
          <cell r="M32">
            <v>47538.5</v>
          </cell>
          <cell r="N32">
            <v>94470.5</v>
          </cell>
        </row>
        <row r="33">
          <cell r="B33" t="str">
            <v>304-Sewing &amp; Alterations Specialist 2</v>
          </cell>
          <cell r="C33" t="str">
            <v>N/A</v>
          </cell>
          <cell r="D33" t="str">
            <v>N/A</v>
          </cell>
          <cell r="E33" t="str">
            <v>N/A</v>
          </cell>
          <cell r="F33" t="str">
            <v>N/A</v>
          </cell>
          <cell r="G33" t="str">
            <v>N/A</v>
          </cell>
          <cell r="I33" t="str">
            <v>304-Sewing &amp; Alterations Specialist 2</v>
          </cell>
          <cell r="J33" t="str">
            <v>N/A</v>
          </cell>
          <cell r="K33" t="str">
            <v>N/A</v>
          </cell>
          <cell r="L33" t="str">
            <v>N/A</v>
          </cell>
          <cell r="M33" t="str">
            <v>N/A</v>
          </cell>
          <cell r="N33" t="str">
            <v>N/A</v>
          </cell>
        </row>
        <row r="34">
          <cell r="B34" t="str">
            <v>400-Highway Maintenance Worker 2</v>
          </cell>
          <cell r="C34">
            <v>53150</v>
          </cell>
          <cell r="D34">
            <v>56876</v>
          </cell>
          <cell r="E34">
            <v>3726</v>
          </cell>
          <cell r="F34">
            <v>47561</v>
          </cell>
          <cell r="G34">
            <v>62465</v>
          </cell>
          <cell r="I34" t="str">
            <v>400-Highway Maintenance Worker 2</v>
          </cell>
          <cell r="J34">
            <v>63905.5</v>
          </cell>
          <cell r="K34">
            <v>69143.5</v>
          </cell>
          <cell r="L34">
            <v>5238</v>
          </cell>
          <cell r="M34">
            <v>56048.5</v>
          </cell>
          <cell r="N34">
            <v>77000.5</v>
          </cell>
        </row>
        <row r="35">
          <cell r="B35" t="str">
            <v>401-Construction Project Coordinator 2</v>
          </cell>
          <cell r="C35">
            <v>77066.990000000005</v>
          </cell>
          <cell r="D35">
            <v>88179.637500000012</v>
          </cell>
          <cell r="E35">
            <v>11112.647500000006</v>
          </cell>
          <cell r="F35">
            <v>60398.018749999996</v>
          </cell>
          <cell r="G35">
            <v>104848.60875000001</v>
          </cell>
          <cell r="I35" t="str">
            <v>401-Construction Project Coordinator 2</v>
          </cell>
          <cell r="J35">
            <v>105879.66500000001</v>
          </cell>
          <cell r="K35">
            <v>120769.75</v>
          </cell>
          <cell r="L35">
            <v>14890.084999999992</v>
          </cell>
          <cell r="M35">
            <v>83544.53750000002</v>
          </cell>
          <cell r="N35">
            <v>143104.8775</v>
          </cell>
        </row>
        <row r="36">
          <cell r="B36" t="str">
            <v>402-Construction &amp; Maintenance Superintendent 2</v>
          </cell>
          <cell r="C36">
            <v>72322.5</v>
          </cell>
          <cell r="D36">
            <v>114131</v>
          </cell>
          <cell r="E36">
            <v>41808.5</v>
          </cell>
          <cell r="F36">
            <v>9609.75</v>
          </cell>
          <cell r="G36">
            <v>176843.75</v>
          </cell>
          <cell r="I36" t="str">
            <v>402-Construction &amp; Maintenance Superintendent 2</v>
          </cell>
          <cell r="J36">
            <v>95984</v>
          </cell>
          <cell r="K36">
            <v>171197.5</v>
          </cell>
          <cell r="L36">
            <v>75213.5</v>
          </cell>
          <cell r="M36">
            <v>0</v>
          </cell>
          <cell r="N36">
            <v>284017.75</v>
          </cell>
        </row>
        <row r="37">
          <cell r="B37" t="str">
            <v>403-Carpenter</v>
          </cell>
          <cell r="C37">
            <v>52313.3</v>
          </cell>
          <cell r="D37">
            <v>73788.2</v>
          </cell>
          <cell r="E37">
            <v>21474.899999999994</v>
          </cell>
          <cell r="F37">
            <v>20100.950000000012</v>
          </cell>
          <cell r="G37">
            <v>106000.54999999999</v>
          </cell>
          <cell r="I37" t="str">
            <v>403-Carpenter</v>
          </cell>
          <cell r="J37">
            <v>67189.385000000009</v>
          </cell>
          <cell r="K37">
            <v>76749.19</v>
          </cell>
          <cell r="L37">
            <v>9559.804999999993</v>
          </cell>
          <cell r="M37">
            <v>52849.67750000002</v>
          </cell>
          <cell r="N37">
            <v>91088.897499999992</v>
          </cell>
        </row>
        <row r="38">
          <cell r="B38" t="str">
            <v>404-Painter</v>
          </cell>
          <cell r="C38">
            <v>47982.3</v>
          </cell>
          <cell r="D38">
            <v>67163</v>
          </cell>
          <cell r="E38">
            <v>19180.699999999997</v>
          </cell>
          <cell r="F38">
            <v>19211.250000000007</v>
          </cell>
          <cell r="G38">
            <v>95934.049999999988</v>
          </cell>
          <cell r="I38" t="str">
            <v>404-Painter</v>
          </cell>
          <cell r="J38">
            <v>60456</v>
          </cell>
          <cell r="K38">
            <v>76398.2</v>
          </cell>
          <cell r="L38">
            <v>15942.199999999997</v>
          </cell>
          <cell r="M38">
            <v>36542.700000000004</v>
          </cell>
          <cell r="N38">
            <v>100311.5</v>
          </cell>
        </row>
        <row r="39">
          <cell r="B39" t="str">
            <v>406-Electrician</v>
          </cell>
          <cell r="C39">
            <v>57679.5</v>
          </cell>
          <cell r="D39">
            <v>85115.58</v>
          </cell>
          <cell r="E39">
            <v>27436.080000000002</v>
          </cell>
          <cell r="F39">
            <v>16525.379999999997</v>
          </cell>
          <cell r="G39">
            <v>126269.70000000001</v>
          </cell>
          <cell r="I39" t="str">
            <v>406-Electrician</v>
          </cell>
          <cell r="J39">
            <v>73153.5</v>
          </cell>
          <cell r="K39">
            <v>89367.1</v>
          </cell>
          <cell r="L39">
            <v>16213.600000000006</v>
          </cell>
          <cell r="M39">
            <v>48833.099999999991</v>
          </cell>
          <cell r="N39">
            <v>113687.50000000001</v>
          </cell>
        </row>
        <row r="40">
          <cell r="B40" t="str">
            <v>407-Plumber/Pipefitter/Steamfitter</v>
          </cell>
          <cell r="C40">
            <v>49765.2</v>
          </cell>
          <cell r="D40">
            <v>75858.434999999998</v>
          </cell>
          <cell r="E40">
            <v>26093.235000000001</v>
          </cell>
          <cell r="F40">
            <v>10625.347499999996</v>
          </cell>
          <cell r="G40">
            <v>114998.28750000001</v>
          </cell>
          <cell r="I40" t="str">
            <v>407-Plumber/Pipefitter/Steamfitter</v>
          </cell>
          <cell r="J40">
            <v>66512.75</v>
          </cell>
          <cell r="K40">
            <v>83048.002500000002</v>
          </cell>
          <cell r="L40">
            <v>16535.252500000002</v>
          </cell>
          <cell r="M40">
            <v>41709.871249999997</v>
          </cell>
          <cell r="N40">
            <v>107850.88125000001</v>
          </cell>
        </row>
        <row r="41">
          <cell r="B41" t="str">
            <v>408-Refrigeration Mechanic</v>
          </cell>
          <cell r="C41">
            <v>59218</v>
          </cell>
          <cell r="D41">
            <v>67356</v>
          </cell>
          <cell r="E41">
            <v>8138</v>
          </cell>
          <cell r="F41">
            <v>47011</v>
          </cell>
          <cell r="G41">
            <v>79563</v>
          </cell>
          <cell r="I41" t="str">
            <v>408-Refrigeration Mechanic</v>
          </cell>
          <cell r="J41">
            <v>72010</v>
          </cell>
          <cell r="K41">
            <v>79643.199999999997</v>
          </cell>
          <cell r="L41">
            <v>7633.1999999999971</v>
          </cell>
          <cell r="M41">
            <v>60560.200000000004</v>
          </cell>
          <cell r="N41">
            <v>91093</v>
          </cell>
        </row>
        <row r="42">
          <cell r="B42" t="str">
            <v>409-Maintenance Mechanic 2</v>
          </cell>
          <cell r="C42">
            <v>48370.55</v>
          </cell>
          <cell r="D42">
            <v>69239.5</v>
          </cell>
          <cell r="E42">
            <v>20868.949999999997</v>
          </cell>
          <cell r="F42">
            <v>17067.125000000007</v>
          </cell>
          <cell r="G42">
            <v>100542.92499999999</v>
          </cell>
          <cell r="I42" t="str">
            <v>409-Maintenance Mechanic 2</v>
          </cell>
          <cell r="J42">
            <v>67058.25</v>
          </cell>
          <cell r="K42">
            <v>81039</v>
          </cell>
          <cell r="L42">
            <v>13980.75</v>
          </cell>
          <cell r="M42">
            <v>46087.125</v>
          </cell>
          <cell r="N42">
            <v>102010.125</v>
          </cell>
        </row>
        <row r="43">
          <cell r="B43" t="str">
            <v>410-Welder - Fabricator</v>
          </cell>
          <cell r="C43">
            <v>54873</v>
          </cell>
          <cell r="D43">
            <v>72738</v>
          </cell>
          <cell r="E43">
            <v>17865</v>
          </cell>
          <cell r="F43">
            <v>28075.5</v>
          </cell>
          <cell r="G43">
            <v>99535.5</v>
          </cell>
          <cell r="I43" t="str">
            <v>410-Welder - Fabricator</v>
          </cell>
          <cell r="J43">
            <v>68384.09</v>
          </cell>
          <cell r="K43">
            <v>82200</v>
          </cell>
          <cell r="L43">
            <v>13815.910000000003</v>
          </cell>
          <cell r="M43">
            <v>47660.224999999991</v>
          </cell>
          <cell r="N43">
            <v>102923.86500000001</v>
          </cell>
        </row>
        <row r="44">
          <cell r="B44" t="str">
            <v>411-Equipment Operator 2</v>
          </cell>
          <cell r="C44">
            <v>46322</v>
          </cell>
          <cell r="D44">
            <v>64432.78</v>
          </cell>
          <cell r="E44">
            <v>18110.78</v>
          </cell>
          <cell r="F44">
            <v>19155.830000000002</v>
          </cell>
          <cell r="G44">
            <v>91598.95</v>
          </cell>
          <cell r="I44" t="str">
            <v>411-Equipment Operator 2</v>
          </cell>
          <cell r="J44">
            <v>60108</v>
          </cell>
          <cell r="K44">
            <v>72550.399999999994</v>
          </cell>
          <cell r="L44">
            <v>12442.399999999994</v>
          </cell>
          <cell r="M44">
            <v>41444.400000000009</v>
          </cell>
          <cell r="N44">
            <v>91213.999999999985</v>
          </cell>
        </row>
        <row r="45">
          <cell r="B45" t="str">
            <v>500-Vocational Education Program Specialist</v>
          </cell>
          <cell r="C45" t="str">
            <v>N/A</v>
          </cell>
          <cell r="D45" t="str">
            <v>N/A</v>
          </cell>
          <cell r="E45" t="str">
            <v>N/A</v>
          </cell>
          <cell r="F45" t="str">
            <v>N/A</v>
          </cell>
          <cell r="G45" t="str">
            <v>N/A</v>
          </cell>
          <cell r="I45" t="str">
            <v>500-Vocational Education Program Specialist</v>
          </cell>
          <cell r="J45" t="str">
            <v>N/A</v>
          </cell>
          <cell r="K45" t="str">
            <v>N/A</v>
          </cell>
          <cell r="L45" t="str">
            <v>N/A</v>
          </cell>
          <cell r="M45" t="str">
            <v>N/A</v>
          </cell>
          <cell r="N45" t="str">
            <v>N/A</v>
          </cell>
        </row>
        <row r="46">
          <cell r="B46" t="str">
            <v>501-Instruction &amp; Classroom Support Technician 1</v>
          </cell>
          <cell r="C46">
            <v>27025.5</v>
          </cell>
          <cell r="D46">
            <v>36792</v>
          </cell>
          <cell r="E46">
            <v>9766.5</v>
          </cell>
          <cell r="F46">
            <v>12375.75</v>
          </cell>
          <cell r="G46">
            <v>51441.75</v>
          </cell>
          <cell r="I46" t="str">
            <v>501-Instruction &amp; Classroom Support Technician 1</v>
          </cell>
          <cell r="J46">
            <v>35946.5</v>
          </cell>
          <cell r="K46">
            <v>52146</v>
          </cell>
          <cell r="L46">
            <v>16199.5</v>
          </cell>
          <cell r="M46">
            <v>11647.25</v>
          </cell>
          <cell r="N46">
            <v>76445.25</v>
          </cell>
        </row>
        <row r="47">
          <cell r="B47" t="str">
            <v>502-Early Childhood Program Specialist 3</v>
          </cell>
          <cell r="C47">
            <v>48802.7</v>
          </cell>
          <cell r="D47">
            <v>49396.9</v>
          </cell>
          <cell r="E47">
            <v>594.20000000000437</v>
          </cell>
          <cell r="F47">
            <v>47911.399999999994</v>
          </cell>
          <cell r="G47">
            <v>50288.200000000012</v>
          </cell>
          <cell r="I47" t="str">
            <v>502-Early Childhood Program Specialist 3</v>
          </cell>
          <cell r="J47">
            <v>69837.25</v>
          </cell>
          <cell r="K47">
            <v>88663.75</v>
          </cell>
          <cell r="L47">
            <v>18826.5</v>
          </cell>
          <cell r="M47">
            <v>41597.5</v>
          </cell>
          <cell r="N47">
            <v>116903.5</v>
          </cell>
        </row>
        <row r="48">
          <cell r="B48" t="str">
            <v>503-Deaf Interpreter 3</v>
          </cell>
          <cell r="C48">
            <v>34174</v>
          </cell>
          <cell r="D48">
            <v>48609.599999999999</v>
          </cell>
          <cell r="E48">
            <v>14435.599999999999</v>
          </cell>
          <cell r="F48">
            <v>12520.600000000002</v>
          </cell>
          <cell r="G48">
            <v>70263</v>
          </cell>
          <cell r="I48" t="str">
            <v>503-Deaf Interpreter 3</v>
          </cell>
          <cell r="J48">
            <v>53658</v>
          </cell>
          <cell r="K48">
            <v>63273.600000000006</v>
          </cell>
          <cell r="L48">
            <v>9615.6000000000058</v>
          </cell>
          <cell r="M48">
            <v>39234.599999999991</v>
          </cell>
          <cell r="N48">
            <v>77697.000000000015</v>
          </cell>
        </row>
        <row r="49">
          <cell r="B49" t="str">
            <v>505-Library &amp; Archival Professional 2</v>
          </cell>
          <cell r="C49">
            <v>56607</v>
          </cell>
          <cell r="D49">
            <v>66683.654999999999</v>
          </cell>
          <cell r="E49">
            <v>10076.654999999999</v>
          </cell>
          <cell r="F49">
            <v>41492.017500000002</v>
          </cell>
          <cell r="G49">
            <v>81798.637499999997</v>
          </cell>
          <cell r="I49" t="str">
            <v>505-Library &amp; Archival Professional 2</v>
          </cell>
          <cell r="J49">
            <v>72622.950000000012</v>
          </cell>
          <cell r="K49">
            <v>89876.25</v>
          </cell>
          <cell r="L49">
            <v>17253.299999999988</v>
          </cell>
          <cell r="M49">
            <v>46743.000000000029</v>
          </cell>
          <cell r="N49">
            <v>115756.19999999998</v>
          </cell>
        </row>
        <row r="50">
          <cell r="B50" t="str">
            <v>600-Actuary 2</v>
          </cell>
          <cell r="C50">
            <v>51214.75</v>
          </cell>
          <cell r="D50">
            <v>75695.25</v>
          </cell>
          <cell r="E50">
            <v>24480.5</v>
          </cell>
          <cell r="F50">
            <v>14494</v>
          </cell>
          <cell r="G50">
            <v>112416</v>
          </cell>
          <cell r="I50" t="str">
            <v>600-Actuary 2</v>
          </cell>
          <cell r="J50">
            <v>75157.75</v>
          </cell>
          <cell r="K50">
            <v>114824.25</v>
          </cell>
          <cell r="L50">
            <v>39666.5</v>
          </cell>
          <cell r="M50">
            <v>15658</v>
          </cell>
          <cell r="N50">
            <v>174324</v>
          </cell>
        </row>
        <row r="51">
          <cell r="B51" t="str">
            <v>601-Financial Legal Examiner 2</v>
          </cell>
          <cell r="C51">
            <v>63021</v>
          </cell>
          <cell r="D51">
            <v>66255</v>
          </cell>
          <cell r="E51">
            <v>3234</v>
          </cell>
          <cell r="F51">
            <v>58170</v>
          </cell>
          <cell r="G51">
            <v>71106</v>
          </cell>
          <cell r="I51" t="str">
            <v>601-Financial Legal Examiner 2</v>
          </cell>
          <cell r="J51">
            <v>95280</v>
          </cell>
          <cell r="K51">
            <v>100344</v>
          </cell>
          <cell r="L51">
            <v>5064</v>
          </cell>
          <cell r="M51">
            <v>87684</v>
          </cell>
          <cell r="N51">
            <v>107940</v>
          </cell>
        </row>
        <row r="52">
          <cell r="B52" t="str">
            <v>602-Industrial Insurance Appeals Judge 3</v>
          </cell>
          <cell r="C52">
            <v>77725</v>
          </cell>
          <cell r="D52">
            <v>86688</v>
          </cell>
          <cell r="E52">
            <v>8963</v>
          </cell>
          <cell r="F52">
            <v>64280.5</v>
          </cell>
          <cell r="G52">
            <v>100132.5</v>
          </cell>
          <cell r="I52" t="str">
            <v>602-Industrial Insurance Appeals Judge 3</v>
          </cell>
          <cell r="J52">
            <v>124799</v>
          </cell>
          <cell r="K52">
            <v>131436</v>
          </cell>
          <cell r="L52">
            <v>6637</v>
          </cell>
          <cell r="M52">
            <v>114843.5</v>
          </cell>
          <cell r="N52">
            <v>141391.5</v>
          </cell>
        </row>
        <row r="53">
          <cell r="B53" t="str">
            <v>603-Contracts Specialist 2</v>
          </cell>
          <cell r="C53">
            <v>58083.25</v>
          </cell>
          <cell r="D53">
            <v>72050.5</v>
          </cell>
          <cell r="E53">
            <v>13967.25</v>
          </cell>
          <cell r="F53">
            <v>37132.375</v>
          </cell>
          <cell r="G53">
            <v>93001.375</v>
          </cell>
          <cell r="I53" t="str">
            <v>603-Contracts Specialist 2</v>
          </cell>
          <cell r="J53">
            <v>74927.600000000006</v>
          </cell>
          <cell r="K53">
            <v>104844.1725</v>
          </cell>
          <cell r="L53">
            <v>29916.572499999995</v>
          </cell>
          <cell r="M53">
            <v>30052.741250000014</v>
          </cell>
          <cell r="N53">
            <v>149719.03125</v>
          </cell>
        </row>
        <row r="54">
          <cell r="B54" t="str">
            <v>604-Budget Analyst 2</v>
          </cell>
          <cell r="C54">
            <v>63378</v>
          </cell>
          <cell r="D54">
            <v>74282</v>
          </cell>
          <cell r="E54">
            <v>10904</v>
          </cell>
          <cell r="F54">
            <v>47022</v>
          </cell>
          <cell r="G54">
            <v>90638</v>
          </cell>
          <cell r="I54" t="str">
            <v>604-Budget Analyst 2</v>
          </cell>
          <cell r="J54">
            <v>85459.92</v>
          </cell>
          <cell r="K54">
            <v>101446.7</v>
          </cell>
          <cell r="L54">
            <v>15986.779999999999</v>
          </cell>
          <cell r="M54">
            <v>61479.75</v>
          </cell>
          <cell r="N54">
            <v>125426.87</v>
          </cell>
        </row>
        <row r="55">
          <cell r="B55" t="str">
            <v>605-Fiscal Technician 2</v>
          </cell>
          <cell r="C55">
            <v>41751</v>
          </cell>
          <cell r="D55">
            <v>50255.25</v>
          </cell>
          <cell r="E55">
            <v>8504.25</v>
          </cell>
          <cell r="F55">
            <v>28994.625</v>
          </cell>
          <cell r="G55">
            <v>63011.625</v>
          </cell>
          <cell r="I55" t="str">
            <v>605-Fiscal Technician 2</v>
          </cell>
          <cell r="J55">
            <v>56823.364999999998</v>
          </cell>
          <cell r="K55">
            <v>64083</v>
          </cell>
          <cell r="L55">
            <v>7259.635000000002</v>
          </cell>
          <cell r="M55">
            <v>45933.912499999991</v>
          </cell>
          <cell r="N55">
            <v>74972.452499999999</v>
          </cell>
        </row>
        <row r="56">
          <cell r="B56" t="str">
            <v>606-Cashier 2</v>
          </cell>
          <cell r="C56">
            <v>31796</v>
          </cell>
          <cell r="D56">
            <v>39208</v>
          </cell>
          <cell r="E56">
            <v>7412</v>
          </cell>
          <cell r="F56">
            <v>20678</v>
          </cell>
          <cell r="G56">
            <v>50326</v>
          </cell>
          <cell r="I56" t="str">
            <v>606-Cashier 2</v>
          </cell>
          <cell r="J56">
            <v>43491</v>
          </cell>
          <cell r="K56">
            <v>49428</v>
          </cell>
          <cell r="L56">
            <v>5937</v>
          </cell>
          <cell r="M56">
            <v>34585.5</v>
          </cell>
          <cell r="N56">
            <v>58333.5</v>
          </cell>
        </row>
        <row r="57">
          <cell r="B57" t="str">
            <v>607-Auditor 2</v>
          </cell>
          <cell r="C57">
            <v>46620.5</v>
          </cell>
          <cell r="D57">
            <v>64252.5</v>
          </cell>
          <cell r="E57">
            <v>17632</v>
          </cell>
          <cell r="F57">
            <v>20172.5</v>
          </cell>
          <cell r="G57">
            <v>90700.5</v>
          </cell>
          <cell r="I57" t="str">
            <v>607-Auditor 2</v>
          </cell>
          <cell r="J57">
            <v>72561.5</v>
          </cell>
          <cell r="K57">
            <v>85518</v>
          </cell>
          <cell r="L57">
            <v>12956.5</v>
          </cell>
          <cell r="M57">
            <v>53126.75</v>
          </cell>
          <cell r="N57">
            <v>104952.75</v>
          </cell>
        </row>
        <row r="58">
          <cell r="B58" t="str">
            <v>608-Audit Specialist - Dot 2</v>
          </cell>
          <cell r="C58">
            <v>48636</v>
          </cell>
          <cell r="D58">
            <v>55260</v>
          </cell>
          <cell r="E58">
            <v>6624</v>
          </cell>
          <cell r="F58">
            <v>38700</v>
          </cell>
          <cell r="G58">
            <v>65196</v>
          </cell>
          <cell r="I58" t="str">
            <v>608-Audit Specialist - Dot 2</v>
          </cell>
          <cell r="J58">
            <v>69505</v>
          </cell>
          <cell r="K58">
            <v>80868</v>
          </cell>
          <cell r="L58">
            <v>11363</v>
          </cell>
          <cell r="M58">
            <v>52460.5</v>
          </cell>
          <cell r="N58">
            <v>97912.5</v>
          </cell>
        </row>
        <row r="59">
          <cell r="B59" t="str">
            <v>609-Financial Examiner 3</v>
          </cell>
          <cell r="C59">
            <v>51922</v>
          </cell>
          <cell r="D59">
            <v>73564</v>
          </cell>
          <cell r="E59">
            <v>21642</v>
          </cell>
          <cell r="F59">
            <v>19459</v>
          </cell>
          <cell r="G59">
            <v>106027</v>
          </cell>
          <cell r="I59" t="str">
            <v>609-Financial Examiner 3</v>
          </cell>
          <cell r="J59">
            <v>79473.600000000006</v>
          </cell>
          <cell r="K59">
            <v>102193</v>
          </cell>
          <cell r="L59">
            <v>22719.399999999994</v>
          </cell>
          <cell r="M59">
            <v>45394.500000000015</v>
          </cell>
          <cell r="N59">
            <v>136272.09999999998</v>
          </cell>
        </row>
        <row r="60">
          <cell r="B60" t="str">
            <v>610-Public Benefits Specialist 3</v>
          </cell>
          <cell r="C60">
            <v>37134</v>
          </cell>
          <cell r="D60">
            <v>53304</v>
          </cell>
          <cell r="E60">
            <v>16170</v>
          </cell>
          <cell r="F60">
            <v>12879</v>
          </cell>
          <cell r="G60">
            <v>77559</v>
          </cell>
          <cell r="I60" t="str">
            <v>610-Public Benefits Specialist 3</v>
          </cell>
          <cell r="J60">
            <v>63607</v>
          </cell>
          <cell r="K60">
            <v>77352</v>
          </cell>
          <cell r="L60">
            <v>13745</v>
          </cell>
          <cell r="M60">
            <v>42989.5</v>
          </cell>
          <cell r="N60">
            <v>97969.5</v>
          </cell>
        </row>
        <row r="61">
          <cell r="B61" t="str">
            <v>611-Tax Information Specialist 1</v>
          </cell>
          <cell r="C61">
            <v>38203.5</v>
          </cell>
          <cell r="D61">
            <v>42811</v>
          </cell>
          <cell r="E61">
            <v>4607.5</v>
          </cell>
          <cell r="F61">
            <v>31292.25</v>
          </cell>
          <cell r="G61">
            <v>49722.25</v>
          </cell>
          <cell r="I61" t="str">
            <v>611-Tax Information Specialist 1</v>
          </cell>
          <cell r="J61">
            <v>57649</v>
          </cell>
          <cell r="K61">
            <v>62496</v>
          </cell>
          <cell r="L61">
            <v>4847</v>
          </cell>
          <cell r="M61">
            <v>50378.5</v>
          </cell>
          <cell r="N61">
            <v>69766.5</v>
          </cell>
        </row>
        <row r="62">
          <cell r="B62" t="str">
            <v>612-Revenue Agent 2</v>
          </cell>
          <cell r="C62">
            <v>41332</v>
          </cell>
          <cell r="D62">
            <v>56417.2</v>
          </cell>
          <cell r="E62">
            <v>15085.199999999997</v>
          </cell>
          <cell r="F62">
            <v>18704.200000000004</v>
          </cell>
          <cell r="G62">
            <v>79045</v>
          </cell>
          <cell r="I62" t="str">
            <v>612-Revenue Agent 2</v>
          </cell>
          <cell r="J62">
            <v>58185.5</v>
          </cell>
          <cell r="K62">
            <v>77981.5</v>
          </cell>
          <cell r="L62">
            <v>19796</v>
          </cell>
          <cell r="M62">
            <v>28491.5</v>
          </cell>
          <cell r="N62">
            <v>107675.5</v>
          </cell>
        </row>
        <row r="63">
          <cell r="B63" t="str">
            <v>613-Support Enforcement Officer 2</v>
          </cell>
          <cell r="C63">
            <v>42416.75</v>
          </cell>
          <cell r="D63">
            <v>51775</v>
          </cell>
          <cell r="E63">
            <v>9358.25</v>
          </cell>
          <cell r="F63">
            <v>28379.375</v>
          </cell>
          <cell r="G63">
            <v>65812.375</v>
          </cell>
          <cell r="I63" t="str">
            <v>613-Support Enforcement Officer 2</v>
          </cell>
          <cell r="J63">
            <v>62344</v>
          </cell>
          <cell r="K63">
            <v>76753.75</v>
          </cell>
          <cell r="L63">
            <v>14409.75</v>
          </cell>
          <cell r="M63">
            <v>40729.375</v>
          </cell>
          <cell r="N63">
            <v>98368.375</v>
          </cell>
        </row>
        <row r="64">
          <cell r="B64" t="str">
            <v>700-Clinical/Medical Technologist 2</v>
          </cell>
          <cell r="C64">
            <v>41766</v>
          </cell>
          <cell r="D64">
            <v>53010.5</v>
          </cell>
          <cell r="E64">
            <v>11244.5</v>
          </cell>
          <cell r="F64">
            <v>24899.25</v>
          </cell>
          <cell r="G64">
            <v>69877.25</v>
          </cell>
          <cell r="I64" t="str">
            <v>700-Clinical/Medical Technologist 2</v>
          </cell>
          <cell r="J64">
            <v>61073</v>
          </cell>
          <cell r="K64">
            <v>70316.5</v>
          </cell>
          <cell r="L64">
            <v>9243.5</v>
          </cell>
          <cell r="M64">
            <v>47207.75</v>
          </cell>
          <cell r="N64">
            <v>84181.75</v>
          </cell>
        </row>
        <row r="65">
          <cell r="B65" t="str">
            <v>701-Laboratory Technician 3</v>
          </cell>
          <cell r="C65">
            <v>36790</v>
          </cell>
          <cell r="D65">
            <v>59945.599999999999</v>
          </cell>
          <cell r="E65">
            <v>23155.599999999999</v>
          </cell>
          <cell r="F65">
            <v>2056.6000000000058</v>
          </cell>
          <cell r="G65">
            <v>94679</v>
          </cell>
          <cell r="I65" t="str">
            <v>701-Laboratory Technician 3</v>
          </cell>
          <cell r="J65">
            <v>55453</v>
          </cell>
          <cell r="K65">
            <v>88764</v>
          </cell>
          <cell r="L65">
            <v>33311</v>
          </cell>
          <cell r="M65">
            <v>5486.5</v>
          </cell>
          <cell r="N65">
            <v>138730.5</v>
          </cell>
        </row>
        <row r="66">
          <cell r="B66" t="str">
            <v>703-Mental Health Practitioner</v>
          </cell>
          <cell r="C66">
            <v>50621.25</v>
          </cell>
          <cell r="D66">
            <v>63183</v>
          </cell>
          <cell r="E66">
            <v>12561.75</v>
          </cell>
          <cell r="F66">
            <v>31778.625</v>
          </cell>
          <cell r="G66">
            <v>82025.625</v>
          </cell>
          <cell r="I66" t="str">
            <v>703-Mental Health Practitioner</v>
          </cell>
          <cell r="J66">
            <v>75044.75</v>
          </cell>
          <cell r="K66">
            <v>93469.8</v>
          </cell>
          <cell r="L66">
            <v>18425.050000000003</v>
          </cell>
          <cell r="M66">
            <v>47407.174999999996</v>
          </cell>
          <cell r="N66">
            <v>121107.375</v>
          </cell>
        </row>
        <row r="67">
          <cell r="B67" t="str">
            <v>704-Psychiatric Child Care Counselor 1</v>
          </cell>
          <cell r="C67">
            <v>39617.75</v>
          </cell>
          <cell r="D67">
            <v>60181.5</v>
          </cell>
          <cell r="E67">
            <v>20563.75</v>
          </cell>
          <cell r="F67">
            <v>8772.125</v>
          </cell>
          <cell r="G67">
            <v>91027.125</v>
          </cell>
          <cell r="I67" t="str">
            <v>704-Psychiatric Child Care Counselor 1</v>
          </cell>
          <cell r="J67">
            <v>70432.75</v>
          </cell>
          <cell r="K67">
            <v>90151.5</v>
          </cell>
          <cell r="L67">
            <v>19718.75</v>
          </cell>
          <cell r="M67">
            <v>40854.625</v>
          </cell>
          <cell r="N67">
            <v>119729.625</v>
          </cell>
        </row>
        <row r="68">
          <cell r="B68" t="str">
            <v>705-Social Worker 2 - Academic Medical Centers</v>
          </cell>
          <cell r="C68">
            <v>51771.5</v>
          </cell>
          <cell r="D68">
            <v>57535</v>
          </cell>
          <cell r="E68">
            <v>5763.5</v>
          </cell>
          <cell r="F68">
            <v>43126.25</v>
          </cell>
          <cell r="G68">
            <v>66180.25</v>
          </cell>
          <cell r="I68" t="str">
            <v>705-Social Worker 2 - Academic Medical Centers</v>
          </cell>
          <cell r="J68">
            <v>72036</v>
          </cell>
          <cell r="K68">
            <v>83973</v>
          </cell>
          <cell r="L68">
            <v>11937</v>
          </cell>
          <cell r="M68">
            <v>54130.5</v>
          </cell>
          <cell r="N68">
            <v>101878.5</v>
          </cell>
        </row>
        <row r="69">
          <cell r="B69" t="str">
            <v>706-Residential Rehabilitation Counselor 2</v>
          </cell>
          <cell r="C69">
            <v>42142</v>
          </cell>
          <cell r="D69">
            <v>83934</v>
          </cell>
          <cell r="E69">
            <v>41792</v>
          </cell>
          <cell r="F69">
            <v>0</v>
          </cell>
          <cell r="G69">
            <v>146622</v>
          </cell>
          <cell r="I69" t="str">
            <v>706-Residential Rehabilitation Counselor 2</v>
          </cell>
          <cell r="J69">
            <v>62224.5</v>
          </cell>
          <cell r="K69">
            <v>116550</v>
          </cell>
          <cell r="L69">
            <v>54325.5</v>
          </cell>
          <cell r="M69">
            <v>0</v>
          </cell>
          <cell r="N69">
            <v>198038.25</v>
          </cell>
        </row>
        <row r="70">
          <cell r="B70" t="str">
            <v>707-Psychology Associate</v>
          </cell>
          <cell r="C70">
            <v>57376.5</v>
          </cell>
          <cell r="D70">
            <v>65577</v>
          </cell>
          <cell r="E70">
            <v>8200.5</v>
          </cell>
          <cell r="F70">
            <v>45075.75</v>
          </cell>
          <cell r="G70">
            <v>77877.75</v>
          </cell>
          <cell r="I70" t="str">
            <v>707-Psychology Associate</v>
          </cell>
          <cell r="J70">
            <v>90467.25</v>
          </cell>
          <cell r="K70">
            <v>95796</v>
          </cell>
          <cell r="L70">
            <v>5328.75</v>
          </cell>
          <cell r="M70">
            <v>82474.125</v>
          </cell>
          <cell r="N70">
            <v>103789.125</v>
          </cell>
        </row>
        <row r="71">
          <cell r="B71" t="str">
            <v>708-Social Service Specialist 2</v>
          </cell>
          <cell r="C71">
            <v>40497.5</v>
          </cell>
          <cell r="D71">
            <v>49433.25</v>
          </cell>
          <cell r="E71">
            <v>8935.75</v>
          </cell>
          <cell r="F71">
            <v>27093.875</v>
          </cell>
          <cell r="G71">
            <v>62836.875</v>
          </cell>
          <cell r="I71" t="str">
            <v>708-Social Service Specialist 2</v>
          </cell>
          <cell r="J71">
            <v>68012</v>
          </cell>
          <cell r="K71">
            <v>74094</v>
          </cell>
          <cell r="L71">
            <v>6082</v>
          </cell>
          <cell r="M71">
            <v>58889</v>
          </cell>
          <cell r="N71">
            <v>83217</v>
          </cell>
        </row>
        <row r="72">
          <cell r="B72" t="str">
            <v>709-Vocational Rehabilitation Counselor 3</v>
          </cell>
          <cell r="C72">
            <v>38137.75</v>
          </cell>
          <cell r="D72">
            <v>52427.399999999994</v>
          </cell>
          <cell r="E72">
            <v>14289.649999999994</v>
          </cell>
          <cell r="F72">
            <v>16703.275000000009</v>
          </cell>
          <cell r="G72">
            <v>73861.874999999985</v>
          </cell>
          <cell r="I72" t="str">
            <v>709-Vocational Rehabilitation Counselor 3</v>
          </cell>
          <cell r="J72">
            <v>59746</v>
          </cell>
          <cell r="K72">
            <v>76345.25</v>
          </cell>
          <cell r="L72">
            <v>16599.25</v>
          </cell>
          <cell r="M72">
            <v>34847.125</v>
          </cell>
          <cell r="N72">
            <v>101244.125</v>
          </cell>
        </row>
        <row r="73">
          <cell r="B73" t="str">
            <v>710-Attendant Counselor 2</v>
          </cell>
          <cell r="C73">
            <v>34625.25</v>
          </cell>
          <cell r="D73">
            <v>43301.25</v>
          </cell>
          <cell r="E73">
            <v>8676</v>
          </cell>
          <cell r="F73">
            <v>21611.25</v>
          </cell>
          <cell r="G73">
            <v>56315.25</v>
          </cell>
          <cell r="I73" t="str">
            <v>710-Attendant Counselor 2</v>
          </cell>
          <cell r="J73">
            <v>48087.75</v>
          </cell>
          <cell r="K73">
            <v>63778.5</v>
          </cell>
          <cell r="L73">
            <v>15690.75</v>
          </cell>
          <cell r="M73">
            <v>24551.625</v>
          </cell>
          <cell r="N73">
            <v>87314.625</v>
          </cell>
        </row>
        <row r="74">
          <cell r="B74" t="str">
            <v>711-Adult Training Specialist 2</v>
          </cell>
          <cell r="C74">
            <v>42180.5</v>
          </cell>
          <cell r="D74">
            <v>47055</v>
          </cell>
          <cell r="E74">
            <v>4874.5</v>
          </cell>
          <cell r="F74">
            <v>34868.75</v>
          </cell>
          <cell r="G74">
            <v>54366.75</v>
          </cell>
          <cell r="I74" t="str">
            <v>711-Adult Training Specialist 2</v>
          </cell>
          <cell r="J74">
            <v>67041</v>
          </cell>
          <cell r="K74">
            <v>75852</v>
          </cell>
          <cell r="L74">
            <v>8811</v>
          </cell>
          <cell r="M74">
            <v>53824.5</v>
          </cell>
          <cell r="N74">
            <v>89068.5</v>
          </cell>
        </row>
        <row r="75">
          <cell r="B75" t="str">
            <v>712-Medical Transcriptionist 2</v>
          </cell>
          <cell r="C75">
            <v>48484.800000000003</v>
          </cell>
          <cell r="D75">
            <v>48484.800000000003</v>
          </cell>
          <cell r="E75">
            <v>0</v>
          </cell>
          <cell r="F75">
            <v>48484.800000000003</v>
          </cell>
          <cell r="G75">
            <v>48484.800000000003</v>
          </cell>
          <cell r="I75" t="str">
            <v>712-Medical Transcriptionist 2</v>
          </cell>
          <cell r="J75">
            <v>60424</v>
          </cell>
          <cell r="K75">
            <v>60424</v>
          </cell>
          <cell r="L75">
            <v>0</v>
          </cell>
          <cell r="M75">
            <v>60424</v>
          </cell>
          <cell r="N75">
            <v>60424</v>
          </cell>
        </row>
        <row r="76">
          <cell r="B76" t="str">
            <v>713-Health Services Consultant 2</v>
          </cell>
          <cell r="C76">
            <v>41267</v>
          </cell>
          <cell r="D76">
            <v>56849.5</v>
          </cell>
          <cell r="E76">
            <v>15582.5</v>
          </cell>
          <cell r="F76">
            <v>17893.25</v>
          </cell>
          <cell r="G76">
            <v>80223.25</v>
          </cell>
          <cell r="I76" t="str">
            <v>713-Health Services Consultant 2</v>
          </cell>
          <cell r="J76">
            <v>67571.5</v>
          </cell>
          <cell r="K76">
            <v>81711</v>
          </cell>
          <cell r="L76">
            <v>14139.5</v>
          </cell>
          <cell r="M76">
            <v>46362.25</v>
          </cell>
          <cell r="N76">
            <v>102920.25</v>
          </cell>
        </row>
        <row r="77">
          <cell r="B77" t="str">
            <v>714-Public Health Advisor 2</v>
          </cell>
          <cell r="C77">
            <v>46395.75</v>
          </cell>
          <cell r="D77">
            <v>55790</v>
          </cell>
          <cell r="E77">
            <v>9394.25</v>
          </cell>
          <cell r="F77">
            <v>32304.375</v>
          </cell>
          <cell r="G77">
            <v>69881.375</v>
          </cell>
          <cell r="I77" t="str">
            <v>714-Public Health Advisor 2</v>
          </cell>
          <cell r="J77">
            <v>71304.75</v>
          </cell>
          <cell r="K77">
            <v>84568.5</v>
          </cell>
          <cell r="L77">
            <v>13263.75</v>
          </cell>
          <cell r="M77">
            <v>51409.125</v>
          </cell>
          <cell r="N77">
            <v>104464.125</v>
          </cell>
        </row>
        <row r="78">
          <cell r="B78" t="str">
            <v>715-Patient Services Coordinator</v>
          </cell>
          <cell r="C78" t="str">
            <v>N/A</v>
          </cell>
          <cell r="D78" t="str">
            <v>N/A</v>
          </cell>
          <cell r="E78" t="str">
            <v>N/A</v>
          </cell>
          <cell r="F78" t="str">
            <v>N/A</v>
          </cell>
          <cell r="G78" t="str">
            <v>N/A</v>
          </cell>
          <cell r="I78" t="str">
            <v>715-Patient Services Coordinator</v>
          </cell>
          <cell r="J78" t="str">
            <v>N/A</v>
          </cell>
          <cell r="K78" t="str">
            <v>N/A</v>
          </cell>
          <cell r="L78" t="str">
            <v>N/A</v>
          </cell>
          <cell r="M78" t="str">
            <v>N/A</v>
          </cell>
          <cell r="N78" t="str">
            <v>N/A</v>
          </cell>
        </row>
        <row r="79">
          <cell r="B79" t="str">
            <v>716-Registered Nurse 2</v>
          </cell>
          <cell r="C79">
            <v>64640</v>
          </cell>
          <cell r="D79">
            <v>70220.800000000003</v>
          </cell>
          <cell r="E79">
            <v>5580.8000000000029</v>
          </cell>
          <cell r="F79">
            <v>56268.799999999996</v>
          </cell>
          <cell r="G79">
            <v>78592</v>
          </cell>
          <cell r="I79" t="str">
            <v>716-Registered Nurse 2</v>
          </cell>
          <cell r="J79">
            <v>85829.6</v>
          </cell>
          <cell r="K79">
            <v>89575.2</v>
          </cell>
          <cell r="L79">
            <v>3745.5999999999913</v>
          </cell>
          <cell r="M79">
            <v>80211.200000000012</v>
          </cell>
          <cell r="N79">
            <v>95193.599999999977</v>
          </cell>
        </row>
        <row r="80">
          <cell r="B80" t="str">
            <v>717-Licensed Practical Nurse 2</v>
          </cell>
          <cell r="C80">
            <v>50492</v>
          </cell>
          <cell r="D80">
            <v>54689.8</v>
          </cell>
          <cell r="E80">
            <v>4197.8000000000029</v>
          </cell>
          <cell r="F80">
            <v>44195.299999999996</v>
          </cell>
          <cell r="G80">
            <v>60986.500000000007</v>
          </cell>
          <cell r="I80" t="str">
            <v>717-Licensed Practical Nurse 2</v>
          </cell>
          <cell r="J80">
            <v>63970.400000000001</v>
          </cell>
          <cell r="K80">
            <v>76043.8</v>
          </cell>
          <cell r="L80">
            <v>12073.400000000001</v>
          </cell>
          <cell r="M80">
            <v>45860.3</v>
          </cell>
          <cell r="N80">
            <v>94153.900000000009</v>
          </cell>
        </row>
        <row r="81">
          <cell r="B81" t="str">
            <v>718-Nursing Assistant</v>
          </cell>
          <cell r="C81">
            <v>45343.17</v>
          </cell>
          <cell r="D81">
            <v>45343.17</v>
          </cell>
          <cell r="E81">
            <v>0</v>
          </cell>
          <cell r="F81">
            <v>45343.17</v>
          </cell>
          <cell r="G81">
            <v>45343.17</v>
          </cell>
          <cell r="I81" t="str">
            <v>718-Nursing Assistant</v>
          </cell>
          <cell r="J81">
            <v>57295.06</v>
          </cell>
          <cell r="K81">
            <v>57295.06</v>
          </cell>
          <cell r="L81">
            <v>0</v>
          </cell>
          <cell r="M81">
            <v>57295.06</v>
          </cell>
          <cell r="N81">
            <v>57295.06</v>
          </cell>
        </row>
        <row r="82">
          <cell r="B82" t="str">
            <v>719-Dentist</v>
          </cell>
          <cell r="C82">
            <v>73427</v>
          </cell>
          <cell r="D82">
            <v>125312.35</v>
          </cell>
          <cell r="E82">
            <v>51885.350000000006</v>
          </cell>
          <cell r="F82">
            <v>0</v>
          </cell>
          <cell r="G82">
            <v>203140.375</v>
          </cell>
          <cell r="I82" t="str">
            <v>719-Dentist</v>
          </cell>
          <cell r="J82">
            <v>115757.25</v>
          </cell>
          <cell r="K82">
            <v>159245.3775</v>
          </cell>
          <cell r="L82">
            <v>43488.127500000002</v>
          </cell>
          <cell r="M82">
            <v>50525.058749999997</v>
          </cell>
          <cell r="N82">
            <v>224477.56875000001</v>
          </cell>
        </row>
        <row r="83">
          <cell r="B83" t="str">
            <v>720-Physician 2</v>
          </cell>
          <cell r="C83">
            <v>131685</v>
          </cell>
          <cell r="D83">
            <v>175191</v>
          </cell>
          <cell r="E83">
            <v>43506</v>
          </cell>
          <cell r="F83">
            <v>66426</v>
          </cell>
          <cell r="G83">
            <v>240450</v>
          </cell>
          <cell r="I83" t="str">
            <v>720-Physician 2</v>
          </cell>
          <cell r="J83">
            <v>168900</v>
          </cell>
          <cell r="K83">
            <v>235144</v>
          </cell>
          <cell r="L83">
            <v>66244</v>
          </cell>
          <cell r="M83">
            <v>69534</v>
          </cell>
          <cell r="N83">
            <v>334510</v>
          </cell>
        </row>
        <row r="84">
          <cell r="B84" t="str">
            <v>721-Psychiatrist</v>
          </cell>
          <cell r="C84">
            <v>132000</v>
          </cell>
          <cell r="D84">
            <v>199142</v>
          </cell>
          <cell r="E84">
            <v>67142</v>
          </cell>
          <cell r="F84">
            <v>31287</v>
          </cell>
          <cell r="G84">
            <v>299855</v>
          </cell>
          <cell r="I84" t="str">
            <v>721-Psychiatrist</v>
          </cell>
          <cell r="J84">
            <v>186360</v>
          </cell>
          <cell r="K84">
            <v>235144</v>
          </cell>
          <cell r="L84">
            <v>48784</v>
          </cell>
          <cell r="M84">
            <v>113184</v>
          </cell>
          <cell r="N84">
            <v>308320</v>
          </cell>
        </row>
        <row r="85">
          <cell r="B85" t="str">
            <v>722-Advanced Registered Nurse Practitioner</v>
          </cell>
          <cell r="C85" t="str">
            <v>N/A</v>
          </cell>
          <cell r="D85" t="str">
            <v>N/A</v>
          </cell>
          <cell r="E85" t="str">
            <v>N/A</v>
          </cell>
          <cell r="F85" t="str">
            <v>N/A</v>
          </cell>
          <cell r="G85" t="str">
            <v>N/A</v>
          </cell>
          <cell r="I85" t="str">
            <v>722-Advanced Registered Nurse Practitioner</v>
          </cell>
          <cell r="J85" t="str">
            <v>N/A</v>
          </cell>
          <cell r="K85" t="str">
            <v>N/A</v>
          </cell>
          <cell r="L85" t="str">
            <v>N/A</v>
          </cell>
          <cell r="M85" t="str">
            <v>N/A</v>
          </cell>
          <cell r="N85" t="str">
            <v>N/A</v>
          </cell>
        </row>
        <row r="86">
          <cell r="B86" t="str">
            <v>723-Dental Hygienist 2</v>
          </cell>
          <cell r="C86">
            <v>37770.5</v>
          </cell>
          <cell r="D86">
            <v>51504</v>
          </cell>
          <cell r="E86">
            <v>13733.5</v>
          </cell>
          <cell r="F86">
            <v>17170.25</v>
          </cell>
          <cell r="G86">
            <v>72104.25</v>
          </cell>
          <cell r="I86" t="str">
            <v>723-Dental Hygienist 2</v>
          </cell>
          <cell r="J86">
            <v>58710</v>
          </cell>
          <cell r="K86">
            <v>70956.5</v>
          </cell>
          <cell r="L86">
            <v>12246.5</v>
          </cell>
          <cell r="M86">
            <v>40340.25</v>
          </cell>
          <cell r="N86">
            <v>89326.25</v>
          </cell>
        </row>
        <row r="87">
          <cell r="B87" t="str">
            <v>724-Pharmacist 3</v>
          </cell>
          <cell r="C87">
            <v>109454.59</v>
          </cell>
          <cell r="D87">
            <v>109454.59</v>
          </cell>
          <cell r="E87">
            <v>0</v>
          </cell>
          <cell r="F87">
            <v>109454.59</v>
          </cell>
          <cell r="G87">
            <v>109454.59</v>
          </cell>
          <cell r="I87" t="str">
            <v>724-Pharmacist 3</v>
          </cell>
          <cell r="J87">
            <v>138740.16</v>
          </cell>
          <cell r="K87">
            <v>138740.16</v>
          </cell>
          <cell r="L87">
            <v>0</v>
          </cell>
          <cell r="M87">
            <v>138740.16</v>
          </cell>
          <cell r="N87">
            <v>138740.16</v>
          </cell>
        </row>
        <row r="88">
          <cell r="B88" t="str">
            <v>725-Pharmacy Technician 2</v>
          </cell>
          <cell r="C88">
            <v>46605.1</v>
          </cell>
          <cell r="D88">
            <v>46605.1</v>
          </cell>
          <cell r="E88">
            <v>0</v>
          </cell>
          <cell r="F88">
            <v>46605.1</v>
          </cell>
          <cell r="G88">
            <v>46605.1</v>
          </cell>
          <cell r="I88" t="str">
            <v>725-Pharmacy Technician 2</v>
          </cell>
          <cell r="J88">
            <v>59074.7</v>
          </cell>
          <cell r="K88">
            <v>59074.7</v>
          </cell>
          <cell r="L88">
            <v>0</v>
          </cell>
          <cell r="M88">
            <v>59074.7</v>
          </cell>
          <cell r="N88">
            <v>59074.7</v>
          </cell>
        </row>
        <row r="89">
          <cell r="B89" t="str">
            <v>728-Imaging Technologist 2</v>
          </cell>
          <cell r="C89" t="str">
            <v>N/A</v>
          </cell>
          <cell r="D89" t="str">
            <v>N/A</v>
          </cell>
          <cell r="E89" t="str">
            <v>N/A</v>
          </cell>
          <cell r="F89" t="str">
            <v>N/A</v>
          </cell>
          <cell r="G89" t="str">
            <v>N/A</v>
          </cell>
          <cell r="I89" t="str">
            <v>728-Imaging Technologist 2</v>
          </cell>
          <cell r="J89" t="str">
            <v>N/A</v>
          </cell>
          <cell r="K89" t="str">
            <v>N/A</v>
          </cell>
          <cell r="L89" t="str">
            <v>N/A</v>
          </cell>
          <cell r="M89" t="str">
            <v>N/A</v>
          </cell>
          <cell r="N89" t="str">
            <v>N/A</v>
          </cell>
        </row>
        <row r="90">
          <cell r="B90" t="str">
            <v>729-Diagnostic Medical Sonographer</v>
          </cell>
          <cell r="C90" t="str">
            <v>N/A</v>
          </cell>
          <cell r="D90" t="str">
            <v>N/A</v>
          </cell>
          <cell r="E90" t="str">
            <v>N/A</v>
          </cell>
          <cell r="F90" t="str">
            <v>N/A</v>
          </cell>
          <cell r="G90" t="str">
            <v>N/A</v>
          </cell>
          <cell r="I90" t="str">
            <v>729-Diagnostic Medical Sonographer</v>
          </cell>
          <cell r="J90" t="str">
            <v>N/A</v>
          </cell>
          <cell r="K90" t="str">
            <v>N/A</v>
          </cell>
          <cell r="L90" t="str">
            <v>N/A</v>
          </cell>
          <cell r="M90" t="str">
            <v>N/A</v>
          </cell>
          <cell r="N90" t="str">
            <v>N/A</v>
          </cell>
        </row>
        <row r="91">
          <cell r="B91" t="str">
            <v>730-Radiation Therapy Dosimetrist</v>
          </cell>
          <cell r="C91" t="str">
            <v>N/A</v>
          </cell>
          <cell r="D91" t="str">
            <v>N/A</v>
          </cell>
          <cell r="E91" t="str">
            <v>N/A</v>
          </cell>
          <cell r="F91" t="str">
            <v>N/A</v>
          </cell>
          <cell r="G91" t="str">
            <v>N/A</v>
          </cell>
          <cell r="I91" t="str">
            <v>730-Radiation Therapy Dosimetrist</v>
          </cell>
          <cell r="J91" t="str">
            <v>N/A</v>
          </cell>
          <cell r="K91" t="str">
            <v>N/A</v>
          </cell>
          <cell r="L91" t="str">
            <v>N/A</v>
          </cell>
          <cell r="M91" t="str">
            <v>N/A</v>
          </cell>
          <cell r="N91" t="str">
            <v>N/A</v>
          </cell>
        </row>
        <row r="92">
          <cell r="B92" t="str">
            <v>731-Toxicologist 2</v>
          </cell>
          <cell r="C92">
            <v>64671</v>
          </cell>
          <cell r="D92">
            <v>74232</v>
          </cell>
          <cell r="E92">
            <v>9561</v>
          </cell>
          <cell r="F92">
            <v>50329.5</v>
          </cell>
          <cell r="G92">
            <v>88573.5</v>
          </cell>
          <cell r="I92" t="str">
            <v>731-Toxicologist 2</v>
          </cell>
          <cell r="J92">
            <v>89524.5</v>
          </cell>
          <cell r="K92">
            <v>102612</v>
          </cell>
          <cell r="L92">
            <v>13087.5</v>
          </cell>
          <cell r="M92">
            <v>69893.25</v>
          </cell>
          <cell r="N92">
            <v>122243.25</v>
          </cell>
        </row>
        <row r="93">
          <cell r="B93" t="str">
            <v>732-Epidemiologist 1</v>
          </cell>
          <cell r="C93">
            <v>49971</v>
          </cell>
          <cell r="D93">
            <v>60831.75</v>
          </cell>
          <cell r="E93">
            <v>10860.75</v>
          </cell>
          <cell r="F93">
            <v>33679.875</v>
          </cell>
          <cell r="G93">
            <v>77122.875</v>
          </cell>
          <cell r="I93" t="str">
            <v>732-Epidemiologist 1</v>
          </cell>
          <cell r="J93">
            <v>71470</v>
          </cell>
          <cell r="K93">
            <v>91403.592499999999</v>
          </cell>
          <cell r="L93">
            <v>19933.592499999999</v>
          </cell>
          <cell r="M93">
            <v>41569.611250000002</v>
          </cell>
          <cell r="N93">
            <v>121303.98125</v>
          </cell>
        </row>
        <row r="94">
          <cell r="B94" t="str">
            <v>734-Occupational Therapist 3</v>
          </cell>
          <cell r="C94">
            <v>49530.5</v>
          </cell>
          <cell r="D94">
            <v>57462.75</v>
          </cell>
          <cell r="E94">
            <v>7932.25</v>
          </cell>
          <cell r="F94">
            <v>37632.125</v>
          </cell>
          <cell r="G94">
            <v>69361.125</v>
          </cell>
          <cell r="I94" t="str">
            <v>734-Occupational Therapist 3</v>
          </cell>
          <cell r="J94">
            <v>79119.75</v>
          </cell>
          <cell r="K94">
            <v>95614.75</v>
          </cell>
          <cell r="L94">
            <v>16495</v>
          </cell>
          <cell r="M94">
            <v>54377.25</v>
          </cell>
          <cell r="N94">
            <v>120357.25</v>
          </cell>
        </row>
        <row r="95">
          <cell r="B95" t="str">
            <v>735-Physical Therapist 2</v>
          </cell>
          <cell r="C95">
            <v>48599.9</v>
          </cell>
          <cell r="D95">
            <v>62563.25</v>
          </cell>
          <cell r="E95">
            <v>13963.349999999999</v>
          </cell>
          <cell r="F95">
            <v>27654.875000000004</v>
          </cell>
          <cell r="G95">
            <v>83508.274999999994</v>
          </cell>
          <cell r="I95" t="str">
            <v>735-Physical Therapist 2</v>
          </cell>
          <cell r="J95">
            <v>79413</v>
          </cell>
          <cell r="K95">
            <v>91559.25</v>
          </cell>
          <cell r="L95">
            <v>12146.25</v>
          </cell>
          <cell r="M95">
            <v>61193.625</v>
          </cell>
          <cell r="N95">
            <v>109778.625</v>
          </cell>
        </row>
        <row r="96">
          <cell r="B96" t="str">
            <v>736-Physical Therapy Assistant 2</v>
          </cell>
          <cell r="C96" t="str">
            <v>N/A</v>
          </cell>
          <cell r="D96" t="str">
            <v>N/A</v>
          </cell>
          <cell r="E96" t="str">
            <v>N/A</v>
          </cell>
          <cell r="F96" t="str">
            <v>N/A</v>
          </cell>
          <cell r="G96" t="str">
            <v>N/A</v>
          </cell>
          <cell r="I96" t="str">
            <v>736-Physical Therapy Assistant 2</v>
          </cell>
          <cell r="J96" t="str">
            <v>N/A</v>
          </cell>
          <cell r="K96" t="str">
            <v>N/A</v>
          </cell>
          <cell r="L96" t="str">
            <v>N/A</v>
          </cell>
          <cell r="M96" t="str">
            <v>N/A</v>
          </cell>
          <cell r="N96" t="str">
            <v>N/A</v>
          </cell>
        </row>
        <row r="97">
          <cell r="B97" t="str">
            <v>737-Speech Pathologist/Audiologist Specialist 1</v>
          </cell>
          <cell r="C97">
            <v>46978</v>
          </cell>
          <cell r="D97">
            <v>62489.5</v>
          </cell>
          <cell r="E97">
            <v>15511.5</v>
          </cell>
          <cell r="F97">
            <v>23710.75</v>
          </cell>
          <cell r="G97">
            <v>85756.75</v>
          </cell>
          <cell r="I97" t="str">
            <v>737-Speech Pathologist/Audiologist Specialist 1</v>
          </cell>
          <cell r="J97">
            <v>69985</v>
          </cell>
          <cell r="K97">
            <v>88152</v>
          </cell>
          <cell r="L97">
            <v>18167</v>
          </cell>
          <cell r="M97">
            <v>42734.5</v>
          </cell>
          <cell r="N97">
            <v>115402.5</v>
          </cell>
        </row>
        <row r="98">
          <cell r="B98" t="str">
            <v>738-Respiratory Care Specialist</v>
          </cell>
          <cell r="C98" t="str">
            <v>N/A</v>
          </cell>
          <cell r="D98" t="str">
            <v>N/A</v>
          </cell>
          <cell r="E98" t="str">
            <v>N/A</v>
          </cell>
          <cell r="F98" t="str">
            <v>N/A</v>
          </cell>
          <cell r="G98" t="str">
            <v>N/A</v>
          </cell>
          <cell r="I98" t="str">
            <v>738-Respiratory Care Specialist</v>
          </cell>
          <cell r="J98" t="str">
            <v>N/A</v>
          </cell>
          <cell r="K98" t="str">
            <v>N/A</v>
          </cell>
          <cell r="L98" t="str">
            <v>N/A</v>
          </cell>
          <cell r="M98" t="str">
            <v>N/A</v>
          </cell>
          <cell r="N98" t="str">
            <v>N/A</v>
          </cell>
        </row>
        <row r="99">
          <cell r="B99" t="str">
            <v>739-Orthopedic Technician 1</v>
          </cell>
          <cell r="C99" t="str">
            <v>N/A</v>
          </cell>
          <cell r="D99" t="str">
            <v>N/A</v>
          </cell>
          <cell r="E99" t="str">
            <v>N/A</v>
          </cell>
          <cell r="F99" t="str">
            <v>N/A</v>
          </cell>
          <cell r="G99" t="str">
            <v>N/A</v>
          </cell>
          <cell r="I99" t="str">
            <v>739-Orthopedic Technician 1</v>
          </cell>
          <cell r="J99" t="str">
            <v>N/A</v>
          </cell>
          <cell r="K99" t="str">
            <v>N/A</v>
          </cell>
          <cell r="L99" t="str">
            <v>N/A</v>
          </cell>
          <cell r="M99" t="str">
            <v>N/A</v>
          </cell>
          <cell r="N99" t="str">
            <v>N/A</v>
          </cell>
        </row>
        <row r="100">
          <cell r="B100" t="str">
            <v>740-Dietitian 1</v>
          </cell>
          <cell r="C100">
            <v>59865.392500000002</v>
          </cell>
          <cell r="D100">
            <v>64300.177500000005</v>
          </cell>
          <cell r="E100">
            <v>4434.7850000000035</v>
          </cell>
          <cell r="F100">
            <v>53213.214999999997</v>
          </cell>
          <cell r="G100">
            <v>70952.35500000001</v>
          </cell>
          <cell r="I100" t="str">
            <v>740-Dietitian 1</v>
          </cell>
          <cell r="J100">
            <v>78588.667499999996</v>
          </cell>
          <cell r="K100">
            <v>82406.002500000002</v>
          </cell>
          <cell r="L100">
            <v>3817.3350000000064</v>
          </cell>
          <cell r="M100">
            <v>72862.664999999979</v>
          </cell>
          <cell r="N100">
            <v>88132.005000000005</v>
          </cell>
        </row>
        <row r="101">
          <cell r="B101" t="str">
            <v>741-Hospital Central Services Technician 1</v>
          </cell>
          <cell r="C101" t="str">
            <v>N/A</v>
          </cell>
          <cell r="D101" t="str">
            <v>N/A</v>
          </cell>
          <cell r="E101" t="str">
            <v>N/A</v>
          </cell>
          <cell r="F101" t="str">
            <v>N/A</v>
          </cell>
          <cell r="G101" t="str">
            <v>N/A</v>
          </cell>
          <cell r="I101" t="str">
            <v>741-Hospital Central Services Technician 1</v>
          </cell>
          <cell r="J101" t="str">
            <v>N/A</v>
          </cell>
          <cell r="K101" t="str">
            <v>N/A</v>
          </cell>
          <cell r="L101" t="str">
            <v>N/A</v>
          </cell>
          <cell r="M101" t="str">
            <v>N/A</v>
          </cell>
          <cell r="N101" t="str">
            <v>N/A</v>
          </cell>
        </row>
        <row r="102">
          <cell r="B102" t="str">
            <v>742-Histotechnologist</v>
          </cell>
          <cell r="C102">
            <v>56052</v>
          </cell>
          <cell r="D102">
            <v>56052</v>
          </cell>
          <cell r="E102">
            <v>0</v>
          </cell>
          <cell r="F102">
            <v>56052</v>
          </cell>
          <cell r="G102">
            <v>56052</v>
          </cell>
          <cell r="I102" t="str">
            <v>742-Histotechnologist</v>
          </cell>
          <cell r="J102">
            <v>83604</v>
          </cell>
          <cell r="K102">
            <v>83604</v>
          </cell>
          <cell r="L102">
            <v>0</v>
          </cell>
          <cell r="M102">
            <v>83604</v>
          </cell>
          <cell r="N102">
            <v>83604</v>
          </cell>
        </row>
        <row r="103">
          <cell r="B103" t="str">
            <v>743-Clinical Cytogenetic Technologist</v>
          </cell>
          <cell r="C103">
            <v>52039.5</v>
          </cell>
          <cell r="D103">
            <v>60378</v>
          </cell>
          <cell r="E103">
            <v>8338.5</v>
          </cell>
          <cell r="F103">
            <v>39531.75</v>
          </cell>
          <cell r="G103">
            <v>72885.75</v>
          </cell>
          <cell r="I103" t="str">
            <v>743-Clinical Cytogenetic Technologist</v>
          </cell>
          <cell r="J103">
            <v>76804.5</v>
          </cell>
          <cell r="K103">
            <v>85956</v>
          </cell>
          <cell r="L103">
            <v>9151.5</v>
          </cell>
          <cell r="M103">
            <v>63077.25</v>
          </cell>
          <cell r="N103">
            <v>99683.25</v>
          </cell>
        </row>
        <row r="104">
          <cell r="B104" t="str">
            <v>745-Optician, Licensed - Dispensing</v>
          </cell>
          <cell r="C104">
            <v>73694.399999999994</v>
          </cell>
          <cell r="D104">
            <v>73694.399999999994</v>
          </cell>
          <cell r="E104">
            <v>0</v>
          </cell>
          <cell r="F104">
            <v>73694.399999999994</v>
          </cell>
          <cell r="G104">
            <v>73694.399999999994</v>
          </cell>
          <cell r="I104" t="str">
            <v>745-Optician, Licensed - Dispensing</v>
          </cell>
          <cell r="J104">
            <v>120120</v>
          </cell>
          <cell r="K104">
            <v>120120</v>
          </cell>
          <cell r="L104">
            <v>0</v>
          </cell>
          <cell r="M104">
            <v>120120</v>
          </cell>
          <cell r="N104">
            <v>120120</v>
          </cell>
        </row>
        <row r="105">
          <cell r="B105" t="str">
            <v>746-Anesthesiology Technician 2</v>
          </cell>
          <cell r="C105" t="str">
            <v>N/A</v>
          </cell>
          <cell r="D105" t="str">
            <v>N/A</v>
          </cell>
          <cell r="E105" t="str">
            <v>N/A</v>
          </cell>
          <cell r="F105" t="str">
            <v>N/A</v>
          </cell>
          <cell r="G105" t="str">
            <v>N/A</v>
          </cell>
          <cell r="I105" t="str">
            <v>746-Anesthesiology Technician 2</v>
          </cell>
          <cell r="J105" t="str">
            <v>N/A</v>
          </cell>
          <cell r="K105" t="str">
            <v>N/A</v>
          </cell>
          <cell r="L105" t="str">
            <v>N/A</v>
          </cell>
          <cell r="M105" t="str">
            <v>N/A</v>
          </cell>
          <cell r="N105" t="str">
            <v>N/A</v>
          </cell>
        </row>
        <row r="106">
          <cell r="B106" t="str">
            <v>748-Electrocardiograph Technician 2</v>
          </cell>
          <cell r="C106" t="str">
            <v>N/A</v>
          </cell>
          <cell r="D106" t="str">
            <v>N/A</v>
          </cell>
          <cell r="E106" t="str">
            <v>N/A</v>
          </cell>
          <cell r="F106" t="str">
            <v>N/A</v>
          </cell>
          <cell r="G106" t="str">
            <v>N/A</v>
          </cell>
          <cell r="I106" t="str">
            <v>748-Electrocardiograph Technician 2</v>
          </cell>
          <cell r="J106" t="str">
            <v>N/A</v>
          </cell>
          <cell r="K106" t="str">
            <v>N/A</v>
          </cell>
          <cell r="L106" t="str">
            <v>N/A</v>
          </cell>
          <cell r="M106" t="str">
            <v>N/A</v>
          </cell>
          <cell r="N106" t="str">
            <v>N/A</v>
          </cell>
        </row>
        <row r="107">
          <cell r="B107" t="str">
            <v>749-Research Technologist 2</v>
          </cell>
          <cell r="C107" t="str">
            <v>N/A</v>
          </cell>
          <cell r="D107" t="str">
            <v>N/A</v>
          </cell>
          <cell r="E107" t="str">
            <v>N/A</v>
          </cell>
          <cell r="F107" t="str">
            <v>N/A</v>
          </cell>
          <cell r="G107" t="str">
            <v>N/A</v>
          </cell>
          <cell r="I107" t="str">
            <v>749-Research Technologist 2</v>
          </cell>
          <cell r="J107" t="str">
            <v>N/A</v>
          </cell>
          <cell r="K107" t="str">
            <v>N/A</v>
          </cell>
          <cell r="L107" t="str">
            <v>N/A</v>
          </cell>
          <cell r="M107" t="str">
            <v>N/A</v>
          </cell>
          <cell r="N107" t="str">
            <v>N/A</v>
          </cell>
        </row>
        <row r="108">
          <cell r="B108" t="str">
            <v>753-Psychiatric Social Worker 2</v>
          </cell>
          <cell r="C108" t="str">
            <v>N/A</v>
          </cell>
          <cell r="D108" t="str">
            <v>N/A</v>
          </cell>
          <cell r="E108" t="str">
            <v>N/A</v>
          </cell>
          <cell r="F108" t="str">
            <v>N/A</v>
          </cell>
          <cell r="G108" t="str">
            <v>N/A</v>
          </cell>
          <cell r="I108" t="str">
            <v>753-Psychiatric Social Worker 2</v>
          </cell>
          <cell r="J108" t="str">
            <v>N/A</v>
          </cell>
          <cell r="K108" t="str">
            <v>N/A</v>
          </cell>
          <cell r="L108" t="str">
            <v>N/A</v>
          </cell>
          <cell r="M108" t="str">
            <v>N/A</v>
          </cell>
          <cell r="N108" t="str">
            <v>N/A</v>
          </cell>
        </row>
        <row r="109">
          <cell r="B109" t="str">
            <v>754-Developmental Disability Case/Resource Manager</v>
          </cell>
          <cell r="C109">
            <v>51786.75</v>
          </cell>
          <cell r="D109">
            <v>52798.25</v>
          </cell>
          <cell r="E109">
            <v>1011.5</v>
          </cell>
          <cell r="F109">
            <v>50269.5</v>
          </cell>
          <cell r="G109">
            <v>54315.5</v>
          </cell>
          <cell r="I109" t="str">
            <v>754-Developmental Disability Case/Resource Manager</v>
          </cell>
          <cell r="J109">
            <v>76900.5</v>
          </cell>
          <cell r="K109">
            <v>78361.5</v>
          </cell>
          <cell r="L109">
            <v>1461</v>
          </cell>
          <cell r="M109">
            <v>74709</v>
          </cell>
          <cell r="N109">
            <v>80553</v>
          </cell>
        </row>
        <row r="110">
          <cell r="B110" t="str">
            <v>755.01-Worksource Specialist 4</v>
          </cell>
          <cell r="C110" t="str">
            <v>N/A</v>
          </cell>
          <cell r="D110" t="str">
            <v>N/A</v>
          </cell>
          <cell r="E110" t="str">
            <v>N/A</v>
          </cell>
          <cell r="F110" t="str">
            <v>N/A</v>
          </cell>
          <cell r="G110" t="str">
            <v>N/A</v>
          </cell>
          <cell r="I110" t="str">
            <v>755.01-Worksource Specialist 4</v>
          </cell>
          <cell r="J110" t="str">
            <v>N/A</v>
          </cell>
          <cell r="K110" t="str">
            <v>N/A</v>
          </cell>
          <cell r="L110" t="str">
            <v>N/A</v>
          </cell>
          <cell r="M110" t="str">
            <v>N/A</v>
          </cell>
          <cell r="N110" t="str">
            <v>N/A</v>
          </cell>
        </row>
        <row r="111">
          <cell r="B111" t="str">
            <v>800-Cook 2</v>
          </cell>
          <cell r="C111">
            <v>35783.519999999997</v>
          </cell>
          <cell r="D111">
            <v>55868.800000000003</v>
          </cell>
          <cell r="E111">
            <v>20085.280000000006</v>
          </cell>
          <cell r="F111">
            <v>5655.5999999999876</v>
          </cell>
          <cell r="G111">
            <v>85996.720000000016</v>
          </cell>
          <cell r="I111" t="str">
            <v>800-Cook 2</v>
          </cell>
          <cell r="J111">
            <v>44928</v>
          </cell>
          <cell r="K111">
            <v>58094.400000000001</v>
          </cell>
          <cell r="L111">
            <v>13166.400000000001</v>
          </cell>
          <cell r="M111">
            <v>25178.399999999998</v>
          </cell>
          <cell r="N111">
            <v>77844</v>
          </cell>
        </row>
        <row r="112">
          <cell r="B112" t="str">
            <v>801-Food Service Manager 2</v>
          </cell>
          <cell r="C112">
            <v>44262.400000000001</v>
          </cell>
          <cell r="D112">
            <v>51717</v>
          </cell>
          <cell r="E112">
            <v>7454.5999999999985</v>
          </cell>
          <cell r="F112">
            <v>33080.5</v>
          </cell>
          <cell r="G112">
            <v>62898.899999999994</v>
          </cell>
          <cell r="I112" t="str">
            <v>801-Food Service Manager 2</v>
          </cell>
          <cell r="J112">
            <v>57214</v>
          </cell>
          <cell r="K112">
            <v>75240</v>
          </cell>
          <cell r="L112">
            <v>18026</v>
          </cell>
          <cell r="M112">
            <v>30175</v>
          </cell>
          <cell r="N112">
            <v>102279</v>
          </cell>
        </row>
        <row r="113">
          <cell r="B113" t="str">
            <v>802-Laundry Worker 1</v>
          </cell>
          <cell r="C113" t="str">
            <v>N/A</v>
          </cell>
          <cell r="D113" t="str">
            <v>N/A</v>
          </cell>
          <cell r="E113" t="str">
            <v>N/A</v>
          </cell>
          <cell r="F113" t="str">
            <v>N/A</v>
          </cell>
          <cell r="G113" t="str">
            <v>N/A</v>
          </cell>
          <cell r="I113" t="str">
            <v>802-Laundry Worker 1</v>
          </cell>
          <cell r="J113" t="str">
            <v>N/A</v>
          </cell>
          <cell r="K113" t="str">
            <v>N/A</v>
          </cell>
          <cell r="L113" t="str">
            <v>N/A</v>
          </cell>
          <cell r="M113" t="str">
            <v>N/A</v>
          </cell>
          <cell r="N113" t="str">
            <v>N/A</v>
          </cell>
        </row>
        <row r="114">
          <cell r="B114" t="str">
            <v>900-Communications Consultant 3</v>
          </cell>
          <cell r="C114">
            <v>61740</v>
          </cell>
          <cell r="D114">
            <v>74277</v>
          </cell>
          <cell r="E114">
            <v>12537</v>
          </cell>
          <cell r="F114">
            <v>42934.5</v>
          </cell>
          <cell r="G114">
            <v>93082.5</v>
          </cell>
          <cell r="I114" t="str">
            <v>900-Communications Consultant 3</v>
          </cell>
          <cell r="J114">
            <v>80640</v>
          </cell>
          <cell r="K114">
            <v>103995.64</v>
          </cell>
          <cell r="L114">
            <v>23355.64</v>
          </cell>
          <cell r="M114">
            <v>45606.54</v>
          </cell>
          <cell r="N114">
            <v>139029.1</v>
          </cell>
        </row>
        <row r="115">
          <cell r="B115" t="str">
            <v>901-Electronic Media Producer Lead</v>
          </cell>
          <cell r="C115">
            <v>56580</v>
          </cell>
          <cell r="D115">
            <v>60000</v>
          </cell>
          <cell r="E115">
            <v>3420</v>
          </cell>
          <cell r="F115">
            <v>51450</v>
          </cell>
          <cell r="G115">
            <v>65130</v>
          </cell>
          <cell r="I115" t="str">
            <v>901-Electronic Media Producer Lead</v>
          </cell>
          <cell r="J115">
            <v>70764</v>
          </cell>
          <cell r="K115">
            <v>90000</v>
          </cell>
          <cell r="L115">
            <v>19236</v>
          </cell>
          <cell r="M115">
            <v>41910</v>
          </cell>
          <cell r="N115">
            <v>118854</v>
          </cell>
        </row>
        <row r="116">
          <cell r="B116" t="str">
            <v>903-Photographer 2</v>
          </cell>
          <cell r="C116">
            <v>31078.5</v>
          </cell>
          <cell r="D116">
            <v>55918.8</v>
          </cell>
          <cell r="E116">
            <v>24840.300000000003</v>
          </cell>
          <cell r="F116">
            <v>0</v>
          </cell>
          <cell r="G116">
            <v>93179.25</v>
          </cell>
          <cell r="I116" t="str">
            <v>903-Photographer 2</v>
          </cell>
          <cell r="J116">
            <v>47204.5</v>
          </cell>
          <cell r="K116">
            <v>68000.399999999994</v>
          </cell>
          <cell r="L116">
            <v>20795.899999999994</v>
          </cell>
          <cell r="M116">
            <v>16010.650000000009</v>
          </cell>
          <cell r="N116">
            <v>99194.249999999985</v>
          </cell>
        </row>
        <row r="117">
          <cell r="B117" t="str">
            <v>904-Digital Printing Specialist</v>
          </cell>
          <cell r="C117">
            <v>48640.25</v>
          </cell>
          <cell r="D117">
            <v>53860.75</v>
          </cell>
          <cell r="E117">
            <v>5220.5</v>
          </cell>
          <cell r="F117">
            <v>40809.5</v>
          </cell>
          <cell r="G117">
            <v>61691.5</v>
          </cell>
          <cell r="I117" t="str">
            <v>904-Digital Printing Specialist</v>
          </cell>
          <cell r="J117">
            <v>65974.25</v>
          </cell>
          <cell r="K117">
            <v>71292.75</v>
          </cell>
          <cell r="L117">
            <v>5318.5</v>
          </cell>
          <cell r="M117">
            <v>57996.5</v>
          </cell>
          <cell r="N117">
            <v>79270.5</v>
          </cell>
        </row>
        <row r="118">
          <cell r="B118" t="str">
            <v>906-Community Outreach &amp; Environmental Educational Specialist 2</v>
          </cell>
          <cell r="C118">
            <v>53620</v>
          </cell>
          <cell r="D118">
            <v>60528</v>
          </cell>
          <cell r="E118">
            <v>6908</v>
          </cell>
          <cell r="F118">
            <v>43258</v>
          </cell>
          <cell r="G118">
            <v>70890</v>
          </cell>
          <cell r="I118" t="str">
            <v>906-Community Outreach &amp; Environmental Educational Specialist 2</v>
          </cell>
          <cell r="J118">
            <v>80429</v>
          </cell>
          <cell r="K118">
            <v>90000</v>
          </cell>
          <cell r="L118">
            <v>9571</v>
          </cell>
          <cell r="M118">
            <v>66072.5</v>
          </cell>
          <cell r="N118">
            <v>104356.5</v>
          </cell>
        </row>
        <row r="119">
          <cell r="B119" t="str">
            <v>910-Law Enforcement Equipment Technician 2</v>
          </cell>
          <cell r="C119">
            <v>45698.5</v>
          </cell>
          <cell r="D119">
            <v>57756.240000000005</v>
          </cell>
          <cell r="E119">
            <v>12057.740000000005</v>
          </cell>
          <cell r="F119">
            <v>27611.889999999992</v>
          </cell>
          <cell r="G119">
            <v>75842.850000000006</v>
          </cell>
          <cell r="I119" t="str">
            <v>910-Law Enforcement Equipment Technician 2</v>
          </cell>
          <cell r="J119">
            <v>60858</v>
          </cell>
          <cell r="K119">
            <v>80813.600000000006</v>
          </cell>
          <cell r="L119">
            <v>19955.600000000006</v>
          </cell>
          <cell r="M119">
            <v>30924.599999999991</v>
          </cell>
          <cell r="N119">
            <v>110747.00000000001</v>
          </cell>
        </row>
        <row r="120">
          <cell r="B120" t="str">
            <v>911-Communications Officer 1</v>
          </cell>
          <cell r="C120">
            <v>52386.8</v>
          </cell>
          <cell r="D120">
            <v>59021.7</v>
          </cell>
          <cell r="E120">
            <v>6634.8999999999942</v>
          </cell>
          <cell r="F120">
            <v>42434.450000000012</v>
          </cell>
          <cell r="G120">
            <v>68974.049999999988</v>
          </cell>
          <cell r="I120" t="str">
            <v>911-Communications Officer 1</v>
          </cell>
          <cell r="J120">
            <v>64291.55</v>
          </cell>
          <cell r="K120">
            <v>74753.494999999995</v>
          </cell>
          <cell r="L120">
            <v>10461.944999999992</v>
          </cell>
          <cell r="M120">
            <v>48598.632500000014</v>
          </cell>
          <cell r="N120">
            <v>90446.412499999977</v>
          </cell>
        </row>
        <row r="121">
          <cell r="B121" t="str">
            <v>912-Communications Systems Designer</v>
          </cell>
          <cell r="C121">
            <v>78656.5</v>
          </cell>
          <cell r="D121">
            <v>87588.925000000003</v>
          </cell>
          <cell r="E121">
            <v>8932.4250000000029</v>
          </cell>
          <cell r="F121">
            <v>65257.862499999996</v>
          </cell>
          <cell r="G121">
            <v>100987.5625</v>
          </cell>
          <cell r="I121" t="str">
            <v>912-Communications Systems Designer</v>
          </cell>
          <cell r="J121">
            <v>102630.55</v>
          </cell>
          <cell r="K121">
            <v>121607.05</v>
          </cell>
          <cell r="L121">
            <v>18976.5</v>
          </cell>
          <cell r="M121">
            <v>74165.8</v>
          </cell>
          <cell r="N121">
            <v>150071.79999999999</v>
          </cell>
        </row>
        <row r="122">
          <cell r="B122" t="str">
            <v>1100-Natural Resource Scientist 2</v>
          </cell>
          <cell r="C122">
            <v>51751.5</v>
          </cell>
          <cell r="D122">
            <v>71236.5</v>
          </cell>
          <cell r="E122">
            <v>19485</v>
          </cell>
          <cell r="F122">
            <v>22524</v>
          </cell>
          <cell r="G122">
            <v>100464</v>
          </cell>
          <cell r="I122" t="str">
            <v>1100-Natural Resource Scientist 2</v>
          </cell>
          <cell r="J122">
            <v>74093.25</v>
          </cell>
          <cell r="K122">
            <v>91674.75</v>
          </cell>
          <cell r="L122">
            <v>17581.5</v>
          </cell>
          <cell r="M122">
            <v>47721</v>
          </cell>
          <cell r="N122">
            <v>118047</v>
          </cell>
        </row>
        <row r="123">
          <cell r="B123" t="str">
            <v>1101-Data Consultant 2</v>
          </cell>
          <cell r="C123">
            <v>65104</v>
          </cell>
          <cell r="D123">
            <v>76344</v>
          </cell>
          <cell r="E123">
            <v>11240</v>
          </cell>
          <cell r="F123">
            <v>48244</v>
          </cell>
          <cell r="G123">
            <v>93204</v>
          </cell>
          <cell r="I123" t="str">
            <v>1101-Data Consultant 2</v>
          </cell>
          <cell r="J123">
            <v>89835</v>
          </cell>
          <cell r="K123">
            <v>99252</v>
          </cell>
          <cell r="L123">
            <v>9417</v>
          </cell>
          <cell r="M123">
            <v>75709.5</v>
          </cell>
          <cell r="N123">
            <v>113377.5</v>
          </cell>
        </row>
        <row r="124">
          <cell r="B124" t="str">
            <v>1102-Forensic Scientist 3</v>
          </cell>
          <cell r="C124">
            <v>50604.75</v>
          </cell>
          <cell r="D124">
            <v>68100.25</v>
          </cell>
          <cell r="E124">
            <v>17495.5</v>
          </cell>
          <cell r="F124">
            <v>24361.5</v>
          </cell>
          <cell r="G124">
            <v>94343.5</v>
          </cell>
          <cell r="I124" t="str">
            <v>1102-Forensic Scientist 3</v>
          </cell>
          <cell r="J124">
            <v>72026</v>
          </cell>
          <cell r="K124">
            <v>101410.5</v>
          </cell>
          <cell r="L124">
            <v>29384.5</v>
          </cell>
          <cell r="M124">
            <v>27949.25</v>
          </cell>
          <cell r="N124">
            <v>145487.25</v>
          </cell>
        </row>
        <row r="125">
          <cell r="B125" t="str">
            <v>1103-Property &amp; Evidence Custodian</v>
          </cell>
          <cell r="C125">
            <v>50967</v>
          </cell>
          <cell r="D125">
            <v>53268.800000000003</v>
          </cell>
          <cell r="E125">
            <v>2301.8000000000029</v>
          </cell>
          <cell r="F125">
            <v>47514.299999999996</v>
          </cell>
          <cell r="G125">
            <v>56721.500000000007</v>
          </cell>
          <cell r="I125" t="str">
            <v>1103-Property &amp; Evidence Custodian</v>
          </cell>
          <cell r="J125">
            <v>62178.6</v>
          </cell>
          <cell r="K125">
            <v>68343.75</v>
          </cell>
          <cell r="L125">
            <v>6165.1500000000015</v>
          </cell>
          <cell r="M125">
            <v>52930.875</v>
          </cell>
          <cell r="N125">
            <v>77591.475000000006</v>
          </cell>
        </row>
        <row r="126">
          <cell r="B126" t="str">
            <v>1104-Hydrogeologist 3</v>
          </cell>
          <cell r="C126">
            <v>49805.7</v>
          </cell>
          <cell r="D126">
            <v>60748</v>
          </cell>
          <cell r="E126">
            <v>10942.300000000003</v>
          </cell>
          <cell r="F126">
            <v>33392.249999999993</v>
          </cell>
          <cell r="G126">
            <v>77161.450000000012</v>
          </cell>
          <cell r="I126" t="str">
            <v>1104-Hydrogeologist 3</v>
          </cell>
          <cell r="J126">
            <v>74887.5</v>
          </cell>
          <cell r="K126">
            <v>84584.5</v>
          </cell>
          <cell r="L126">
            <v>9697</v>
          </cell>
          <cell r="M126">
            <v>60342</v>
          </cell>
          <cell r="N126">
            <v>99130</v>
          </cell>
        </row>
        <row r="127">
          <cell r="B127" t="str">
            <v>1105-Microbiologist 2</v>
          </cell>
          <cell r="C127">
            <v>45801.599999999999</v>
          </cell>
          <cell r="D127">
            <v>57694.83</v>
          </cell>
          <cell r="E127">
            <v>11893.230000000003</v>
          </cell>
          <cell r="F127">
            <v>27961.754999999994</v>
          </cell>
          <cell r="G127">
            <v>75534.675000000003</v>
          </cell>
          <cell r="I127" t="str">
            <v>1105-Microbiologist 2</v>
          </cell>
          <cell r="J127">
            <v>69505</v>
          </cell>
          <cell r="K127">
            <v>76871</v>
          </cell>
          <cell r="L127">
            <v>7366</v>
          </cell>
          <cell r="M127">
            <v>58456</v>
          </cell>
          <cell r="N127">
            <v>87920</v>
          </cell>
        </row>
        <row r="128">
          <cell r="B128" t="str">
            <v>1106-Chemist 2</v>
          </cell>
          <cell r="C128">
            <v>44144.5</v>
          </cell>
          <cell r="D128">
            <v>60038</v>
          </cell>
          <cell r="E128">
            <v>15893.5</v>
          </cell>
          <cell r="F128">
            <v>20304.25</v>
          </cell>
          <cell r="G128">
            <v>83878.25</v>
          </cell>
          <cell r="I128" t="str">
            <v>1106-Chemist 2</v>
          </cell>
          <cell r="J128">
            <v>67069.25</v>
          </cell>
          <cell r="K128">
            <v>77723.8</v>
          </cell>
          <cell r="L128">
            <v>10654.550000000003</v>
          </cell>
          <cell r="M128">
            <v>51087.424999999996</v>
          </cell>
          <cell r="N128">
            <v>93705.625</v>
          </cell>
        </row>
        <row r="129">
          <cell r="B129" t="str">
            <v>1107-Natural Resources Technician 2</v>
          </cell>
          <cell r="C129">
            <v>39716.25</v>
          </cell>
          <cell r="D129">
            <v>43458</v>
          </cell>
          <cell r="E129">
            <v>3741.75</v>
          </cell>
          <cell r="F129">
            <v>34103.625</v>
          </cell>
          <cell r="G129">
            <v>49070.625</v>
          </cell>
          <cell r="I129" t="str">
            <v>1107-Natural Resources Technician 2</v>
          </cell>
          <cell r="J129">
            <v>55410</v>
          </cell>
          <cell r="K129">
            <v>60270</v>
          </cell>
          <cell r="L129">
            <v>4860</v>
          </cell>
          <cell r="M129">
            <v>48120</v>
          </cell>
          <cell r="N129">
            <v>67560</v>
          </cell>
        </row>
        <row r="130">
          <cell r="B130" t="str">
            <v>1108-Scientific Technician 2</v>
          </cell>
          <cell r="C130">
            <v>29536</v>
          </cell>
          <cell r="D130">
            <v>44527.5</v>
          </cell>
          <cell r="E130">
            <v>14991.5</v>
          </cell>
          <cell r="F130">
            <v>7048.75</v>
          </cell>
          <cell r="G130">
            <v>67014.75</v>
          </cell>
          <cell r="I130" t="str">
            <v>1108-Scientific Technician 2</v>
          </cell>
          <cell r="J130">
            <v>47459.5</v>
          </cell>
          <cell r="K130">
            <v>63495</v>
          </cell>
          <cell r="L130">
            <v>16035.5</v>
          </cell>
          <cell r="M130">
            <v>23406.25</v>
          </cell>
          <cell r="N130">
            <v>87548.25</v>
          </cell>
        </row>
        <row r="131">
          <cell r="B131" t="str">
            <v>1109-Natural Resource Specialist 2</v>
          </cell>
          <cell r="C131">
            <v>44575</v>
          </cell>
          <cell r="D131">
            <v>62622</v>
          </cell>
          <cell r="E131">
            <v>18047</v>
          </cell>
          <cell r="F131">
            <v>17504.5</v>
          </cell>
          <cell r="G131">
            <v>89692.5</v>
          </cell>
          <cell r="I131" t="str">
            <v>1109-Natural Resource Specialist 2</v>
          </cell>
          <cell r="J131">
            <v>67828.75</v>
          </cell>
          <cell r="K131">
            <v>85098</v>
          </cell>
          <cell r="L131">
            <v>17269.25</v>
          </cell>
          <cell r="M131">
            <v>41924.875</v>
          </cell>
          <cell r="N131">
            <v>111001.875</v>
          </cell>
        </row>
        <row r="132">
          <cell r="B132" t="str">
            <v>1110-Fish &amp; Wildlife Biologist 2</v>
          </cell>
          <cell r="C132">
            <v>45832.25</v>
          </cell>
          <cell r="D132">
            <v>53392.25</v>
          </cell>
          <cell r="E132">
            <v>7560</v>
          </cell>
          <cell r="F132">
            <v>34492.25</v>
          </cell>
          <cell r="G132">
            <v>64732.25</v>
          </cell>
          <cell r="I132" t="str">
            <v>1110-Fish &amp; Wildlife Biologist 2</v>
          </cell>
          <cell r="J132">
            <v>65828.25</v>
          </cell>
          <cell r="K132">
            <v>78513.5</v>
          </cell>
          <cell r="L132">
            <v>12685.25</v>
          </cell>
          <cell r="M132">
            <v>46800.375</v>
          </cell>
          <cell r="N132">
            <v>97541.375</v>
          </cell>
        </row>
        <row r="133">
          <cell r="B133" t="str">
            <v>1111-Veterinary Specialist 2</v>
          </cell>
          <cell r="C133">
            <v>42090</v>
          </cell>
          <cell r="D133">
            <v>46062.9</v>
          </cell>
          <cell r="E133">
            <v>3972.9000000000015</v>
          </cell>
          <cell r="F133">
            <v>36130.649999999994</v>
          </cell>
          <cell r="G133">
            <v>52022.25</v>
          </cell>
          <cell r="I133" t="str">
            <v>1111-Veterinary Specialist 2</v>
          </cell>
          <cell r="J133">
            <v>55112.31</v>
          </cell>
          <cell r="K133">
            <v>63291.5</v>
          </cell>
          <cell r="L133">
            <v>8179.1900000000023</v>
          </cell>
          <cell r="M133">
            <v>42843.524999999994</v>
          </cell>
          <cell r="N133">
            <v>75560.285000000003</v>
          </cell>
        </row>
        <row r="134">
          <cell r="B134" t="str">
            <v>1112-Land Surveyor 3</v>
          </cell>
          <cell r="C134">
            <v>55966.68</v>
          </cell>
          <cell r="D134">
            <v>81433.5</v>
          </cell>
          <cell r="E134">
            <v>25466.82</v>
          </cell>
          <cell r="F134">
            <v>17766.450000000004</v>
          </cell>
          <cell r="G134">
            <v>119633.73</v>
          </cell>
          <cell r="I134" t="str">
            <v>1112-Land Surveyor 3</v>
          </cell>
          <cell r="J134">
            <v>73462.8</v>
          </cell>
          <cell r="K134">
            <v>103486</v>
          </cell>
          <cell r="L134">
            <v>30023.199999999997</v>
          </cell>
          <cell r="M134">
            <v>28428.000000000007</v>
          </cell>
          <cell r="N134">
            <v>148520.79999999999</v>
          </cell>
        </row>
        <row r="135">
          <cell r="B135" t="str">
            <v>1113-Facilities Engineer 2</v>
          </cell>
          <cell r="C135">
            <v>71191</v>
          </cell>
          <cell r="D135">
            <v>79525.5</v>
          </cell>
          <cell r="E135">
            <v>8334.5</v>
          </cell>
          <cell r="F135">
            <v>58689.25</v>
          </cell>
          <cell r="G135">
            <v>92027.25</v>
          </cell>
          <cell r="I135" t="str">
            <v>1113-Facilities Engineer 2</v>
          </cell>
          <cell r="J135">
            <v>96015</v>
          </cell>
          <cell r="K135">
            <v>114010.5</v>
          </cell>
          <cell r="L135">
            <v>17995.5</v>
          </cell>
          <cell r="M135">
            <v>69021.75</v>
          </cell>
          <cell r="N135">
            <v>141003.75</v>
          </cell>
        </row>
        <row r="136">
          <cell r="B136" t="str">
            <v>1114-Civil Engineer 3</v>
          </cell>
          <cell r="C136">
            <v>79677</v>
          </cell>
          <cell r="D136">
            <v>92489.25</v>
          </cell>
          <cell r="E136">
            <v>12812.25</v>
          </cell>
          <cell r="F136">
            <v>60458.625</v>
          </cell>
          <cell r="G136">
            <v>111707.625</v>
          </cell>
          <cell r="I136" t="str">
            <v>1114-Civil Engineer 3</v>
          </cell>
          <cell r="J136">
            <v>103013.1</v>
          </cell>
          <cell r="K136">
            <v>127730.25</v>
          </cell>
          <cell r="L136">
            <v>24717.149999999994</v>
          </cell>
          <cell r="M136">
            <v>65937.375000000015</v>
          </cell>
          <cell r="N136">
            <v>164805.97499999998</v>
          </cell>
        </row>
        <row r="137">
          <cell r="B137" t="str">
            <v>1115-Electrical Engineer 3</v>
          </cell>
          <cell r="C137">
            <v>83154.75</v>
          </cell>
          <cell r="D137">
            <v>93349.25</v>
          </cell>
          <cell r="E137">
            <v>10194.5</v>
          </cell>
          <cell r="F137">
            <v>67863</v>
          </cell>
          <cell r="G137">
            <v>108641</v>
          </cell>
          <cell r="I137" t="str">
            <v>1115-Electrical Engineer 3</v>
          </cell>
          <cell r="J137">
            <v>120714.75</v>
          </cell>
          <cell r="K137">
            <v>134418.5</v>
          </cell>
          <cell r="L137">
            <v>13703.75</v>
          </cell>
          <cell r="M137">
            <v>100159.125</v>
          </cell>
          <cell r="N137">
            <v>154974.125</v>
          </cell>
        </row>
        <row r="138">
          <cell r="B138" t="str">
            <v>1116-Engineering Technician 2</v>
          </cell>
          <cell r="C138">
            <v>53504.672500000001</v>
          </cell>
          <cell r="D138">
            <v>63744.75</v>
          </cell>
          <cell r="E138">
            <v>10240.077499999999</v>
          </cell>
          <cell r="F138">
            <v>38144.556250000001</v>
          </cell>
          <cell r="G138">
            <v>79104.866249999992</v>
          </cell>
          <cell r="I138" t="str">
            <v>1116-Engineering Technician 2</v>
          </cell>
          <cell r="J138">
            <v>66589.75</v>
          </cell>
          <cell r="K138">
            <v>81774</v>
          </cell>
          <cell r="L138">
            <v>15184.25</v>
          </cell>
          <cell r="M138">
            <v>43813.375</v>
          </cell>
          <cell r="N138">
            <v>104550.375</v>
          </cell>
        </row>
        <row r="139">
          <cell r="B139" t="str">
            <v>1117-Architect 1</v>
          </cell>
          <cell r="C139">
            <v>49379.199999999997</v>
          </cell>
          <cell r="D139">
            <v>75000</v>
          </cell>
          <cell r="E139">
            <v>25620.800000000003</v>
          </cell>
          <cell r="F139">
            <v>10947.999999999993</v>
          </cell>
          <cell r="G139">
            <v>113431.20000000001</v>
          </cell>
          <cell r="I139" t="str">
            <v>1117-Architect 1</v>
          </cell>
          <cell r="J139">
            <v>65138</v>
          </cell>
          <cell r="K139">
            <v>106164</v>
          </cell>
          <cell r="L139">
            <v>41026</v>
          </cell>
          <cell r="M139">
            <v>3599</v>
          </cell>
          <cell r="N139">
            <v>167703</v>
          </cell>
        </row>
        <row r="140">
          <cell r="B140" t="str">
            <v>1118-Drafting Technician 2</v>
          </cell>
          <cell r="C140">
            <v>58203.75</v>
          </cell>
          <cell r="D140">
            <v>61149</v>
          </cell>
          <cell r="E140">
            <v>2945.25</v>
          </cell>
          <cell r="F140">
            <v>53785.875</v>
          </cell>
          <cell r="G140">
            <v>65566.875</v>
          </cell>
          <cell r="I140" t="str">
            <v>1118-Drafting Technician 2</v>
          </cell>
          <cell r="J140">
            <v>71392.5</v>
          </cell>
          <cell r="K140">
            <v>79054</v>
          </cell>
          <cell r="L140">
            <v>7661.5</v>
          </cell>
          <cell r="M140">
            <v>59900.25</v>
          </cell>
          <cell r="N140">
            <v>90546.25</v>
          </cell>
        </row>
        <row r="141">
          <cell r="B141" t="str">
            <v>1119-Cartographer 3</v>
          </cell>
          <cell r="C141">
            <v>58562.5</v>
          </cell>
          <cell r="D141">
            <v>72162</v>
          </cell>
          <cell r="E141">
            <v>13599.5</v>
          </cell>
          <cell r="F141">
            <v>38163.25</v>
          </cell>
          <cell r="G141">
            <v>92561.25</v>
          </cell>
          <cell r="I141" t="str">
            <v>1119-Cartographer 3</v>
          </cell>
          <cell r="J141">
            <v>72030.2</v>
          </cell>
          <cell r="K141">
            <v>91196</v>
          </cell>
          <cell r="L141">
            <v>19165.800000000003</v>
          </cell>
          <cell r="M141">
            <v>43281.499999999993</v>
          </cell>
          <cell r="N141">
            <v>119944.70000000001</v>
          </cell>
        </row>
        <row r="142">
          <cell r="B142" t="str">
            <v>1120-Labor Relations Adjudicator/Mediator 2</v>
          </cell>
          <cell r="C142">
            <v>50750.25</v>
          </cell>
          <cell r="D142">
            <v>83761.5</v>
          </cell>
          <cell r="E142">
            <v>33011.25</v>
          </cell>
          <cell r="F142">
            <v>1233.375</v>
          </cell>
          <cell r="G142">
            <v>133278.375</v>
          </cell>
          <cell r="I142" t="str">
            <v>1120-Labor Relations Adjudicator/Mediator 2</v>
          </cell>
          <cell r="J142">
            <v>84645</v>
          </cell>
          <cell r="K142">
            <v>117951</v>
          </cell>
          <cell r="L142">
            <v>33306</v>
          </cell>
          <cell r="M142">
            <v>34686</v>
          </cell>
          <cell r="N142">
            <v>167910</v>
          </cell>
        </row>
        <row r="143">
          <cell r="B143" t="str">
            <v>1121-Hearings Examiner 2</v>
          </cell>
          <cell r="C143">
            <v>58942.75</v>
          </cell>
          <cell r="D143">
            <v>70503.25</v>
          </cell>
          <cell r="E143">
            <v>11560.5</v>
          </cell>
          <cell r="F143">
            <v>41602</v>
          </cell>
          <cell r="G143">
            <v>87844</v>
          </cell>
          <cell r="I143" t="str">
            <v>1121-Hearings Examiner 2</v>
          </cell>
          <cell r="J143">
            <v>90766.25</v>
          </cell>
          <cell r="K143">
            <v>109070.5</v>
          </cell>
          <cell r="L143">
            <v>18304.25</v>
          </cell>
          <cell r="M143">
            <v>63309.875</v>
          </cell>
          <cell r="N143">
            <v>136526.875</v>
          </cell>
        </row>
        <row r="144">
          <cell r="B144" t="str">
            <v>1123-Legal Assistant 2</v>
          </cell>
          <cell r="C144">
            <v>45253.38</v>
          </cell>
          <cell r="D144">
            <v>54895.522499999999</v>
          </cell>
          <cell r="E144">
            <v>9642.1425000000017</v>
          </cell>
          <cell r="F144">
            <v>30790.166249999995</v>
          </cell>
          <cell r="G144">
            <v>69358.736250000002</v>
          </cell>
          <cell r="I144" t="str">
            <v>1123-Legal Assistant 2</v>
          </cell>
          <cell r="J144">
            <v>60160</v>
          </cell>
          <cell r="K144">
            <v>73382.927500000005</v>
          </cell>
          <cell r="L144">
            <v>13222.927500000005</v>
          </cell>
          <cell r="M144">
            <v>40325.608749999992</v>
          </cell>
          <cell r="N144">
            <v>93217.318750000006</v>
          </cell>
        </row>
        <row r="145">
          <cell r="B145" t="str">
            <v>1124-Paralegal 2</v>
          </cell>
          <cell r="C145">
            <v>53174.79</v>
          </cell>
          <cell r="D145">
            <v>61051.065000000002</v>
          </cell>
          <cell r="E145">
            <v>7876.2750000000015</v>
          </cell>
          <cell r="F145">
            <v>41360.377500000002</v>
          </cell>
          <cell r="G145">
            <v>72865.477500000008</v>
          </cell>
          <cell r="I145" t="str">
            <v>1124-Paralegal 2</v>
          </cell>
          <cell r="J145">
            <v>70104.75</v>
          </cell>
          <cell r="K145">
            <v>77045.985000000001</v>
          </cell>
          <cell r="L145">
            <v>6941.2350000000006</v>
          </cell>
          <cell r="M145">
            <v>59692.897499999999</v>
          </cell>
          <cell r="N145">
            <v>87457.837499999994</v>
          </cell>
        </row>
        <row r="146">
          <cell r="B146" t="str">
            <v>1125-Electronics Technician 2</v>
          </cell>
          <cell r="C146">
            <v>57738.12</v>
          </cell>
          <cell r="D146">
            <v>91415.532500000001</v>
          </cell>
          <cell r="E146">
            <v>33677.412499999999</v>
          </cell>
          <cell r="F146">
            <v>7222.0012500000084</v>
          </cell>
          <cell r="G146">
            <v>141931.65125</v>
          </cell>
          <cell r="I146" t="str">
            <v>1125-Electronics Technician 2</v>
          </cell>
          <cell r="J146">
            <v>78720.800000000003</v>
          </cell>
          <cell r="K146">
            <v>95931.200000000012</v>
          </cell>
          <cell r="L146">
            <v>17210.400000000009</v>
          </cell>
          <cell r="M146">
            <v>52905.19999999999</v>
          </cell>
          <cell r="N146">
            <v>121746.80000000002</v>
          </cell>
        </row>
        <row r="147">
          <cell r="B147" t="str">
            <v>1126-Locksmith</v>
          </cell>
          <cell r="C147">
            <v>34248</v>
          </cell>
          <cell r="D147">
            <v>51204</v>
          </cell>
          <cell r="E147">
            <v>16956</v>
          </cell>
          <cell r="F147">
            <v>8814</v>
          </cell>
          <cell r="G147">
            <v>76638</v>
          </cell>
          <cell r="I147" t="str">
            <v>1126-Locksmith</v>
          </cell>
          <cell r="J147">
            <v>48564.25</v>
          </cell>
          <cell r="K147">
            <v>65800</v>
          </cell>
          <cell r="L147">
            <v>17235.75</v>
          </cell>
          <cell r="M147">
            <v>22710.625</v>
          </cell>
          <cell r="N147">
            <v>91653.625</v>
          </cell>
        </row>
        <row r="148">
          <cell r="B148" t="str">
            <v>1127-Instrument Maker 2</v>
          </cell>
          <cell r="C148">
            <v>49918</v>
          </cell>
          <cell r="D148">
            <v>67912</v>
          </cell>
          <cell r="E148">
            <v>17994</v>
          </cell>
          <cell r="F148">
            <v>22927</v>
          </cell>
          <cell r="G148">
            <v>94903</v>
          </cell>
          <cell r="I148" t="str">
            <v>1127-Instrument Maker 2</v>
          </cell>
          <cell r="J148">
            <v>66282.399999999994</v>
          </cell>
          <cell r="K148">
            <v>75566</v>
          </cell>
          <cell r="L148">
            <v>9283.6000000000058</v>
          </cell>
          <cell r="M148">
            <v>52356.999999999985</v>
          </cell>
          <cell r="N148">
            <v>89491.400000000009</v>
          </cell>
        </row>
        <row r="149">
          <cell r="B149" t="str">
            <v>1128-Automotive Mechanic</v>
          </cell>
          <cell r="C149">
            <v>54873</v>
          </cell>
          <cell r="D149">
            <v>69076.800000000003</v>
          </cell>
          <cell r="E149">
            <v>14203.800000000003</v>
          </cell>
          <cell r="F149">
            <v>33567.299999999996</v>
          </cell>
          <cell r="G149">
            <v>90382.5</v>
          </cell>
          <cell r="I149" t="str">
            <v>1128-Automotive Mechanic</v>
          </cell>
          <cell r="J149">
            <v>65732.33</v>
          </cell>
          <cell r="K149">
            <v>78228</v>
          </cell>
          <cell r="L149">
            <v>12495.669999999998</v>
          </cell>
          <cell r="M149">
            <v>46988.825000000004</v>
          </cell>
          <cell r="N149">
            <v>96971.505000000005</v>
          </cell>
        </row>
        <row r="150">
          <cell r="B150" t="str">
            <v>1129-Equipment Technician 3</v>
          </cell>
          <cell r="C150">
            <v>56136</v>
          </cell>
          <cell r="D150">
            <v>72821</v>
          </cell>
          <cell r="E150">
            <v>16685</v>
          </cell>
          <cell r="F150">
            <v>31108.5</v>
          </cell>
          <cell r="G150">
            <v>97848.5</v>
          </cell>
          <cell r="I150" t="str">
            <v>1129-Equipment Technician 3</v>
          </cell>
          <cell r="J150">
            <v>66672</v>
          </cell>
          <cell r="K150">
            <v>78457.600000000006</v>
          </cell>
          <cell r="L150">
            <v>11785.600000000006</v>
          </cell>
          <cell r="M150">
            <v>48993.599999999991</v>
          </cell>
          <cell r="N150">
            <v>96136.000000000015</v>
          </cell>
        </row>
        <row r="151">
          <cell r="B151" t="str">
            <v>1130-Transportation Specialist 2</v>
          </cell>
          <cell r="C151">
            <v>52070.5</v>
          </cell>
          <cell r="D151">
            <v>72394.294999999998</v>
          </cell>
          <cell r="E151">
            <v>20323.794999999998</v>
          </cell>
          <cell r="F151">
            <v>21584.807500000003</v>
          </cell>
          <cell r="G151">
            <v>102879.98749999999</v>
          </cell>
          <cell r="I151" t="str">
            <v>1130-Transportation Specialist 2</v>
          </cell>
          <cell r="J151">
            <v>75116.3</v>
          </cell>
          <cell r="K151">
            <v>88463.69</v>
          </cell>
          <cell r="L151">
            <v>13347.39</v>
          </cell>
          <cell r="M151">
            <v>55095.215000000004</v>
          </cell>
          <cell r="N151">
            <v>108484.77499999999</v>
          </cell>
        </row>
        <row r="152">
          <cell r="B152" t="str">
            <v>1131-Industrial Hygienist 2</v>
          </cell>
          <cell r="C152">
            <v>53598</v>
          </cell>
          <cell r="D152">
            <v>75000</v>
          </cell>
          <cell r="E152">
            <v>21402</v>
          </cell>
          <cell r="F152">
            <v>21495</v>
          </cell>
          <cell r="G152">
            <v>107103</v>
          </cell>
          <cell r="I152" t="str">
            <v>1131-Industrial Hygienist 2</v>
          </cell>
          <cell r="J152">
            <v>79719</v>
          </cell>
          <cell r="K152">
            <v>101772</v>
          </cell>
          <cell r="L152">
            <v>22053</v>
          </cell>
          <cell r="M152">
            <v>46639.5</v>
          </cell>
          <cell r="N152">
            <v>134851.5</v>
          </cell>
        </row>
        <row r="153">
          <cell r="B153" t="str">
            <v>1132-Environmental Control Technician 2</v>
          </cell>
          <cell r="C153">
            <v>40001.75</v>
          </cell>
          <cell r="D153">
            <v>53625</v>
          </cell>
          <cell r="E153">
            <v>13623.25</v>
          </cell>
          <cell r="F153">
            <v>19566.875</v>
          </cell>
          <cell r="G153">
            <v>74059.875</v>
          </cell>
          <cell r="I153" t="str">
            <v>1132-Environmental Control Technician 2</v>
          </cell>
          <cell r="J153">
            <v>54767.5</v>
          </cell>
          <cell r="K153">
            <v>73827</v>
          </cell>
          <cell r="L153">
            <v>19059.5</v>
          </cell>
          <cell r="M153">
            <v>26178.25</v>
          </cell>
          <cell r="N153">
            <v>102416.25</v>
          </cell>
        </row>
        <row r="154">
          <cell r="B154" t="str">
            <v>1133-Radiation Health Physicist 3</v>
          </cell>
          <cell r="C154" t="str">
            <v>N/A</v>
          </cell>
          <cell r="D154" t="str">
            <v>N/A</v>
          </cell>
          <cell r="E154" t="str">
            <v>N/A</v>
          </cell>
          <cell r="F154" t="str">
            <v>N/A</v>
          </cell>
          <cell r="G154" t="str">
            <v>N/A</v>
          </cell>
          <cell r="I154" t="str">
            <v>1133-Radiation Health Physicist 3</v>
          </cell>
          <cell r="J154" t="str">
            <v>N/A</v>
          </cell>
          <cell r="K154" t="str">
            <v>N/A</v>
          </cell>
          <cell r="L154" t="str">
            <v>N/A</v>
          </cell>
          <cell r="M154" t="str">
            <v>N/A</v>
          </cell>
          <cell r="N154" t="str">
            <v>N/A</v>
          </cell>
        </row>
        <row r="155">
          <cell r="B155" t="str">
            <v>1135-Fish Hatchery Specialist 2</v>
          </cell>
          <cell r="C155">
            <v>61027</v>
          </cell>
          <cell r="D155">
            <v>61027</v>
          </cell>
          <cell r="E155">
            <v>0</v>
          </cell>
          <cell r="F155">
            <v>61027</v>
          </cell>
          <cell r="G155">
            <v>61027</v>
          </cell>
          <cell r="I155" t="str">
            <v>1135-Fish Hatchery Specialist 2</v>
          </cell>
          <cell r="J155">
            <v>78291</v>
          </cell>
          <cell r="K155">
            <v>78291</v>
          </cell>
          <cell r="L155">
            <v>0</v>
          </cell>
          <cell r="M155">
            <v>78291</v>
          </cell>
          <cell r="N155">
            <v>78291</v>
          </cell>
        </row>
        <row r="156">
          <cell r="B156" t="str">
            <v>1200-Investigator 2</v>
          </cell>
          <cell r="C156">
            <v>39543.300000000003</v>
          </cell>
          <cell r="D156">
            <v>54140</v>
          </cell>
          <cell r="E156">
            <v>14596.699999999997</v>
          </cell>
          <cell r="F156">
            <v>17648.250000000007</v>
          </cell>
          <cell r="G156">
            <v>76035.049999999988</v>
          </cell>
          <cell r="I156" t="str">
            <v>1200-Investigator 2</v>
          </cell>
          <cell r="J156">
            <v>66491.5</v>
          </cell>
          <cell r="K156">
            <v>77966</v>
          </cell>
          <cell r="L156">
            <v>11474.5</v>
          </cell>
          <cell r="M156">
            <v>49279.75</v>
          </cell>
          <cell r="N156">
            <v>95177.75</v>
          </cell>
        </row>
        <row r="157">
          <cell r="B157" t="str">
            <v>1201-Weights &amp; Measures Compliance Specialist 2</v>
          </cell>
          <cell r="C157">
            <v>35027</v>
          </cell>
          <cell r="D157">
            <v>43346</v>
          </cell>
          <cell r="E157">
            <v>8319</v>
          </cell>
          <cell r="F157">
            <v>22548.5</v>
          </cell>
          <cell r="G157">
            <v>55824.5</v>
          </cell>
          <cell r="I157" t="str">
            <v>1201-Weights &amp; Measures Compliance Specialist 2</v>
          </cell>
          <cell r="J157">
            <v>56532</v>
          </cell>
          <cell r="K157">
            <v>62546</v>
          </cell>
          <cell r="L157">
            <v>6014</v>
          </cell>
          <cell r="M157">
            <v>47511</v>
          </cell>
          <cell r="N157">
            <v>71567</v>
          </cell>
        </row>
        <row r="158">
          <cell r="B158" t="str">
            <v>1202-Consumer Program Specialist 2 - Utc</v>
          </cell>
          <cell r="C158">
            <v>40863</v>
          </cell>
          <cell r="D158">
            <v>44875.5</v>
          </cell>
          <cell r="E158">
            <v>4012.5</v>
          </cell>
          <cell r="F158">
            <v>34844.25</v>
          </cell>
          <cell r="G158">
            <v>50894.25</v>
          </cell>
          <cell r="I158" t="str">
            <v>1202-Consumer Program Specialist 2 - Utc</v>
          </cell>
          <cell r="J158">
            <v>55563.75</v>
          </cell>
          <cell r="K158">
            <v>67461.5</v>
          </cell>
          <cell r="L158">
            <v>11897.75</v>
          </cell>
          <cell r="M158">
            <v>37717.125</v>
          </cell>
          <cell r="N158">
            <v>85308.125</v>
          </cell>
        </row>
        <row r="159">
          <cell r="B159" t="str">
            <v>1203-Regulatory Analyst 2</v>
          </cell>
          <cell r="C159">
            <v>47225.25</v>
          </cell>
          <cell r="D159">
            <v>63171</v>
          </cell>
          <cell r="E159">
            <v>15945.75</v>
          </cell>
          <cell r="F159">
            <v>23306.625</v>
          </cell>
          <cell r="G159">
            <v>87089.625</v>
          </cell>
          <cell r="I159" t="str">
            <v>1203-Regulatory Analyst 2</v>
          </cell>
          <cell r="J159">
            <v>74730.25</v>
          </cell>
          <cell r="K159">
            <v>88512</v>
          </cell>
          <cell r="L159">
            <v>13781.75</v>
          </cell>
          <cell r="M159">
            <v>54057.625</v>
          </cell>
          <cell r="N159">
            <v>109184.625</v>
          </cell>
        </row>
        <row r="160">
          <cell r="B160" t="str">
            <v>1204-Licensing Services Representative 2</v>
          </cell>
          <cell r="C160">
            <v>32508</v>
          </cell>
          <cell r="D160">
            <v>39943</v>
          </cell>
          <cell r="E160">
            <v>7435</v>
          </cell>
          <cell r="F160">
            <v>21355.5</v>
          </cell>
          <cell r="G160">
            <v>51095.5</v>
          </cell>
          <cell r="I160" t="str">
            <v>1204-Licensing Services Representative 2</v>
          </cell>
          <cell r="J160">
            <v>47027</v>
          </cell>
          <cell r="K160">
            <v>57216</v>
          </cell>
          <cell r="L160">
            <v>10189</v>
          </cell>
          <cell r="M160">
            <v>31743.5</v>
          </cell>
          <cell r="N160">
            <v>72499.5</v>
          </cell>
        </row>
        <row r="161">
          <cell r="B161" t="str">
            <v>1207-Commerce Specialist 2</v>
          </cell>
          <cell r="C161">
            <v>47188</v>
          </cell>
          <cell r="D161">
            <v>79622.399999999994</v>
          </cell>
          <cell r="E161">
            <v>32434.399999999994</v>
          </cell>
          <cell r="F161">
            <v>0</v>
          </cell>
          <cell r="G161">
            <v>128273.99999999999</v>
          </cell>
          <cell r="I161" t="str">
            <v>1207-Commerce Specialist 2</v>
          </cell>
          <cell r="J161">
            <v>69739</v>
          </cell>
          <cell r="K161">
            <v>92705.600000000006</v>
          </cell>
          <cell r="L161">
            <v>22966.600000000006</v>
          </cell>
          <cell r="M161">
            <v>35289.099999999991</v>
          </cell>
          <cell r="N161">
            <v>127155.50000000001</v>
          </cell>
        </row>
        <row r="162">
          <cell r="B162" t="str">
            <v>1208-Security Guard 2</v>
          </cell>
          <cell r="C162">
            <v>44154</v>
          </cell>
          <cell r="D162">
            <v>54236</v>
          </cell>
          <cell r="E162">
            <v>10082</v>
          </cell>
          <cell r="F162">
            <v>29031</v>
          </cell>
          <cell r="G162">
            <v>69359</v>
          </cell>
          <cell r="I162" t="str">
            <v>1208-Security Guard 2</v>
          </cell>
          <cell r="J162">
            <v>48594</v>
          </cell>
          <cell r="K162">
            <v>57850.625</v>
          </cell>
          <cell r="L162">
            <v>9256.625</v>
          </cell>
          <cell r="M162">
            <v>34709.0625</v>
          </cell>
          <cell r="N162">
            <v>71735.5625</v>
          </cell>
        </row>
        <row r="163">
          <cell r="B163" t="str">
            <v>1209-Campus Police Officer</v>
          </cell>
          <cell r="C163">
            <v>63563.519999999997</v>
          </cell>
          <cell r="D163">
            <v>69108</v>
          </cell>
          <cell r="E163">
            <v>5544.4800000000032</v>
          </cell>
          <cell r="F163">
            <v>55246.799999999988</v>
          </cell>
          <cell r="G163">
            <v>77424.72</v>
          </cell>
          <cell r="I163" t="str">
            <v>1209-Campus Police Officer</v>
          </cell>
          <cell r="J163">
            <v>76366.559999999998</v>
          </cell>
          <cell r="K163">
            <v>92622</v>
          </cell>
          <cell r="L163">
            <v>16255.440000000002</v>
          </cell>
          <cell r="M163">
            <v>51983.399999999994</v>
          </cell>
          <cell r="N163">
            <v>117005.16</v>
          </cell>
        </row>
        <row r="164">
          <cell r="B164" t="str">
            <v>1210-Elevator Inspector 2</v>
          </cell>
          <cell r="C164">
            <v>45988.55</v>
          </cell>
          <cell r="D164">
            <v>55795.5</v>
          </cell>
          <cell r="E164">
            <v>9806.9499999999971</v>
          </cell>
          <cell r="F164">
            <v>31278.125000000007</v>
          </cell>
          <cell r="G164">
            <v>70505.924999999988</v>
          </cell>
          <cell r="I164" t="str">
            <v>1210-Elevator Inspector 2</v>
          </cell>
          <cell r="J164">
            <v>72132.950000000012</v>
          </cell>
          <cell r="K164">
            <v>83740.5</v>
          </cell>
          <cell r="L164">
            <v>11607.549999999988</v>
          </cell>
          <cell r="M164">
            <v>54721.625000000029</v>
          </cell>
          <cell r="N164">
            <v>101151.82499999998</v>
          </cell>
        </row>
        <row r="165">
          <cell r="B165" t="str">
            <v>1211-Deputy State Fire Marshal</v>
          </cell>
          <cell r="C165">
            <v>61867.5</v>
          </cell>
          <cell r="D165">
            <v>76257.5</v>
          </cell>
          <cell r="E165">
            <v>14390</v>
          </cell>
          <cell r="F165">
            <v>40282.5</v>
          </cell>
          <cell r="G165">
            <v>97842.5</v>
          </cell>
          <cell r="I165" t="str">
            <v>1211-Deputy State Fire Marshal</v>
          </cell>
          <cell r="J165">
            <v>80709.5</v>
          </cell>
          <cell r="K165">
            <v>113919</v>
          </cell>
          <cell r="L165">
            <v>33209.5</v>
          </cell>
          <cell r="M165">
            <v>30895.25</v>
          </cell>
          <cell r="N165">
            <v>163733.25</v>
          </cell>
        </row>
        <row r="166">
          <cell r="B166" t="str">
            <v>1212-Emergency Management Program Specialist 2</v>
          </cell>
          <cell r="C166">
            <v>45903</v>
          </cell>
          <cell r="D166">
            <v>66691.88</v>
          </cell>
          <cell r="E166">
            <v>20788.880000000005</v>
          </cell>
          <cell r="F166">
            <v>14719.679999999993</v>
          </cell>
          <cell r="G166">
            <v>97875.200000000012</v>
          </cell>
          <cell r="I166" t="str">
            <v>1212-Emergency Management Program Specialist 2</v>
          </cell>
          <cell r="J166">
            <v>65825</v>
          </cell>
          <cell r="K166">
            <v>89679</v>
          </cell>
          <cell r="L166">
            <v>23854</v>
          </cell>
          <cell r="M166">
            <v>30044</v>
          </cell>
          <cell r="N166">
            <v>125460</v>
          </cell>
        </row>
        <row r="167">
          <cell r="B167" t="str">
            <v>1213-Retirement Specialist 2</v>
          </cell>
          <cell r="C167">
            <v>35620</v>
          </cell>
          <cell r="D167">
            <v>51108.75</v>
          </cell>
          <cell r="E167">
            <v>15488.75</v>
          </cell>
          <cell r="F167">
            <v>12386.875</v>
          </cell>
          <cell r="G167">
            <v>74341.875</v>
          </cell>
          <cell r="I167" t="str">
            <v>1213-Retirement Specialist 2</v>
          </cell>
          <cell r="J167">
            <v>58720</v>
          </cell>
          <cell r="K167">
            <v>74647.75</v>
          </cell>
          <cell r="L167">
            <v>15927.75</v>
          </cell>
          <cell r="M167">
            <v>34828.375</v>
          </cell>
          <cell r="N167">
            <v>98539.375</v>
          </cell>
        </row>
        <row r="168">
          <cell r="B168" t="str">
            <v>1214-Employment Security Program Coordinator  2</v>
          </cell>
          <cell r="C168">
            <v>36077</v>
          </cell>
          <cell r="D168">
            <v>60415</v>
          </cell>
          <cell r="E168">
            <v>24338</v>
          </cell>
          <cell r="F168">
            <v>0</v>
          </cell>
          <cell r="G168">
            <v>96922</v>
          </cell>
          <cell r="I168" t="str">
            <v>1214-Employment Security Program Coordinator  2</v>
          </cell>
          <cell r="J168">
            <v>53643</v>
          </cell>
          <cell r="K168">
            <v>84345</v>
          </cell>
          <cell r="L168">
            <v>30702</v>
          </cell>
          <cell r="M168">
            <v>7590</v>
          </cell>
          <cell r="N168">
            <v>130398</v>
          </cell>
        </row>
        <row r="169">
          <cell r="B169" t="str">
            <v>1215-Workers' Compensation Adjudicator 2</v>
          </cell>
          <cell r="C169">
            <v>49784.04</v>
          </cell>
          <cell r="D169">
            <v>69159.199999999997</v>
          </cell>
          <cell r="E169">
            <v>19375.159999999996</v>
          </cell>
          <cell r="F169">
            <v>20721.300000000007</v>
          </cell>
          <cell r="G169">
            <v>98221.939999999988</v>
          </cell>
          <cell r="I169" t="str">
            <v>1215-Workers' Compensation Adjudicator 2</v>
          </cell>
          <cell r="J169">
            <v>71580.479999999996</v>
          </cell>
          <cell r="K169">
            <v>84475.799999999988</v>
          </cell>
          <cell r="L169">
            <v>12895.319999999992</v>
          </cell>
          <cell r="M169">
            <v>52237.500000000007</v>
          </cell>
          <cell r="N169">
            <v>103818.77999999997</v>
          </cell>
        </row>
        <row r="170">
          <cell r="B170" t="str">
            <v>1216-Safety &amp; Health Specialist 2</v>
          </cell>
          <cell r="C170">
            <v>51281</v>
          </cell>
          <cell r="D170">
            <v>67896</v>
          </cell>
          <cell r="E170">
            <v>16615</v>
          </cell>
          <cell r="F170">
            <v>26358.5</v>
          </cell>
          <cell r="G170">
            <v>92818.5</v>
          </cell>
          <cell r="I170" t="str">
            <v>1216-Safety &amp; Health Specialist 2</v>
          </cell>
          <cell r="J170">
            <v>70553.600000000006</v>
          </cell>
          <cell r="K170">
            <v>90000</v>
          </cell>
          <cell r="L170">
            <v>19446.399999999994</v>
          </cell>
          <cell r="M170">
            <v>41384.000000000015</v>
          </cell>
          <cell r="N170">
            <v>119169.59999999999</v>
          </cell>
        </row>
        <row r="171">
          <cell r="B171" t="str">
            <v>1300-Property &amp; Acquisition Specialist 3</v>
          </cell>
          <cell r="C171">
            <v>66879.5</v>
          </cell>
          <cell r="D171">
            <v>81758.524999999994</v>
          </cell>
          <cell r="E171">
            <v>14879.024999999994</v>
          </cell>
          <cell r="F171">
            <v>44560.962500000009</v>
          </cell>
          <cell r="G171">
            <v>104077.06249999999</v>
          </cell>
          <cell r="I171" t="str">
            <v>1300-Property &amp; Acquisition Specialist 3</v>
          </cell>
          <cell r="J171">
            <v>84421.5</v>
          </cell>
          <cell r="K171">
            <v>105061.3725</v>
          </cell>
          <cell r="L171">
            <v>20639.872499999998</v>
          </cell>
          <cell r="M171">
            <v>53461.691250000003</v>
          </cell>
          <cell r="N171">
            <v>136021.18124999999</v>
          </cell>
        </row>
        <row r="172">
          <cell r="B172" t="str">
            <v>1400-Retail Clerk 2</v>
          </cell>
          <cell r="C172">
            <v>28539.200000000001</v>
          </cell>
          <cell r="D172">
            <v>32712</v>
          </cell>
          <cell r="E172">
            <v>4172.7999999999993</v>
          </cell>
          <cell r="F172">
            <v>22280</v>
          </cell>
          <cell r="G172">
            <v>38971.199999999997</v>
          </cell>
          <cell r="I172" t="str">
            <v>1400-Retail Clerk 2</v>
          </cell>
          <cell r="J172">
            <v>36811.879999999997</v>
          </cell>
          <cell r="K172">
            <v>39047.160000000003</v>
          </cell>
          <cell r="L172">
            <v>2235.2800000000061</v>
          </cell>
          <cell r="M172">
            <v>33458.959999999992</v>
          </cell>
          <cell r="N172">
            <v>42400.080000000016</v>
          </cell>
        </row>
        <row r="173">
          <cell r="B173" t="str">
            <v>1401-Lottery District Sales Representative</v>
          </cell>
          <cell r="C173">
            <v>44303</v>
          </cell>
          <cell r="D173">
            <v>49620</v>
          </cell>
          <cell r="E173">
            <v>5317</v>
          </cell>
          <cell r="F173">
            <v>36327.5</v>
          </cell>
          <cell r="G173">
            <v>57595.5</v>
          </cell>
          <cell r="I173" t="str">
            <v>1401-Lottery District Sales Representative</v>
          </cell>
          <cell r="J173">
            <v>62100</v>
          </cell>
          <cell r="K173">
            <v>67345</v>
          </cell>
          <cell r="L173">
            <v>5245</v>
          </cell>
          <cell r="M173">
            <v>54232.5</v>
          </cell>
          <cell r="N173">
            <v>75212.5</v>
          </cell>
        </row>
        <row r="174">
          <cell r="B174" t="str">
            <v>1500-Warehouse Operator 2</v>
          </cell>
          <cell r="C174">
            <v>48808.3</v>
          </cell>
          <cell r="D174">
            <v>55820.899999999994</v>
          </cell>
          <cell r="E174">
            <v>7012.5999999999913</v>
          </cell>
          <cell r="F174">
            <v>38289.400000000016</v>
          </cell>
          <cell r="G174">
            <v>66339.799999999988</v>
          </cell>
          <cell r="I174" t="str">
            <v>1500-Warehouse Operator 2</v>
          </cell>
          <cell r="J174">
            <v>61020.502500000002</v>
          </cell>
          <cell r="K174">
            <v>67714.399999999994</v>
          </cell>
          <cell r="L174">
            <v>6693.8974999999919</v>
          </cell>
          <cell r="M174">
            <v>50979.656250000015</v>
          </cell>
          <cell r="N174">
            <v>77755.246249999982</v>
          </cell>
        </row>
        <row r="175">
          <cell r="B175" t="str">
            <v>1502-Mechanical Engineer Senior</v>
          </cell>
          <cell r="C175">
            <v>84081</v>
          </cell>
          <cell r="D175">
            <v>88416.85</v>
          </cell>
          <cell r="E175">
            <v>4335.8500000000058</v>
          </cell>
          <cell r="F175">
            <v>77577.224999999991</v>
          </cell>
          <cell r="G175">
            <v>94920.625000000015</v>
          </cell>
          <cell r="I175" t="str">
            <v>1502-Mechanical Engineer Senior</v>
          </cell>
          <cell r="J175">
            <v>118747</v>
          </cell>
          <cell r="K175">
            <v>130141</v>
          </cell>
          <cell r="L175">
            <v>11394</v>
          </cell>
          <cell r="M175">
            <v>101656</v>
          </cell>
          <cell r="N175">
            <v>147232</v>
          </cell>
        </row>
        <row r="176">
          <cell r="B176" t="str">
            <v>1504-Transportation Planning Specialist 3</v>
          </cell>
          <cell r="C176">
            <v>68878</v>
          </cell>
          <cell r="D176">
            <v>79908</v>
          </cell>
          <cell r="E176">
            <v>11030</v>
          </cell>
          <cell r="F176">
            <v>52333</v>
          </cell>
          <cell r="G176">
            <v>96453</v>
          </cell>
          <cell r="I176" t="str">
            <v>1504-Transportation Planning Specialist 3</v>
          </cell>
          <cell r="J176">
            <v>88932</v>
          </cell>
          <cell r="K176">
            <v>110706.18</v>
          </cell>
          <cell r="L176">
            <v>21774.179999999993</v>
          </cell>
          <cell r="M176">
            <v>56270.73000000001</v>
          </cell>
          <cell r="N176">
            <v>143367.44999999998</v>
          </cell>
        </row>
        <row r="177">
          <cell r="B177" t="str">
            <v>1505-Truck Driver 2</v>
          </cell>
          <cell r="C177">
            <v>52894.474999999999</v>
          </cell>
          <cell r="D177">
            <v>64739.85</v>
          </cell>
          <cell r="E177">
            <v>11845.375</v>
          </cell>
          <cell r="F177">
            <v>35126.412499999999</v>
          </cell>
          <cell r="G177">
            <v>82507.912500000006</v>
          </cell>
          <cell r="I177" t="str">
            <v>1505-Truck Driver 2</v>
          </cell>
          <cell r="J177">
            <v>64691.5</v>
          </cell>
          <cell r="K177">
            <v>71426.994999999995</v>
          </cell>
          <cell r="L177">
            <v>6735.4949999999953</v>
          </cell>
          <cell r="M177">
            <v>54588.257500000007</v>
          </cell>
          <cell r="N177">
            <v>81530.237499999988</v>
          </cell>
        </row>
        <row r="178">
          <cell r="B178" t="str">
            <v>1506-Aircraft Mechanic</v>
          </cell>
          <cell r="C178">
            <v>39111.5</v>
          </cell>
          <cell r="D178">
            <v>52786.25</v>
          </cell>
          <cell r="E178">
            <v>13674.75</v>
          </cell>
          <cell r="F178">
            <v>18599.375</v>
          </cell>
          <cell r="G178">
            <v>73298.375</v>
          </cell>
          <cell r="I178" t="str">
            <v>1506-Aircraft Mechanic</v>
          </cell>
          <cell r="J178">
            <v>61235</v>
          </cell>
          <cell r="K178">
            <v>76928.25</v>
          </cell>
          <cell r="L178">
            <v>15693.25</v>
          </cell>
          <cell r="M178">
            <v>37695.125</v>
          </cell>
          <cell r="N178">
            <v>100468.125</v>
          </cell>
        </row>
        <row r="179">
          <cell r="B179" t="str">
            <v>1507-Commercial Vehicle Enforcement Officer 1</v>
          </cell>
          <cell r="C179">
            <v>31801.5</v>
          </cell>
          <cell r="D179">
            <v>43976</v>
          </cell>
          <cell r="E179">
            <v>12174.5</v>
          </cell>
          <cell r="F179">
            <v>13539.75</v>
          </cell>
          <cell r="G179">
            <v>62237.75</v>
          </cell>
          <cell r="I179" t="str">
            <v>1507-Commercial Vehicle Enforcement Officer 1</v>
          </cell>
          <cell r="J179">
            <v>47653.5</v>
          </cell>
          <cell r="K179">
            <v>65638.25</v>
          </cell>
          <cell r="L179">
            <v>17984.75</v>
          </cell>
          <cell r="M179">
            <v>20676.375</v>
          </cell>
          <cell r="N179">
            <v>92615.375</v>
          </cell>
        </row>
        <row r="180">
          <cell r="B180" t="str">
            <v>1508-Traffic Safety Systems Operator 3</v>
          </cell>
          <cell r="C180">
            <v>40882.25</v>
          </cell>
          <cell r="D180">
            <v>47061</v>
          </cell>
          <cell r="E180">
            <v>6178.75</v>
          </cell>
          <cell r="F180">
            <v>31614.125</v>
          </cell>
          <cell r="G180">
            <v>56329.125</v>
          </cell>
          <cell r="I180" t="str">
            <v>1508-Traffic Safety Systems Operator 3</v>
          </cell>
          <cell r="J180">
            <v>59686.75</v>
          </cell>
          <cell r="K180">
            <v>65766</v>
          </cell>
          <cell r="L180">
            <v>6079.25</v>
          </cell>
          <cell r="M180">
            <v>50567.875</v>
          </cell>
          <cell r="N180">
            <v>74884.875</v>
          </cell>
        </row>
        <row r="181">
          <cell r="B181" t="str">
            <v>1509-Marine Vessel Operator</v>
          </cell>
          <cell r="C181">
            <v>60919.035000000003</v>
          </cell>
          <cell r="D181">
            <v>83565.104999999996</v>
          </cell>
          <cell r="E181">
            <v>22646.069999999992</v>
          </cell>
          <cell r="F181">
            <v>26949.930000000015</v>
          </cell>
          <cell r="G181">
            <v>117534.20999999999</v>
          </cell>
          <cell r="I181" t="str">
            <v>1509-Marine Vessel Operator</v>
          </cell>
          <cell r="J181">
            <v>72828</v>
          </cell>
          <cell r="K181">
            <v>104460</v>
          </cell>
          <cell r="L181">
            <v>31632</v>
          </cell>
          <cell r="M181">
            <v>25380</v>
          </cell>
          <cell r="N181">
            <v>151908</v>
          </cell>
        </row>
        <row r="182">
          <cell r="B182" t="str">
            <v>1510-Aircraft Pilot 2</v>
          </cell>
          <cell r="C182">
            <v>51395.75</v>
          </cell>
          <cell r="D182">
            <v>71652</v>
          </cell>
          <cell r="E182">
            <v>20256.25</v>
          </cell>
          <cell r="F182">
            <v>21011.375</v>
          </cell>
          <cell r="G182">
            <v>102036.375</v>
          </cell>
          <cell r="I182" t="str">
            <v>1510-Aircraft Pilot 2</v>
          </cell>
          <cell r="J182">
            <v>80484.75</v>
          </cell>
          <cell r="K182">
            <v>97926.5</v>
          </cell>
          <cell r="L182">
            <v>17441.75</v>
          </cell>
          <cell r="M182">
            <v>54322.125</v>
          </cell>
          <cell r="N182">
            <v>124089.125</v>
          </cell>
        </row>
        <row r="183">
          <cell r="B183" t="str">
            <v>1600-Energy/Utilities Engineer 2</v>
          </cell>
          <cell r="C183">
            <v>62371.25</v>
          </cell>
          <cell r="D183">
            <v>73797</v>
          </cell>
          <cell r="E183">
            <v>11425.75</v>
          </cell>
          <cell r="F183">
            <v>45232.625</v>
          </cell>
          <cell r="G183">
            <v>90935.625</v>
          </cell>
          <cell r="I183" t="str">
            <v>1600-Energy/Utilities Engineer 2</v>
          </cell>
          <cell r="J183">
            <v>79254.75</v>
          </cell>
          <cell r="K183">
            <v>101983.5</v>
          </cell>
          <cell r="L183">
            <v>22728.75</v>
          </cell>
          <cell r="M183">
            <v>45161.625</v>
          </cell>
          <cell r="N183">
            <v>136076.625</v>
          </cell>
        </row>
        <row r="184">
          <cell r="B184" t="str">
            <v>1601-Nuclear Engineer</v>
          </cell>
          <cell r="C184">
            <v>71752</v>
          </cell>
          <cell r="D184">
            <v>74486</v>
          </cell>
          <cell r="E184">
            <v>2734</v>
          </cell>
          <cell r="F184">
            <v>67651</v>
          </cell>
          <cell r="G184">
            <v>78587</v>
          </cell>
          <cell r="I184" t="str">
            <v>1601-Nuclear Engineer</v>
          </cell>
          <cell r="J184">
            <v>104895</v>
          </cell>
          <cell r="K184">
            <v>112329</v>
          </cell>
          <cell r="L184">
            <v>7434</v>
          </cell>
          <cell r="M184">
            <v>93744</v>
          </cell>
          <cell r="N184">
            <v>123480</v>
          </cell>
        </row>
        <row r="185">
          <cell r="B185" t="str">
            <v>1602-Utility Worker 2</v>
          </cell>
          <cell r="C185">
            <v>47120.5</v>
          </cell>
          <cell r="D185">
            <v>53131</v>
          </cell>
          <cell r="E185">
            <v>6010.5</v>
          </cell>
          <cell r="F185">
            <v>38104.75</v>
          </cell>
          <cell r="G185">
            <v>62146.75</v>
          </cell>
          <cell r="I185" t="str">
            <v>1602-Utility Worker 2</v>
          </cell>
          <cell r="J185">
            <v>59206.240000000005</v>
          </cell>
          <cell r="K185">
            <v>67463.5</v>
          </cell>
          <cell r="L185">
            <v>8257.2599999999948</v>
          </cell>
          <cell r="M185">
            <v>46820.350000000013</v>
          </cell>
          <cell r="N185">
            <v>79849.389999999985</v>
          </cell>
        </row>
        <row r="186">
          <cell r="B186" t="str">
            <v>1603-Plant Manager 2
Alternate Titles:
Physical Plant Manager,
Plant Engineer</v>
          </cell>
          <cell r="C186">
            <v>77193.797500000001</v>
          </cell>
          <cell r="D186">
            <v>93420</v>
          </cell>
          <cell r="E186">
            <v>16226.202499999999</v>
          </cell>
          <cell r="F186">
            <v>52854.493750000001</v>
          </cell>
          <cell r="G186">
            <v>117759.30374999999</v>
          </cell>
          <cell r="I186" t="str">
            <v>1603-Plant Manager 2
Alternate Titles:
Physical Plant Manager,
Plant Engineer</v>
          </cell>
          <cell r="J186">
            <v>97905.27</v>
          </cell>
          <cell r="K186">
            <v>120153.72</v>
          </cell>
          <cell r="L186">
            <v>22248.449999999997</v>
          </cell>
          <cell r="M186">
            <v>64532.595000000008</v>
          </cell>
          <cell r="N186">
            <v>153526.39499999999</v>
          </cell>
        </row>
        <row r="187">
          <cell r="B187" t="str">
            <v>1604-Stationary Engineer 2</v>
          </cell>
          <cell r="C187">
            <v>40810.15</v>
          </cell>
          <cell r="D187">
            <v>69415.112500000003</v>
          </cell>
          <cell r="E187">
            <v>28604.962500000001</v>
          </cell>
          <cell r="F187">
            <v>0</v>
          </cell>
          <cell r="G187">
            <v>112322.55625000001</v>
          </cell>
          <cell r="I187" t="str">
            <v>1604-Stationary Engineer 2</v>
          </cell>
          <cell r="J187">
            <v>65077.5</v>
          </cell>
          <cell r="K187">
            <v>75316.800000000003</v>
          </cell>
          <cell r="L187">
            <v>10239.300000000003</v>
          </cell>
          <cell r="M187">
            <v>49718.549999999996</v>
          </cell>
          <cell r="N187">
            <v>90675.75</v>
          </cell>
        </row>
        <row r="188">
          <cell r="B188" t="str">
            <v>1605-Wastewater Treatment Plant Operator 2</v>
          </cell>
          <cell r="C188">
            <v>50628</v>
          </cell>
          <cell r="D188">
            <v>66269</v>
          </cell>
          <cell r="E188">
            <v>15641</v>
          </cell>
          <cell r="F188">
            <v>27166.5</v>
          </cell>
          <cell r="G188">
            <v>89730.5</v>
          </cell>
          <cell r="I188" t="str">
            <v>1605-Wastewater Treatment Plant Operator 2</v>
          </cell>
          <cell r="J188">
            <v>68384.09</v>
          </cell>
          <cell r="K188">
            <v>76772.800000000003</v>
          </cell>
          <cell r="L188">
            <v>8388.7100000000064</v>
          </cell>
          <cell r="M188">
            <v>55801.024999999987</v>
          </cell>
          <cell r="N188">
            <v>89355.86500000002</v>
          </cell>
        </row>
      </sheetData>
      <sheetData sheetId="16">
        <row r="3">
          <cell r="E3" t="str">
            <v>100 SECRETARY SENIOR</v>
          </cell>
        </row>
      </sheetData>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
      <sheetName val="ERI Matches"/>
    </sheetNames>
    <sheetDataSet>
      <sheetData sheetId="0">
        <row r="2">
          <cell r="A2" t="str">
            <v>Ok</v>
          </cell>
        </row>
        <row r="3">
          <cell r="A3" t="str">
            <v>Not a Match</v>
          </cell>
        </row>
        <row r="4">
          <cell r="A4" t="str">
            <v>See Note</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lliman Matches"/>
      <sheetName val="Validation Time"/>
      <sheetName val="Drop Down List"/>
    </sheetNames>
    <sheetDataSet>
      <sheetData sheetId="0"/>
      <sheetData sheetId="1"/>
      <sheetData sheetId="2">
        <row r="2">
          <cell r="A2" t="str">
            <v>OK</v>
          </cell>
        </row>
        <row r="3">
          <cell r="A3" t="str">
            <v>No Match</v>
          </cell>
        </row>
        <row r="4">
          <cell r="A4" t="str">
            <v>See Notes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chmark Summary"/>
      <sheetName val="Vacation Leave"/>
      <sheetName val="Sick Leave"/>
      <sheetName val="Paid Time Off"/>
      <sheetName val="Holidays Personal Days"/>
      <sheetName val="Participant Location"/>
      <sheetName val="Participant List"/>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election activeCell="A10" sqref="A10"/>
    </sheetView>
  </sheetViews>
  <sheetFormatPr defaultRowHeight="15" x14ac:dyDescent="0.25"/>
  <cols>
    <col min="1" max="1" width="33.42578125" bestFit="1" customWidth="1"/>
  </cols>
  <sheetData>
    <row r="1" spans="1:1" x14ac:dyDescent="0.25">
      <c r="A1" s="351" t="s">
        <v>505</v>
      </c>
    </row>
    <row r="2" spans="1:1" x14ac:dyDescent="0.25">
      <c r="A2" s="353" t="s">
        <v>514</v>
      </c>
    </row>
    <row r="3" spans="1:1" x14ac:dyDescent="0.25">
      <c r="A3" s="354" t="s">
        <v>506</v>
      </c>
    </row>
    <row r="4" spans="1:1" x14ac:dyDescent="0.25">
      <c r="A4" s="354" t="s">
        <v>507</v>
      </c>
    </row>
    <row r="5" spans="1:1" x14ac:dyDescent="0.25">
      <c r="A5" s="354" t="s">
        <v>508</v>
      </c>
    </row>
    <row r="6" spans="1:1" x14ac:dyDescent="0.25">
      <c r="A6" s="354" t="s">
        <v>509</v>
      </c>
    </row>
    <row r="7" spans="1:1" x14ac:dyDescent="0.25">
      <c r="A7" s="354" t="s">
        <v>510</v>
      </c>
    </row>
    <row r="8" spans="1:1" x14ac:dyDescent="0.25">
      <c r="A8" s="354" t="s">
        <v>511</v>
      </c>
    </row>
    <row r="9" spans="1:1" x14ac:dyDescent="0.25">
      <c r="A9" s="354" t="s">
        <v>512</v>
      </c>
    </row>
    <row r="10" spans="1:1" x14ac:dyDescent="0.25">
      <c r="A10" s="355" t="s">
        <v>513</v>
      </c>
    </row>
    <row r="11" spans="1:1" x14ac:dyDescent="0.25">
      <c r="A11" s="355" t="s">
        <v>515</v>
      </c>
    </row>
  </sheetData>
  <hyperlinks>
    <hyperlink ref="A4" location="'Pay Plan Types'!A1" display="Pay Plan Types"/>
    <hyperlink ref="A2" location="'Benchmark Summaries'!Print_Area" display="Benchmark Summaries"/>
    <hyperlink ref="A3" location="'Paid Leave'!A1" display="Paid Leave"/>
    <hyperlink ref="A5" location="'Pay Scale Adjustments'!A1" display="Pay Scale Adjustments"/>
    <hyperlink ref="A6" location="'Shift Diff &amp; Call-Back Pay'!A1" display="Shift Differential &amp; Call-Back Pay"/>
    <hyperlink ref="A7" location="'Performance &amp; Incentive Pay'!A1" display="Performance &amp; Incentive Pay"/>
    <hyperlink ref="A8" location="'Modern Work Environment'!A1" display="Modern Work Environment"/>
    <hyperlink ref="A9" location="'Retirement Benefits'!A1" display="Retirement Benefits"/>
    <hyperlink ref="A10" location="'Survey Participants'!A1" display="Survey Participants"/>
    <hyperlink ref="A11" location="'Participant Characteristics'!A1" display="Participant Characteristics"/>
  </hyperlinks>
  <pageMargins left="0.7" right="0.7" top="0.75" bottom="0.75" header="0.3" footer="0.3"/>
  <pageSetup orientation="portrait" horizontalDpi="1200" verticalDpi="1200" r:id="rId1"/>
  <headerFooter>
    <oddFooter>&amp;L&amp;"Garamond,Regular"&amp;10OFM, State Human Resources
Segal Waters Consulting
April 2020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C44"/>
  <sheetViews>
    <sheetView workbookViewId="0"/>
  </sheetViews>
  <sheetFormatPr defaultRowHeight="15" x14ac:dyDescent="0.25"/>
  <cols>
    <col min="1" max="1" width="60.28515625" bestFit="1" customWidth="1"/>
    <col min="2" max="2" width="21.5703125" customWidth="1"/>
    <col min="3" max="3" width="42.7109375" bestFit="1" customWidth="1"/>
  </cols>
  <sheetData>
    <row r="1" spans="1:3" ht="18" x14ac:dyDescent="0.25">
      <c r="A1" s="357" t="s">
        <v>504</v>
      </c>
      <c r="B1" s="357" t="s">
        <v>77</v>
      </c>
      <c r="C1" s="357" t="s">
        <v>503</v>
      </c>
    </row>
    <row r="2" spans="1:3" ht="15.75" x14ac:dyDescent="0.25">
      <c r="A2" s="356" t="s">
        <v>502</v>
      </c>
      <c r="B2" s="356" t="s">
        <v>112</v>
      </c>
      <c r="C2" s="356" t="s">
        <v>227</v>
      </c>
    </row>
    <row r="3" spans="1:3" ht="15.75" x14ac:dyDescent="0.25">
      <c r="A3" s="356" t="s">
        <v>501</v>
      </c>
      <c r="B3" s="356" t="s">
        <v>112</v>
      </c>
      <c r="C3" s="356" t="s">
        <v>218</v>
      </c>
    </row>
    <row r="4" spans="1:3" ht="15.75" x14ac:dyDescent="0.25">
      <c r="A4" s="356" t="s">
        <v>500</v>
      </c>
      <c r="B4" s="356" t="s">
        <v>112</v>
      </c>
      <c r="C4" s="356" t="s">
        <v>218</v>
      </c>
    </row>
    <row r="5" spans="1:3" ht="15.75" x14ac:dyDescent="0.25">
      <c r="A5" s="356" t="s">
        <v>499</v>
      </c>
      <c r="B5" s="356" t="s">
        <v>112</v>
      </c>
      <c r="C5" s="356" t="s">
        <v>472</v>
      </c>
    </row>
    <row r="6" spans="1:3" ht="15.75" x14ac:dyDescent="0.25">
      <c r="A6" s="356" t="s">
        <v>498</v>
      </c>
      <c r="B6" s="356" t="s">
        <v>112</v>
      </c>
      <c r="C6" s="356" t="s">
        <v>218</v>
      </c>
    </row>
    <row r="7" spans="1:3" ht="15.75" x14ac:dyDescent="0.25">
      <c r="A7" s="356" t="s">
        <v>497</v>
      </c>
      <c r="B7" s="356" t="s">
        <v>112</v>
      </c>
      <c r="C7" s="356" t="s">
        <v>218</v>
      </c>
    </row>
    <row r="8" spans="1:3" ht="15.75" x14ac:dyDescent="0.25">
      <c r="A8" s="356" t="s">
        <v>496</v>
      </c>
      <c r="B8" s="356" t="s">
        <v>112</v>
      </c>
      <c r="C8" s="356" t="s">
        <v>218</v>
      </c>
    </row>
    <row r="9" spans="1:3" ht="15.75" x14ac:dyDescent="0.25">
      <c r="A9" s="356" t="s">
        <v>495</v>
      </c>
      <c r="B9" s="356" t="s">
        <v>112</v>
      </c>
      <c r="C9" s="356" t="s">
        <v>227</v>
      </c>
    </row>
    <row r="10" spans="1:3" ht="15.75" x14ac:dyDescent="0.25">
      <c r="A10" s="356" t="s">
        <v>494</v>
      </c>
      <c r="B10" s="356" t="s">
        <v>112</v>
      </c>
      <c r="C10" s="356" t="s">
        <v>218</v>
      </c>
    </row>
    <row r="11" spans="1:3" ht="15.75" x14ac:dyDescent="0.25">
      <c r="A11" s="356" t="s">
        <v>493</v>
      </c>
      <c r="B11" s="356" t="s">
        <v>112</v>
      </c>
      <c r="C11" s="356" t="s">
        <v>472</v>
      </c>
    </row>
    <row r="12" spans="1:3" ht="15.75" x14ac:dyDescent="0.25">
      <c r="A12" s="356" t="s">
        <v>492</v>
      </c>
      <c r="B12" s="356" t="s">
        <v>112</v>
      </c>
      <c r="C12" s="356" t="s">
        <v>227</v>
      </c>
    </row>
    <row r="13" spans="1:3" ht="15.75" x14ac:dyDescent="0.25">
      <c r="A13" s="356" t="s">
        <v>491</v>
      </c>
      <c r="B13" s="356" t="s">
        <v>112</v>
      </c>
      <c r="C13" s="356" t="s">
        <v>227</v>
      </c>
    </row>
    <row r="14" spans="1:3" ht="15.75" x14ac:dyDescent="0.25">
      <c r="A14" s="356" t="s">
        <v>490</v>
      </c>
      <c r="B14" s="356" t="s">
        <v>112</v>
      </c>
      <c r="C14" s="356" t="s">
        <v>472</v>
      </c>
    </row>
    <row r="15" spans="1:3" ht="15.75" x14ac:dyDescent="0.25">
      <c r="A15" s="356" t="s">
        <v>489</v>
      </c>
      <c r="B15" s="356" t="s">
        <v>112</v>
      </c>
      <c r="C15" s="356" t="s">
        <v>218</v>
      </c>
    </row>
    <row r="16" spans="1:3" ht="15.75" x14ac:dyDescent="0.25">
      <c r="A16" s="356" t="s">
        <v>488</v>
      </c>
      <c r="B16" s="356" t="s">
        <v>112</v>
      </c>
      <c r="C16" s="356" t="s">
        <v>218</v>
      </c>
    </row>
    <row r="17" spans="1:3" ht="15.75" x14ac:dyDescent="0.25">
      <c r="A17" s="356" t="s">
        <v>487</v>
      </c>
      <c r="B17" s="356" t="s">
        <v>112</v>
      </c>
      <c r="C17" s="356" t="s">
        <v>218</v>
      </c>
    </row>
    <row r="18" spans="1:3" ht="15.75" x14ac:dyDescent="0.25">
      <c r="A18" s="356" t="s">
        <v>486</v>
      </c>
      <c r="B18" s="356" t="s">
        <v>112</v>
      </c>
      <c r="C18" s="356" t="s">
        <v>472</v>
      </c>
    </row>
    <row r="19" spans="1:3" ht="15.75" x14ac:dyDescent="0.25">
      <c r="A19" s="356" t="s">
        <v>485</v>
      </c>
      <c r="B19" s="356" t="s">
        <v>112</v>
      </c>
      <c r="C19" s="356" t="s">
        <v>218</v>
      </c>
    </row>
    <row r="20" spans="1:3" ht="15.75" x14ac:dyDescent="0.25">
      <c r="A20" s="356" t="s">
        <v>484</v>
      </c>
      <c r="B20" s="356" t="s">
        <v>112</v>
      </c>
      <c r="C20" s="356" t="s">
        <v>472</v>
      </c>
    </row>
    <row r="21" spans="1:3" ht="15.75" x14ac:dyDescent="0.25">
      <c r="A21" s="356" t="s">
        <v>483</v>
      </c>
      <c r="B21" s="356" t="s">
        <v>112</v>
      </c>
      <c r="C21" s="356" t="s">
        <v>218</v>
      </c>
    </row>
    <row r="22" spans="1:3" ht="15.75" x14ac:dyDescent="0.25">
      <c r="A22" s="356" t="s">
        <v>482</v>
      </c>
      <c r="B22" s="356" t="s">
        <v>112</v>
      </c>
      <c r="C22" s="356" t="s">
        <v>218</v>
      </c>
    </row>
    <row r="23" spans="1:3" ht="15.75" x14ac:dyDescent="0.25">
      <c r="A23" s="356" t="s">
        <v>481</v>
      </c>
      <c r="B23" s="356" t="s">
        <v>112</v>
      </c>
      <c r="C23" s="356" t="s">
        <v>218</v>
      </c>
    </row>
    <row r="24" spans="1:3" ht="15.75" x14ac:dyDescent="0.25">
      <c r="A24" s="356" t="s">
        <v>480</v>
      </c>
      <c r="B24" s="356" t="s">
        <v>112</v>
      </c>
      <c r="C24" s="356" t="s">
        <v>218</v>
      </c>
    </row>
    <row r="25" spans="1:3" ht="15.75" x14ac:dyDescent="0.25">
      <c r="A25" s="356" t="s">
        <v>479</v>
      </c>
      <c r="B25" s="356" t="s">
        <v>112</v>
      </c>
      <c r="C25" s="356" t="s">
        <v>218</v>
      </c>
    </row>
    <row r="26" spans="1:3" ht="15.75" x14ac:dyDescent="0.25">
      <c r="A26" s="356" t="s">
        <v>478</v>
      </c>
      <c r="B26" s="356" t="s">
        <v>112</v>
      </c>
      <c r="C26" s="356" t="s">
        <v>218</v>
      </c>
    </row>
    <row r="27" spans="1:3" ht="15.75" x14ac:dyDescent="0.25">
      <c r="A27" s="356" t="s">
        <v>477</v>
      </c>
      <c r="B27" s="356" t="s">
        <v>112</v>
      </c>
      <c r="C27" s="356" t="s">
        <v>218</v>
      </c>
    </row>
    <row r="28" spans="1:3" ht="15.75" x14ac:dyDescent="0.25">
      <c r="A28" s="356" t="s">
        <v>476</v>
      </c>
      <c r="B28" s="356" t="s">
        <v>112</v>
      </c>
      <c r="C28" s="356" t="s">
        <v>227</v>
      </c>
    </row>
    <row r="29" spans="1:3" ht="15.75" x14ac:dyDescent="0.25">
      <c r="A29" s="356" t="s">
        <v>475</v>
      </c>
      <c r="B29" s="356" t="s">
        <v>112</v>
      </c>
      <c r="C29" s="356" t="s">
        <v>227</v>
      </c>
    </row>
    <row r="30" spans="1:3" ht="15.75" x14ac:dyDescent="0.25">
      <c r="A30" s="356" t="s">
        <v>474</v>
      </c>
      <c r="B30" s="356" t="s">
        <v>112</v>
      </c>
      <c r="C30" s="356" t="s">
        <v>218</v>
      </c>
    </row>
    <row r="31" spans="1:3" ht="15.75" x14ac:dyDescent="0.25">
      <c r="A31" s="356" t="s">
        <v>473</v>
      </c>
      <c r="B31" s="356" t="s">
        <v>112</v>
      </c>
      <c r="C31" s="356" t="s">
        <v>472</v>
      </c>
    </row>
    <row r="32" spans="1:3" ht="15.75" x14ac:dyDescent="0.25">
      <c r="A32" s="356" t="s">
        <v>471</v>
      </c>
      <c r="B32" s="356" t="s">
        <v>112</v>
      </c>
      <c r="C32" s="356" t="s">
        <v>227</v>
      </c>
    </row>
    <row r="33" spans="1:3" ht="15.75" x14ac:dyDescent="0.25">
      <c r="A33" s="356" t="s">
        <v>470</v>
      </c>
      <c r="B33" s="356" t="s">
        <v>93</v>
      </c>
      <c r="C33" s="356" t="s">
        <v>231</v>
      </c>
    </row>
    <row r="34" spans="1:3" ht="15.75" x14ac:dyDescent="0.25">
      <c r="A34" s="356" t="s">
        <v>469</v>
      </c>
      <c r="B34" s="356" t="s">
        <v>93</v>
      </c>
      <c r="C34" s="356" t="s">
        <v>231</v>
      </c>
    </row>
    <row r="35" spans="1:3" ht="15.75" x14ac:dyDescent="0.25">
      <c r="A35" s="356" t="s">
        <v>468</v>
      </c>
      <c r="B35" s="356" t="s">
        <v>93</v>
      </c>
      <c r="C35" s="356" t="s">
        <v>231</v>
      </c>
    </row>
    <row r="36" spans="1:3" ht="15.75" x14ac:dyDescent="0.25">
      <c r="A36" s="356" t="s">
        <v>467</v>
      </c>
      <c r="B36" s="356" t="s">
        <v>93</v>
      </c>
      <c r="C36" s="356" t="s">
        <v>231</v>
      </c>
    </row>
    <row r="37" spans="1:3" ht="15.75" x14ac:dyDescent="0.25">
      <c r="A37" s="356" t="s">
        <v>466</v>
      </c>
      <c r="B37" s="356" t="s">
        <v>93</v>
      </c>
      <c r="C37" s="356" t="s">
        <v>231</v>
      </c>
    </row>
    <row r="38" spans="1:3" ht="15.75" x14ac:dyDescent="0.25">
      <c r="A38" s="356" t="s">
        <v>465</v>
      </c>
      <c r="B38" s="356" t="s">
        <v>93</v>
      </c>
      <c r="C38" s="356" t="s">
        <v>231</v>
      </c>
    </row>
    <row r="39" spans="1:3" ht="15.75" x14ac:dyDescent="0.25">
      <c r="A39" s="356" t="s">
        <v>464</v>
      </c>
      <c r="B39" s="356" t="s">
        <v>93</v>
      </c>
      <c r="C39" s="356" t="s">
        <v>231</v>
      </c>
    </row>
    <row r="40" spans="1:3" ht="15.75" x14ac:dyDescent="0.25">
      <c r="A40" s="356" t="s">
        <v>463</v>
      </c>
      <c r="B40" s="356" t="s">
        <v>93</v>
      </c>
      <c r="C40" s="356" t="s">
        <v>231</v>
      </c>
    </row>
    <row r="41" spans="1:3" ht="15.75" x14ac:dyDescent="0.25">
      <c r="A41" s="356" t="s">
        <v>462</v>
      </c>
      <c r="B41" s="356" t="s">
        <v>93</v>
      </c>
      <c r="C41" s="356" t="s">
        <v>231</v>
      </c>
    </row>
    <row r="42" spans="1:3" ht="15.75" x14ac:dyDescent="0.25">
      <c r="A42" s="356" t="s">
        <v>461</v>
      </c>
      <c r="B42" s="356" t="s">
        <v>93</v>
      </c>
      <c r="C42" s="356" t="s">
        <v>231</v>
      </c>
    </row>
    <row r="43" spans="1:3" ht="15.75" x14ac:dyDescent="0.25">
      <c r="A43" s="356" t="s">
        <v>460</v>
      </c>
      <c r="B43" s="356" t="s">
        <v>93</v>
      </c>
      <c r="C43" s="356" t="s">
        <v>231</v>
      </c>
    </row>
    <row r="44" spans="1:3" ht="15.75" x14ac:dyDescent="0.25">
      <c r="A44" s="356" t="s">
        <v>459</v>
      </c>
      <c r="B44" s="356" t="s">
        <v>93</v>
      </c>
      <c r="C44" s="356" t="s">
        <v>231</v>
      </c>
    </row>
  </sheetData>
  <pageMargins left="0.7" right="0.7" top="0.75" bottom="0.75" header="0.3" footer="0.3"/>
  <pageSetup scale="90" orientation="landscape" r:id="rId1"/>
  <headerFooter>
    <oddHeader>&amp;C&amp;"Garamond,Regular"&amp;10 2020 State Salary Survey
Participant List</oddHeader>
    <oddFooter>&amp;L&amp;"Garamond,Regular"&amp;10OFM, State Human Resources
Segal Waters Consulting
April 2020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2:BB96"/>
  <sheetViews>
    <sheetView view="pageBreakPreview" zoomScaleNormal="100" zoomScaleSheetLayoutView="100" workbookViewId="0">
      <selection activeCell="H8" sqref="H8"/>
    </sheetView>
  </sheetViews>
  <sheetFormatPr defaultRowHeight="15" x14ac:dyDescent="0.25"/>
  <cols>
    <col min="1" max="1" width="9.140625" customWidth="1"/>
    <col min="2" max="2" width="23.28515625" customWidth="1"/>
    <col min="3" max="7" width="10.7109375" customWidth="1"/>
    <col min="8" max="9" width="9.140625" customWidth="1"/>
    <col min="10" max="10" width="42.42578125" customWidth="1"/>
    <col min="11" max="16" width="10.7109375" customWidth="1"/>
    <col min="18" max="27" width="9.140625" customWidth="1"/>
    <col min="29" max="29" width="20.5703125" customWidth="1"/>
    <col min="30" max="35" width="10.7109375" customWidth="1"/>
    <col min="38" max="38" width="14" customWidth="1"/>
    <col min="39" max="44" width="10.7109375" customWidth="1"/>
    <col min="47" max="47" width="12.85546875" customWidth="1"/>
    <col min="48" max="53" width="10.7109375" customWidth="1"/>
  </cols>
  <sheetData>
    <row r="2" spans="2:53" ht="18" x14ac:dyDescent="0.25">
      <c r="B2" s="6" t="s">
        <v>198</v>
      </c>
      <c r="C2" s="6"/>
      <c r="D2" s="6"/>
      <c r="E2" s="6"/>
      <c r="F2" s="6"/>
      <c r="G2" s="6"/>
      <c r="J2" s="6" t="s">
        <v>199</v>
      </c>
      <c r="K2" s="6"/>
      <c r="L2" s="6"/>
      <c r="M2" s="6"/>
      <c r="N2" s="6"/>
      <c r="O2" s="6"/>
      <c r="P2" s="6"/>
      <c r="S2" s="6" t="s">
        <v>200</v>
      </c>
      <c r="T2" s="6"/>
      <c r="U2" s="6"/>
      <c r="V2" s="6"/>
      <c r="W2" s="6"/>
      <c r="X2" s="6"/>
      <c r="Y2" s="6"/>
      <c r="Z2" s="6"/>
      <c r="AC2" s="6" t="s">
        <v>201</v>
      </c>
      <c r="AD2" s="6"/>
      <c r="AE2" s="6"/>
      <c r="AF2" s="6"/>
      <c r="AG2" s="6"/>
      <c r="AH2" s="6"/>
      <c r="AI2" s="6"/>
      <c r="AJ2" s="100"/>
      <c r="AK2" s="100"/>
      <c r="AL2" s="6" t="s">
        <v>202</v>
      </c>
      <c r="AM2" s="6"/>
      <c r="AN2" s="6"/>
      <c r="AO2" s="6"/>
      <c r="AP2" s="6"/>
      <c r="AQ2" s="6"/>
      <c r="AR2" s="6"/>
      <c r="AS2" s="100"/>
      <c r="AT2" s="100"/>
      <c r="AU2" s="6" t="s">
        <v>203</v>
      </c>
      <c r="AV2" s="6"/>
      <c r="AW2" s="6"/>
      <c r="AX2" s="6"/>
      <c r="AY2" s="6"/>
      <c r="AZ2" s="6"/>
      <c r="BA2" s="6"/>
    </row>
    <row r="3" spans="2:53" ht="32.25" customHeight="1" thickBot="1" x14ac:dyDescent="0.3">
      <c r="B3" s="233" t="s">
        <v>77</v>
      </c>
      <c r="C3" s="303" t="s">
        <v>204</v>
      </c>
      <c r="D3" s="303" t="s">
        <v>205</v>
      </c>
      <c r="E3" s="303" t="s">
        <v>206</v>
      </c>
      <c r="F3" s="303" t="s">
        <v>207</v>
      </c>
      <c r="G3" s="303" t="s">
        <v>208</v>
      </c>
      <c r="J3" s="304"/>
      <c r="K3" s="305" t="s">
        <v>209</v>
      </c>
      <c r="L3" s="305"/>
      <c r="M3" s="305" t="s">
        <v>210</v>
      </c>
      <c r="N3" s="305"/>
      <c r="O3" s="305" t="s">
        <v>211</v>
      </c>
      <c r="P3" s="305"/>
      <c r="R3" s="87"/>
      <c r="AC3" s="306"/>
      <c r="AD3" s="305" t="s">
        <v>209</v>
      </c>
      <c r="AE3" s="305"/>
      <c r="AF3" s="305" t="s">
        <v>210</v>
      </c>
      <c r="AG3" s="305"/>
      <c r="AH3" s="305" t="s">
        <v>211</v>
      </c>
      <c r="AI3" s="305"/>
      <c r="AL3" s="304"/>
      <c r="AM3" s="305" t="s">
        <v>209</v>
      </c>
      <c r="AN3" s="305"/>
      <c r="AO3" s="305" t="s">
        <v>210</v>
      </c>
      <c r="AP3" s="305"/>
      <c r="AQ3" s="305" t="s">
        <v>211</v>
      </c>
      <c r="AR3" s="305"/>
      <c r="AU3" s="306"/>
      <c r="AV3" s="305" t="s">
        <v>209</v>
      </c>
      <c r="AW3" s="305"/>
      <c r="AX3" s="305" t="s">
        <v>210</v>
      </c>
      <c r="AY3" s="305"/>
      <c r="AZ3" s="305" t="s">
        <v>211</v>
      </c>
      <c r="BA3" s="305"/>
    </row>
    <row r="4" spans="2:53" ht="33" customHeight="1" thickBot="1" x14ac:dyDescent="0.3">
      <c r="B4" s="103"/>
      <c r="C4" s="307"/>
      <c r="D4" s="307"/>
      <c r="E4" s="307"/>
      <c r="F4" s="307"/>
      <c r="G4" s="307"/>
      <c r="J4" s="308" t="s">
        <v>212</v>
      </c>
      <c r="K4" s="21" t="s">
        <v>213</v>
      </c>
      <c r="L4" s="21" t="s">
        <v>214</v>
      </c>
      <c r="M4" s="21" t="s">
        <v>213</v>
      </c>
      <c r="N4" s="21" t="s">
        <v>214</v>
      </c>
      <c r="O4" s="21" t="s">
        <v>213</v>
      </c>
      <c r="P4" s="21" t="s">
        <v>214</v>
      </c>
      <c r="AC4" s="142" t="s">
        <v>215</v>
      </c>
      <c r="AD4" s="21" t="s">
        <v>213</v>
      </c>
      <c r="AE4" s="21" t="s">
        <v>214</v>
      </c>
      <c r="AF4" s="21" t="s">
        <v>213</v>
      </c>
      <c r="AG4" s="21" t="s">
        <v>214</v>
      </c>
      <c r="AH4" s="21" t="s">
        <v>213</v>
      </c>
      <c r="AI4" s="21" t="s">
        <v>214</v>
      </c>
      <c r="AL4" s="308" t="s">
        <v>216</v>
      </c>
      <c r="AM4" s="21" t="s">
        <v>213</v>
      </c>
      <c r="AN4" s="21" t="s">
        <v>214</v>
      </c>
      <c r="AO4" s="21" t="s">
        <v>213</v>
      </c>
      <c r="AP4" s="21" t="s">
        <v>214</v>
      </c>
      <c r="AQ4" s="21" t="s">
        <v>213</v>
      </c>
      <c r="AR4" s="21" t="s">
        <v>214</v>
      </c>
      <c r="AU4" s="142" t="s">
        <v>217</v>
      </c>
      <c r="AV4" s="21" t="s">
        <v>213</v>
      </c>
      <c r="AW4" s="21" t="s">
        <v>214</v>
      </c>
      <c r="AX4" s="21" t="s">
        <v>213</v>
      </c>
      <c r="AY4" s="21" t="s">
        <v>214</v>
      </c>
      <c r="AZ4" s="21" t="s">
        <v>213</v>
      </c>
      <c r="BA4" s="21" t="s">
        <v>214</v>
      </c>
    </row>
    <row r="5" spans="2:53" ht="33" customHeight="1" thickTop="1" thickBot="1" x14ac:dyDescent="0.3">
      <c r="B5" s="35" t="s">
        <v>112</v>
      </c>
      <c r="C5" s="28">
        <v>35</v>
      </c>
      <c r="D5" s="28">
        <v>23</v>
      </c>
      <c r="E5" s="28">
        <v>8</v>
      </c>
      <c r="F5" s="67">
        <v>31</v>
      </c>
      <c r="G5" s="75">
        <v>0.89</v>
      </c>
      <c r="J5" s="45" t="s">
        <v>218</v>
      </c>
      <c r="K5" s="38">
        <v>18</v>
      </c>
      <c r="L5" s="74">
        <v>0.57999999999999996</v>
      </c>
      <c r="M5" s="38">
        <v>0</v>
      </c>
      <c r="N5" s="74">
        <v>0</v>
      </c>
      <c r="O5" s="38">
        <v>18</v>
      </c>
      <c r="P5" s="74">
        <v>0.42</v>
      </c>
      <c r="AC5" s="45" t="s">
        <v>219</v>
      </c>
      <c r="AD5" s="38">
        <v>5</v>
      </c>
      <c r="AE5" s="74">
        <v>0.16</v>
      </c>
      <c r="AF5" s="38" t="s">
        <v>37</v>
      </c>
      <c r="AG5" s="38" t="s">
        <v>37</v>
      </c>
      <c r="AH5" s="38">
        <v>5</v>
      </c>
      <c r="AI5" s="74">
        <v>0.12</v>
      </c>
      <c r="AL5" s="45" t="s">
        <v>220</v>
      </c>
      <c r="AM5" s="38">
        <v>1</v>
      </c>
      <c r="AN5" s="74">
        <v>0.05</v>
      </c>
      <c r="AO5" s="38">
        <v>3</v>
      </c>
      <c r="AP5" s="74">
        <v>0.43</v>
      </c>
      <c r="AQ5" s="38">
        <v>4</v>
      </c>
      <c r="AR5" s="74">
        <v>0.14000000000000001</v>
      </c>
      <c r="AU5" s="45" t="s">
        <v>221</v>
      </c>
      <c r="AV5" s="38">
        <v>1</v>
      </c>
      <c r="AW5" s="74">
        <v>0.05</v>
      </c>
      <c r="AX5" s="38" t="s">
        <v>37</v>
      </c>
      <c r="AY5" s="38" t="s">
        <v>37</v>
      </c>
      <c r="AZ5" s="38">
        <v>1</v>
      </c>
      <c r="BA5" s="74">
        <v>0.03</v>
      </c>
    </row>
    <row r="6" spans="2:53" ht="33" customHeight="1" thickBot="1" x14ac:dyDescent="0.3">
      <c r="B6" s="45" t="s">
        <v>93</v>
      </c>
      <c r="C6" s="38">
        <v>17</v>
      </c>
      <c r="D6" s="38">
        <v>8</v>
      </c>
      <c r="E6" s="38">
        <v>4</v>
      </c>
      <c r="F6" s="309">
        <v>12</v>
      </c>
      <c r="G6" s="74">
        <v>0.71</v>
      </c>
      <c r="J6" s="35" t="s">
        <v>222</v>
      </c>
      <c r="K6" s="28">
        <v>6</v>
      </c>
      <c r="L6" s="75">
        <v>0.19</v>
      </c>
      <c r="M6" s="28">
        <v>0</v>
      </c>
      <c r="N6" s="75">
        <v>0</v>
      </c>
      <c r="O6" s="28">
        <v>6</v>
      </c>
      <c r="P6" s="75">
        <v>0.14000000000000001</v>
      </c>
      <c r="AC6" s="35" t="s">
        <v>223</v>
      </c>
      <c r="AD6" s="28">
        <v>11</v>
      </c>
      <c r="AE6" s="75">
        <v>0.35</v>
      </c>
      <c r="AF6" s="28" t="s">
        <v>37</v>
      </c>
      <c r="AG6" s="28" t="s">
        <v>37</v>
      </c>
      <c r="AH6" s="28">
        <v>11</v>
      </c>
      <c r="AI6" s="75">
        <v>0.26</v>
      </c>
      <c r="AL6" s="35" t="s">
        <v>224</v>
      </c>
      <c r="AM6" s="28">
        <v>1</v>
      </c>
      <c r="AN6" s="75">
        <v>0.05</v>
      </c>
      <c r="AO6" s="28" t="s">
        <v>37</v>
      </c>
      <c r="AP6" s="28" t="s">
        <v>37</v>
      </c>
      <c r="AQ6" s="28">
        <v>1</v>
      </c>
      <c r="AR6" s="75">
        <v>0.03</v>
      </c>
      <c r="AU6" s="35" t="s">
        <v>225</v>
      </c>
      <c r="AV6" s="28" t="s">
        <v>37</v>
      </c>
      <c r="AW6" s="28" t="s">
        <v>37</v>
      </c>
      <c r="AX6" s="28">
        <v>1</v>
      </c>
      <c r="AY6" s="75">
        <v>0.14000000000000001</v>
      </c>
      <c r="AZ6" s="28">
        <v>1</v>
      </c>
      <c r="BA6" s="75">
        <v>0.03</v>
      </c>
    </row>
    <row r="7" spans="2:53" ht="33" customHeight="1" thickBot="1" x14ac:dyDescent="0.3">
      <c r="B7" s="310" t="s">
        <v>226</v>
      </c>
      <c r="C7" s="311">
        <v>52</v>
      </c>
      <c r="D7" s="311">
        <v>31</v>
      </c>
      <c r="E7" s="311">
        <v>12</v>
      </c>
      <c r="F7" s="311">
        <v>43</v>
      </c>
      <c r="G7" s="312">
        <v>0.83</v>
      </c>
      <c r="J7" s="45" t="s">
        <v>227</v>
      </c>
      <c r="K7" s="38">
        <v>7</v>
      </c>
      <c r="L7" s="74">
        <v>0.23</v>
      </c>
      <c r="M7" s="38">
        <v>0</v>
      </c>
      <c r="N7" s="74">
        <v>0</v>
      </c>
      <c r="O7" s="38">
        <v>7</v>
      </c>
      <c r="P7" s="74">
        <v>0.16</v>
      </c>
      <c r="AC7" s="45" t="s">
        <v>228</v>
      </c>
      <c r="AD7" s="38">
        <v>12</v>
      </c>
      <c r="AE7" s="74">
        <v>0.39</v>
      </c>
      <c r="AF7" s="38" t="s">
        <v>37</v>
      </c>
      <c r="AG7" s="38" t="s">
        <v>37</v>
      </c>
      <c r="AH7" s="38">
        <v>12</v>
      </c>
      <c r="AI7" s="74">
        <v>0.28000000000000003</v>
      </c>
      <c r="AL7" s="45" t="s">
        <v>229</v>
      </c>
      <c r="AM7" s="38">
        <v>1</v>
      </c>
      <c r="AN7" s="74">
        <v>0.05</v>
      </c>
      <c r="AO7" s="38" t="s">
        <v>37</v>
      </c>
      <c r="AP7" s="38" t="s">
        <v>37</v>
      </c>
      <c r="AQ7" s="38">
        <v>1</v>
      </c>
      <c r="AR7" s="74">
        <v>0.03</v>
      </c>
      <c r="AU7" s="45" t="s">
        <v>230</v>
      </c>
      <c r="AV7" s="38">
        <v>21</v>
      </c>
      <c r="AW7" s="74">
        <v>0.95</v>
      </c>
      <c r="AX7" s="38">
        <v>6</v>
      </c>
      <c r="AY7" s="74">
        <v>0.86</v>
      </c>
      <c r="AZ7" s="38">
        <v>27</v>
      </c>
      <c r="BA7" s="74">
        <v>0.93</v>
      </c>
    </row>
    <row r="8" spans="2:53" ht="33" customHeight="1" thickTop="1" thickBot="1" x14ac:dyDescent="0.3">
      <c r="J8" s="35" t="s">
        <v>231</v>
      </c>
      <c r="K8" s="28">
        <v>0</v>
      </c>
      <c r="L8" s="75">
        <v>0</v>
      </c>
      <c r="M8" s="28">
        <v>12</v>
      </c>
      <c r="N8" s="75">
        <v>1</v>
      </c>
      <c r="O8" s="28">
        <v>12</v>
      </c>
      <c r="P8" s="75">
        <v>0.28000000000000003</v>
      </c>
      <c r="AC8" s="35" t="s">
        <v>232</v>
      </c>
      <c r="AD8" s="28">
        <v>3</v>
      </c>
      <c r="AE8" s="75">
        <v>0.1</v>
      </c>
      <c r="AF8" s="28">
        <v>12</v>
      </c>
      <c r="AG8" s="75">
        <v>1</v>
      </c>
      <c r="AH8" s="28">
        <v>15</v>
      </c>
      <c r="AI8" s="75">
        <v>0.35</v>
      </c>
      <c r="AL8" s="35" t="s">
        <v>233</v>
      </c>
      <c r="AM8" s="28" t="s">
        <v>37</v>
      </c>
      <c r="AN8" s="28" t="s">
        <v>37</v>
      </c>
      <c r="AO8" s="28" t="s">
        <v>37</v>
      </c>
      <c r="AP8" s="28" t="s">
        <v>37</v>
      </c>
      <c r="AQ8" s="28" t="s">
        <v>37</v>
      </c>
      <c r="AR8" s="28" t="s">
        <v>37</v>
      </c>
      <c r="AU8" s="310" t="s">
        <v>234</v>
      </c>
      <c r="AV8" s="311">
        <v>22</v>
      </c>
      <c r="AW8" s="312">
        <v>1</v>
      </c>
      <c r="AX8" s="311">
        <v>7</v>
      </c>
      <c r="AY8" s="312">
        <v>1</v>
      </c>
      <c r="AZ8" s="311">
        <v>29</v>
      </c>
      <c r="BA8" s="312">
        <v>1</v>
      </c>
    </row>
    <row r="9" spans="2:53" ht="33" customHeight="1" thickTop="1" thickBot="1" x14ac:dyDescent="0.3">
      <c r="J9" s="313" t="s">
        <v>235</v>
      </c>
      <c r="K9" s="314">
        <v>31</v>
      </c>
      <c r="L9" s="315">
        <v>1</v>
      </c>
      <c r="M9" s="314">
        <v>12</v>
      </c>
      <c r="N9" s="315">
        <v>1</v>
      </c>
      <c r="O9" s="314">
        <v>43</v>
      </c>
      <c r="P9" s="315">
        <v>1</v>
      </c>
      <c r="AC9" s="313" t="s">
        <v>235</v>
      </c>
      <c r="AD9" s="314">
        <v>31</v>
      </c>
      <c r="AE9" s="315">
        <v>1</v>
      </c>
      <c r="AF9" s="314">
        <v>12</v>
      </c>
      <c r="AG9" s="315">
        <v>1</v>
      </c>
      <c r="AH9" s="314">
        <v>43</v>
      </c>
      <c r="AI9" s="315">
        <v>1</v>
      </c>
      <c r="AL9" s="45" t="s">
        <v>236</v>
      </c>
      <c r="AM9" s="38" t="s">
        <v>37</v>
      </c>
      <c r="AN9" s="38" t="s">
        <v>37</v>
      </c>
      <c r="AO9" s="38" t="s">
        <v>37</v>
      </c>
      <c r="AP9" s="38" t="s">
        <v>37</v>
      </c>
      <c r="AQ9" s="38" t="s">
        <v>37</v>
      </c>
      <c r="AR9" s="38" t="s">
        <v>37</v>
      </c>
      <c r="AU9" s="306" t="s">
        <v>38</v>
      </c>
      <c r="AV9" s="316" t="s">
        <v>237</v>
      </c>
      <c r="AW9" s="316"/>
      <c r="AX9" s="316"/>
      <c r="AY9" s="316"/>
      <c r="AZ9" s="316"/>
      <c r="BA9" s="316"/>
    </row>
    <row r="10" spans="2:53" ht="33" customHeight="1" thickTop="1" thickBot="1" x14ac:dyDescent="0.3">
      <c r="J10" s="317" t="s">
        <v>38</v>
      </c>
      <c r="K10" s="318" t="s">
        <v>238</v>
      </c>
      <c r="L10" s="318"/>
      <c r="M10" s="318"/>
      <c r="N10" s="318"/>
      <c r="O10" s="318"/>
      <c r="P10" s="318"/>
      <c r="AC10" s="317" t="s">
        <v>38</v>
      </c>
      <c r="AD10" s="318" t="s">
        <v>239</v>
      </c>
      <c r="AE10" s="318"/>
      <c r="AF10" s="318"/>
      <c r="AG10" s="318"/>
      <c r="AH10" s="318"/>
      <c r="AI10" s="318"/>
      <c r="AL10" s="35" t="s">
        <v>240</v>
      </c>
      <c r="AM10" s="28">
        <v>2</v>
      </c>
      <c r="AN10" s="75">
        <v>0.09</v>
      </c>
      <c r="AO10" s="28" t="s">
        <v>37</v>
      </c>
      <c r="AP10" s="28" t="s">
        <v>37</v>
      </c>
      <c r="AQ10" s="28">
        <v>2</v>
      </c>
      <c r="AR10" s="75">
        <v>7.0000000000000007E-2</v>
      </c>
      <c r="AU10" s="319" t="s">
        <v>241</v>
      </c>
      <c r="AV10" s="319"/>
      <c r="AW10" s="319"/>
      <c r="AX10" s="319"/>
      <c r="AY10" s="319"/>
      <c r="AZ10" s="319"/>
      <c r="BA10" s="319"/>
    </row>
    <row r="11" spans="2:53" ht="33" customHeight="1" thickTop="1" thickBot="1" x14ac:dyDescent="0.3">
      <c r="AL11" s="45" t="s">
        <v>242</v>
      </c>
      <c r="AM11" s="38">
        <v>4</v>
      </c>
      <c r="AN11" s="74">
        <v>0.18</v>
      </c>
      <c r="AO11" s="38" t="s">
        <v>37</v>
      </c>
      <c r="AP11" s="38" t="s">
        <v>37</v>
      </c>
      <c r="AQ11" s="38">
        <v>4</v>
      </c>
      <c r="AR11" s="74">
        <v>0.14000000000000001</v>
      </c>
    </row>
    <row r="12" spans="2:53" ht="33" customHeight="1" thickBot="1" x14ac:dyDescent="0.3">
      <c r="AL12" s="35" t="s">
        <v>243</v>
      </c>
      <c r="AM12" s="28">
        <v>3</v>
      </c>
      <c r="AN12" s="75">
        <v>0.14000000000000001</v>
      </c>
      <c r="AO12" s="28">
        <v>1</v>
      </c>
      <c r="AP12" s="75">
        <v>0.14000000000000001</v>
      </c>
      <c r="AQ12" s="28">
        <v>4</v>
      </c>
      <c r="AR12" s="75">
        <v>0.14000000000000001</v>
      </c>
    </row>
    <row r="13" spans="2:53" ht="33" customHeight="1" thickBot="1" x14ac:dyDescent="0.3">
      <c r="AL13" s="45" t="s">
        <v>244</v>
      </c>
      <c r="AM13" s="38">
        <v>3</v>
      </c>
      <c r="AN13" s="74">
        <v>0.14000000000000001</v>
      </c>
      <c r="AO13" s="38" t="s">
        <v>37</v>
      </c>
      <c r="AP13" s="38" t="s">
        <v>37</v>
      </c>
      <c r="AQ13" s="38">
        <v>3</v>
      </c>
      <c r="AR13" s="74">
        <v>0.1</v>
      </c>
    </row>
    <row r="14" spans="2:53" ht="33" customHeight="1" thickBot="1" x14ac:dyDescent="0.3">
      <c r="AL14" s="35" t="s">
        <v>245</v>
      </c>
      <c r="AM14" s="28">
        <v>5</v>
      </c>
      <c r="AN14" s="75">
        <v>0.23</v>
      </c>
      <c r="AO14" s="28">
        <v>3</v>
      </c>
      <c r="AP14" s="75">
        <v>0.43</v>
      </c>
      <c r="AQ14" s="28">
        <v>8</v>
      </c>
      <c r="AR14" s="75">
        <v>0.28000000000000003</v>
      </c>
    </row>
    <row r="15" spans="2:53" ht="33" customHeight="1" thickBot="1" x14ac:dyDescent="0.3">
      <c r="AL15" s="45" t="s">
        <v>246</v>
      </c>
      <c r="AM15" s="38">
        <v>2</v>
      </c>
      <c r="AN15" s="74">
        <v>0.09</v>
      </c>
      <c r="AO15" s="38" t="s">
        <v>37</v>
      </c>
      <c r="AP15" s="38" t="s">
        <v>37</v>
      </c>
      <c r="AQ15" s="38">
        <v>2</v>
      </c>
      <c r="AR15" s="74">
        <v>7.0000000000000007E-2</v>
      </c>
    </row>
    <row r="16" spans="2:53" ht="33" customHeight="1" thickBot="1" x14ac:dyDescent="0.3">
      <c r="AL16" s="310" t="s">
        <v>234</v>
      </c>
      <c r="AM16" s="311">
        <v>22</v>
      </c>
      <c r="AN16" s="312">
        <v>1</v>
      </c>
      <c r="AO16" s="311">
        <v>7</v>
      </c>
      <c r="AP16" s="312">
        <v>1</v>
      </c>
      <c r="AQ16" s="311">
        <v>29</v>
      </c>
      <c r="AR16" s="312">
        <v>1</v>
      </c>
    </row>
    <row r="17" spans="1:54" ht="33" customHeight="1" thickTop="1" thickBot="1" x14ac:dyDescent="0.3">
      <c r="AL17" s="320" t="s">
        <v>38</v>
      </c>
      <c r="AM17" s="321" t="s">
        <v>247</v>
      </c>
      <c r="AN17" s="321"/>
      <c r="AO17" s="321"/>
      <c r="AP17" s="321"/>
      <c r="AQ17" s="321"/>
      <c r="AR17" s="321"/>
    </row>
    <row r="18" spans="1:54" ht="33" customHeight="1" thickTop="1" x14ac:dyDescent="0.25">
      <c r="AL18" s="322" t="s">
        <v>241</v>
      </c>
      <c r="AM18" s="322"/>
      <c r="AN18" s="322"/>
      <c r="AO18" s="322"/>
      <c r="AP18" s="322"/>
      <c r="AQ18" s="322"/>
      <c r="AR18" s="322"/>
    </row>
    <row r="19" spans="1:54" ht="20.25" customHeight="1" x14ac:dyDescent="0.25">
      <c r="A19" s="83" t="s">
        <v>119</v>
      </c>
      <c r="B19" s="83"/>
      <c r="C19" s="83"/>
      <c r="D19" s="83"/>
      <c r="E19" s="83"/>
      <c r="F19" s="83"/>
      <c r="G19" s="83"/>
      <c r="H19" s="83"/>
      <c r="R19" s="83" t="s">
        <v>119</v>
      </c>
      <c r="S19" s="83"/>
      <c r="T19" s="83"/>
      <c r="U19" s="83"/>
      <c r="V19" s="83"/>
      <c r="W19" s="83"/>
      <c r="X19" s="83"/>
      <c r="Y19" s="83"/>
      <c r="Z19" s="83"/>
      <c r="AA19" s="83"/>
    </row>
    <row r="20" spans="1:54" ht="20.25" customHeight="1" x14ac:dyDescent="0.25">
      <c r="A20" s="83"/>
      <c r="B20" s="83"/>
      <c r="C20" s="83"/>
      <c r="D20" s="83"/>
      <c r="E20" s="83"/>
      <c r="F20" s="83"/>
      <c r="G20" s="83"/>
      <c r="H20" s="83"/>
      <c r="J20" s="6" t="s">
        <v>199</v>
      </c>
      <c r="K20" s="6"/>
      <c r="L20" s="6"/>
      <c r="M20" s="6"/>
      <c r="N20" s="6"/>
      <c r="O20" s="6"/>
      <c r="P20" s="6"/>
      <c r="R20" s="83"/>
      <c r="S20" s="83"/>
      <c r="T20" s="83"/>
      <c r="U20" s="83"/>
      <c r="V20" s="83"/>
      <c r="W20" s="83"/>
      <c r="X20" s="83"/>
      <c r="Y20" s="83"/>
      <c r="Z20" s="83"/>
      <c r="AA20" s="83"/>
      <c r="AC20" s="6" t="s">
        <v>201</v>
      </c>
      <c r="AD20" s="6"/>
      <c r="AE20" s="6"/>
      <c r="AF20" s="6"/>
      <c r="AG20" s="6"/>
      <c r="AH20" s="6"/>
      <c r="AI20" s="6"/>
      <c r="AL20" s="6" t="s">
        <v>248</v>
      </c>
      <c r="AM20" s="6"/>
      <c r="AN20" s="6"/>
      <c r="AO20" s="6"/>
      <c r="AP20" s="6"/>
      <c r="AQ20" s="6"/>
      <c r="AR20" s="6"/>
      <c r="AS20" s="84"/>
      <c r="AU20" s="6" t="s">
        <v>203</v>
      </c>
      <c r="AV20" s="6"/>
      <c r="AW20" s="6"/>
      <c r="AX20" s="6"/>
      <c r="AY20" s="6"/>
      <c r="AZ20" s="6"/>
      <c r="BA20" s="6"/>
      <c r="BB20" s="6"/>
    </row>
    <row r="21" spans="1:54" ht="20.25" customHeight="1" x14ac:dyDescent="0.25">
      <c r="A21" s="83"/>
      <c r="B21" s="83"/>
      <c r="C21" s="83"/>
      <c r="D21" s="83"/>
      <c r="E21" s="83"/>
      <c r="F21" s="83"/>
      <c r="G21" s="83"/>
      <c r="H21" s="83"/>
      <c r="R21" s="83"/>
      <c r="S21" s="83"/>
      <c r="T21" s="83"/>
      <c r="U21" s="83"/>
      <c r="V21" s="83"/>
      <c r="W21" s="83"/>
      <c r="X21" s="83"/>
      <c r="Y21" s="83"/>
      <c r="Z21" s="83"/>
      <c r="AA21" s="83"/>
    </row>
    <row r="22" spans="1:54" ht="20.25" customHeight="1" x14ac:dyDescent="0.25">
      <c r="A22" s="83"/>
      <c r="B22" s="83"/>
      <c r="C22" s="83"/>
      <c r="D22" s="83"/>
      <c r="E22" s="83"/>
      <c r="F22" s="83"/>
      <c r="G22" s="83"/>
      <c r="H22" s="83"/>
      <c r="R22" s="83"/>
      <c r="S22" s="83"/>
      <c r="T22" s="83"/>
      <c r="U22" s="83"/>
      <c r="V22" s="83"/>
      <c r="W22" s="83"/>
      <c r="X22" s="83"/>
      <c r="Y22" s="83"/>
      <c r="Z22" s="83"/>
      <c r="AA22" s="83"/>
    </row>
    <row r="23" spans="1:54" ht="20.25" customHeight="1" x14ac:dyDescent="0.25">
      <c r="A23" s="83"/>
      <c r="B23" s="83"/>
      <c r="C23" s="83"/>
      <c r="D23" s="83"/>
      <c r="E23" s="83"/>
      <c r="F23" s="83"/>
      <c r="G23" s="83"/>
      <c r="H23" s="83"/>
      <c r="R23" s="83"/>
      <c r="S23" s="83"/>
      <c r="T23" s="83"/>
      <c r="U23" s="83"/>
      <c r="V23" s="83"/>
      <c r="W23" s="83"/>
      <c r="X23" s="83"/>
      <c r="Y23" s="83"/>
      <c r="Z23" s="83"/>
      <c r="AA23" s="83"/>
    </row>
    <row r="24" spans="1:54" ht="20.25" customHeight="1" x14ac:dyDescent="0.25">
      <c r="A24" s="83"/>
      <c r="B24" s="83"/>
      <c r="C24" s="83"/>
      <c r="D24" s="83"/>
      <c r="E24" s="83"/>
      <c r="F24" s="83"/>
      <c r="G24" s="83"/>
      <c r="H24" s="83"/>
      <c r="R24" s="83"/>
      <c r="S24" s="83"/>
      <c r="T24" s="83"/>
      <c r="U24" s="83"/>
      <c r="V24" s="83"/>
      <c r="W24" s="83"/>
      <c r="X24" s="83"/>
      <c r="Y24" s="83"/>
      <c r="Z24" s="83"/>
      <c r="AA24" s="83"/>
    </row>
    <row r="25" spans="1:54" ht="20.25" customHeight="1" x14ac:dyDescent="0.25">
      <c r="A25" s="83"/>
      <c r="B25" s="83"/>
      <c r="C25" s="83"/>
      <c r="D25" s="83"/>
      <c r="E25" s="83"/>
      <c r="F25" s="83"/>
      <c r="G25" s="83"/>
      <c r="H25" s="83"/>
      <c r="R25" s="83"/>
      <c r="S25" s="83"/>
      <c r="T25" s="83"/>
      <c r="U25" s="83"/>
      <c r="V25" s="83"/>
      <c r="W25" s="83"/>
      <c r="X25" s="83"/>
      <c r="Y25" s="83"/>
      <c r="Z25" s="83"/>
      <c r="AA25" s="83"/>
    </row>
    <row r="26" spans="1:54" ht="20.25" customHeight="1" x14ac:dyDescent="0.25">
      <c r="A26" s="83"/>
      <c r="B26" s="83"/>
      <c r="C26" s="83"/>
      <c r="D26" s="83"/>
      <c r="E26" s="83"/>
      <c r="F26" s="83"/>
      <c r="G26" s="83"/>
      <c r="H26" s="83"/>
      <c r="R26" s="83"/>
      <c r="S26" s="83"/>
      <c r="T26" s="83"/>
      <c r="U26" s="83"/>
      <c r="V26" s="83"/>
      <c r="W26" s="83"/>
      <c r="X26" s="83"/>
      <c r="Y26" s="83"/>
      <c r="Z26" s="83"/>
      <c r="AA26" s="83"/>
    </row>
    <row r="27" spans="1:54" ht="20.25" customHeight="1" x14ac:dyDescent="0.25">
      <c r="A27" s="83"/>
      <c r="B27" s="83"/>
      <c r="C27" s="83"/>
      <c r="D27" s="83"/>
      <c r="E27" s="83"/>
      <c r="F27" s="83"/>
      <c r="G27" s="83"/>
      <c r="H27" s="83"/>
      <c r="R27" s="83"/>
      <c r="S27" s="83"/>
      <c r="T27" s="83"/>
      <c r="U27" s="83"/>
      <c r="V27" s="83"/>
      <c r="W27" s="83"/>
      <c r="X27" s="83"/>
      <c r="Y27" s="83"/>
      <c r="Z27" s="83"/>
      <c r="AA27" s="83"/>
    </row>
    <row r="28" spans="1:54" ht="20.25" customHeight="1" x14ac:dyDescent="0.25">
      <c r="A28" s="83"/>
      <c r="B28" s="83"/>
      <c r="C28" s="83"/>
      <c r="D28" s="83"/>
      <c r="E28" s="83"/>
      <c r="F28" s="83"/>
      <c r="G28" s="83"/>
      <c r="H28" s="83"/>
      <c r="R28" s="83"/>
      <c r="S28" s="83"/>
      <c r="T28" s="83"/>
      <c r="U28" s="83"/>
      <c r="V28" s="83"/>
      <c r="W28" s="83"/>
      <c r="X28" s="83"/>
      <c r="Y28" s="83"/>
      <c r="Z28" s="83"/>
      <c r="AA28" s="83"/>
    </row>
    <row r="29" spans="1:54" ht="20.25" customHeight="1" x14ac:dyDescent="0.25">
      <c r="A29" s="83"/>
      <c r="B29" s="83"/>
      <c r="C29" s="83"/>
      <c r="D29" s="83"/>
      <c r="E29" s="83"/>
      <c r="F29" s="83"/>
      <c r="G29" s="83"/>
      <c r="H29" s="83"/>
      <c r="R29" s="83"/>
      <c r="S29" s="83"/>
      <c r="T29" s="83"/>
      <c r="U29" s="83"/>
      <c r="V29" s="83"/>
      <c r="W29" s="83"/>
      <c r="X29" s="83"/>
      <c r="Y29" s="83"/>
      <c r="Z29" s="83"/>
      <c r="AA29" s="83"/>
    </row>
    <row r="30" spans="1:54" ht="20.25" customHeight="1" x14ac:dyDescent="0.25">
      <c r="A30" s="83"/>
      <c r="B30" s="83"/>
      <c r="C30" s="83"/>
      <c r="D30" s="83"/>
      <c r="E30" s="83"/>
      <c r="F30" s="83"/>
      <c r="G30" s="83"/>
      <c r="H30" s="83"/>
      <c r="R30" s="83"/>
      <c r="S30" s="83"/>
      <c r="T30" s="83"/>
      <c r="U30" s="83"/>
      <c r="V30" s="83"/>
      <c r="W30" s="83"/>
      <c r="X30" s="83"/>
      <c r="Y30" s="83"/>
      <c r="Z30" s="83"/>
      <c r="AA30" s="83"/>
    </row>
    <row r="31" spans="1:54" ht="20.25" customHeight="1" x14ac:dyDescent="0.25">
      <c r="A31" s="83"/>
      <c r="B31" s="83"/>
      <c r="C31" s="83"/>
      <c r="D31" s="83"/>
      <c r="E31" s="83"/>
      <c r="F31" s="83"/>
      <c r="G31" s="83"/>
      <c r="H31" s="83"/>
      <c r="R31" s="83"/>
      <c r="S31" s="83"/>
      <c r="T31" s="83"/>
      <c r="U31" s="83"/>
      <c r="V31" s="83"/>
      <c r="W31" s="83"/>
      <c r="X31" s="83"/>
      <c r="Y31" s="83"/>
      <c r="Z31" s="83"/>
      <c r="AA31" s="83"/>
    </row>
    <row r="32" spans="1:54" ht="20.25" customHeight="1" x14ac:dyDescent="0.25">
      <c r="A32" s="83"/>
      <c r="B32" s="83"/>
      <c r="C32" s="83"/>
      <c r="D32" s="83"/>
      <c r="E32" s="83"/>
      <c r="F32" s="83"/>
      <c r="G32" s="83"/>
      <c r="H32" s="83"/>
      <c r="R32" s="83"/>
      <c r="S32" s="83"/>
      <c r="T32" s="83"/>
      <c r="U32" s="83"/>
      <c r="V32" s="83"/>
      <c r="W32" s="83"/>
      <c r="X32" s="83"/>
      <c r="Y32" s="83"/>
      <c r="Z32" s="83"/>
      <c r="AA32" s="83"/>
    </row>
    <row r="33" spans="1:27" ht="20.25" customHeight="1" x14ac:dyDescent="0.25">
      <c r="A33" s="83"/>
      <c r="B33" s="83"/>
      <c r="C33" s="83"/>
      <c r="D33" s="83"/>
      <c r="E33" s="83"/>
      <c r="F33" s="83"/>
      <c r="G33" s="83"/>
      <c r="H33" s="83"/>
      <c r="R33" s="83"/>
      <c r="S33" s="83"/>
      <c r="T33" s="83"/>
      <c r="U33" s="83"/>
      <c r="V33" s="83"/>
      <c r="W33" s="83"/>
      <c r="X33" s="83"/>
      <c r="Y33" s="83"/>
      <c r="Z33" s="83"/>
      <c r="AA33" s="83"/>
    </row>
    <row r="34" spans="1:27" ht="20.25" customHeight="1" x14ac:dyDescent="0.25">
      <c r="A34" s="83"/>
      <c r="B34" s="83"/>
      <c r="C34" s="83"/>
      <c r="D34" s="83"/>
      <c r="E34" s="83"/>
      <c r="F34" s="83"/>
      <c r="G34" s="83"/>
      <c r="H34" s="83"/>
      <c r="R34" s="83"/>
      <c r="S34" s="83"/>
      <c r="T34" s="83"/>
      <c r="U34" s="83"/>
      <c r="V34" s="83"/>
      <c r="W34" s="83"/>
      <c r="X34" s="83"/>
      <c r="Y34" s="83"/>
      <c r="Z34" s="83"/>
      <c r="AA34" s="83"/>
    </row>
    <row r="35" spans="1:27" ht="20.25" customHeight="1" x14ac:dyDescent="0.25">
      <c r="A35" s="83"/>
      <c r="B35" s="83"/>
      <c r="C35" s="83"/>
      <c r="D35" s="83"/>
      <c r="E35" s="83"/>
      <c r="F35" s="83"/>
      <c r="G35" s="83"/>
      <c r="H35" s="83"/>
      <c r="R35" s="83"/>
      <c r="S35" s="83"/>
      <c r="T35" s="83"/>
      <c r="U35" s="83"/>
      <c r="V35" s="83"/>
      <c r="W35" s="83"/>
      <c r="X35" s="83"/>
      <c r="Y35" s="83"/>
      <c r="Z35" s="83"/>
      <c r="AA35" s="83"/>
    </row>
    <row r="36" spans="1:27" ht="20.25" customHeight="1" x14ac:dyDescent="0.25">
      <c r="A36" s="83"/>
      <c r="B36" s="83"/>
      <c r="C36" s="83"/>
      <c r="D36" s="83"/>
      <c r="E36" s="83"/>
      <c r="F36" s="83"/>
      <c r="G36" s="83"/>
      <c r="H36" s="83"/>
      <c r="R36" s="83"/>
      <c r="S36" s="83"/>
      <c r="T36" s="83"/>
      <c r="U36" s="83"/>
      <c r="V36" s="83"/>
      <c r="W36" s="83"/>
      <c r="X36" s="83"/>
      <c r="Y36" s="83"/>
      <c r="Z36" s="83"/>
      <c r="AA36" s="83"/>
    </row>
    <row r="37" spans="1:27" ht="20.25" customHeight="1" x14ac:dyDescent="0.25">
      <c r="A37" s="83"/>
      <c r="B37" s="83"/>
      <c r="C37" s="83"/>
      <c r="D37" s="83"/>
      <c r="E37" s="83"/>
      <c r="F37" s="83"/>
      <c r="G37" s="83"/>
      <c r="H37" s="83"/>
      <c r="R37" s="83"/>
      <c r="S37" s="83"/>
      <c r="T37" s="83"/>
      <c r="U37" s="83"/>
      <c r="V37" s="83"/>
      <c r="W37" s="83"/>
      <c r="X37" s="83"/>
      <c r="Y37" s="83"/>
      <c r="Z37" s="83"/>
      <c r="AA37" s="83"/>
    </row>
    <row r="38" spans="1:27" ht="20.25" customHeight="1" x14ac:dyDescent="0.25">
      <c r="A38" s="83"/>
      <c r="B38" s="83"/>
      <c r="C38" s="83"/>
      <c r="D38" s="83"/>
      <c r="E38" s="83"/>
      <c r="F38" s="83"/>
      <c r="G38" s="83"/>
      <c r="H38" s="83"/>
      <c r="R38" s="83"/>
      <c r="S38" s="83"/>
      <c r="T38" s="83"/>
      <c r="U38" s="83"/>
      <c r="V38" s="83"/>
      <c r="W38" s="83"/>
      <c r="X38" s="83"/>
      <c r="Y38" s="83"/>
      <c r="Z38" s="83"/>
      <c r="AA38" s="83"/>
    </row>
    <row r="39" spans="1:27" ht="20.25" customHeight="1" x14ac:dyDescent="0.25">
      <c r="A39" s="83"/>
      <c r="B39" s="83"/>
      <c r="C39" s="83"/>
      <c r="D39" s="83"/>
      <c r="E39" s="83"/>
      <c r="F39" s="83"/>
      <c r="G39" s="83"/>
      <c r="H39" s="83"/>
      <c r="R39" s="83"/>
      <c r="S39" s="83"/>
      <c r="T39" s="83"/>
      <c r="U39" s="83"/>
      <c r="V39" s="83"/>
      <c r="W39" s="83"/>
      <c r="X39" s="83"/>
      <c r="Y39" s="83"/>
      <c r="Z39" s="83"/>
      <c r="AA39" s="83"/>
    </row>
    <row r="40" spans="1:27" ht="20.25" customHeight="1" x14ac:dyDescent="0.25">
      <c r="A40" s="83"/>
      <c r="B40" s="83"/>
      <c r="C40" s="83"/>
      <c r="D40" s="83"/>
      <c r="E40" s="83"/>
      <c r="F40" s="83"/>
      <c r="G40" s="83"/>
      <c r="H40" s="83"/>
      <c r="R40" s="83"/>
      <c r="S40" s="83"/>
      <c r="T40" s="83"/>
      <c r="U40" s="83"/>
      <c r="V40" s="83"/>
      <c r="W40" s="83"/>
      <c r="X40" s="83"/>
      <c r="Y40" s="83"/>
      <c r="Z40" s="83"/>
      <c r="AA40" s="83"/>
    </row>
    <row r="41" spans="1:27" ht="20.25" customHeight="1" x14ac:dyDescent="0.25">
      <c r="A41" s="323"/>
      <c r="B41" s="323"/>
      <c r="C41" s="323"/>
      <c r="D41" s="323"/>
      <c r="E41" s="323"/>
      <c r="F41" s="323"/>
      <c r="G41" s="323"/>
      <c r="H41" s="323"/>
      <c r="R41" s="323"/>
      <c r="S41" s="323"/>
      <c r="T41" s="323"/>
      <c r="U41" s="323"/>
      <c r="V41" s="323"/>
      <c r="W41" s="323"/>
      <c r="X41" s="323"/>
      <c r="Y41" s="323"/>
      <c r="Z41" s="323"/>
      <c r="AA41" s="323"/>
    </row>
    <row r="42" spans="1:27" ht="20.25" customHeight="1" x14ac:dyDescent="0.25">
      <c r="A42" s="323"/>
      <c r="B42" s="323"/>
      <c r="C42" s="323"/>
      <c r="D42" s="323"/>
      <c r="E42" s="323"/>
      <c r="F42" s="323"/>
      <c r="G42" s="323"/>
      <c r="H42" s="323"/>
      <c r="R42" s="323"/>
      <c r="S42" s="323"/>
      <c r="T42" s="323"/>
      <c r="U42" s="323"/>
      <c r="V42" s="323"/>
      <c r="W42" s="323"/>
      <c r="X42" s="323"/>
      <c r="Y42" s="323"/>
      <c r="Z42" s="323"/>
      <c r="AA42" s="323"/>
    </row>
    <row r="43" spans="1:27" ht="20.25" customHeight="1" x14ac:dyDescent="0.25">
      <c r="A43" s="323"/>
      <c r="B43" s="323"/>
      <c r="C43" s="323"/>
      <c r="D43" s="323"/>
      <c r="E43" s="323"/>
      <c r="F43" s="323"/>
      <c r="G43" s="323"/>
      <c r="H43" s="323"/>
      <c r="R43" s="323"/>
      <c r="S43" s="323"/>
      <c r="T43" s="323"/>
      <c r="U43" s="323"/>
      <c r="V43" s="323"/>
      <c r="W43" s="323"/>
      <c r="X43" s="323"/>
      <c r="Y43" s="323"/>
      <c r="Z43" s="323"/>
      <c r="AA43" s="323"/>
    </row>
    <row r="44" spans="1:27" ht="20.25" customHeight="1" x14ac:dyDescent="0.25">
      <c r="A44" s="323"/>
      <c r="B44" s="323"/>
      <c r="C44" s="323"/>
      <c r="D44" s="323"/>
      <c r="E44" s="323"/>
      <c r="F44" s="323"/>
      <c r="G44" s="323"/>
      <c r="H44" s="323"/>
      <c r="R44" s="323"/>
      <c r="S44" s="323"/>
      <c r="T44" s="323"/>
      <c r="U44" s="323"/>
      <c r="V44" s="323"/>
      <c r="W44" s="323"/>
      <c r="X44" s="323"/>
      <c r="Y44" s="323"/>
      <c r="Z44" s="323"/>
      <c r="AA44" s="323"/>
    </row>
    <row r="45" spans="1:27" ht="20.25" customHeight="1" x14ac:dyDescent="0.25">
      <c r="A45" s="323"/>
      <c r="B45" s="323"/>
      <c r="C45" s="323"/>
      <c r="D45" s="323"/>
      <c r="E45" s="323"/>
      <c r="F45" s="323"/>
      <c r="G45" s="323"/>
      <c r="H45" s="323"/>
      <c r="R45" s="323"/>
      <c r="S45" s="323"/>
      <c r="T45" s="323"/>
      <c r="U45" s="323"/>
      <c r="V45" s="323"/>
      <c r="W45" s="323"/>
      <c r="X45" s="323"/>
      <c r="Y45" s="323"/>
      <c r="Z45" s="323"/>
      <c r="AA45" s="323"/>
    </row>
    <row r="46" spans="1:27" ht="20.25" customHeight="1" x14ac:dyDescent="0.25">
      <c r="A46" s="323"/>
      <c r="B46" s="323"/>
      <c r="C46" s="323"/>
      <c r="D46" s="323"/>
      <c r="E46" s="323"/>
      <c r="F46" s="323"/>
      <c r="G46" s="323"/>
      <c r="H46" s="323"/>
      <c r="R46" s="323"/>
      <c r="S46" s="323"/>
      <c r="T46" s="323"/>
      <c r="U46" s="323"/>
      <c r="V46" s="323"/>
      <c r="W46" s="323"/>
      <c r="X46" s="323"/>
      <c r="Y46" s="323"/>
      <c r="Z46" s="323"/>
      <c r="AA46" s="323"/>
    </row>
    <row r="47" spans="1:27" ht="20.25" customHeight="1" x14ac:dyDescent="0.25">
      <c r="A47" s="323"/>
      <c r="B47" s="323"/>
      <c r="C47" s="323"/>
      <c r="D47" s="323"/>
      <c r="E47" s="323"/>
      <c r="F47" s="323"/>
      <c r="G47" s="323"/>
      <c r="H47" s="323"/>
      <c r="R47" s="323"/>
      <c r="S47" s="323"/>
      <c r="T47" s="323"/>
      <c r="U47" s="323"/>
      <c r="V47" s="323"/>
      <c r="W47" s="323"/>
      <c r="X47" s="323"/>
      <c r="Y47" s="323"/>
      <c r="Z47" s="323"/>
      <c r="AA47" s="323"/>
    </row>
    <row r="48" spans="1:27" ht="20.25" customHeight="1" x14ac:dyDescent="0.25">
      <c r="A48" s="323"/>
      <c r="B48" s="323"/>
      <c r="C48" s="323"/>
      <c r="D48" s="323"/>
      <c r="E48" s="323"/>
      <c r="F48" s="323"/>
      <c r="G48" s="323"/>
      <c r="H48" s="323"/>
      <c r="R48" s="323"/>
      <c r="S48" s="323"/>
      <c r="T48" s="323"/>
      <c r="U48" s="323"/>
      <c r="V48" s="323"/>
      <c r="W48" s="323"/>
      <c r="X48" s="323"/>
      <c r="Y48" s="323"/>
      <c r="Z48" s="323"/>
      <c r="AA48" s="323"/>
    </row>
    <row r="49" spans="1:27" ht="20.25" customHeight="1" x14ac:dyDescent="0.25">
      <c r="A49" s="323"/>
      <c r="B49" s="323"/>
      <c r="C49" s="323"/>
      <c r="D49" s="323"/>
      <c r="E49" s="323"/>
      <c r="F49" s="323"/>
      <c r="G49" s="323"/>
      <c r="H49" s="323"/>
      <c r="R49" s="323"/>
      <c r="S49" s="323"/>
      <c r="T49" s="323"/>
      <c r="U49" s="323"/>
      <c r="V49" s="323"/>
      <c r="W49" s="323"/>
      <c r="X49" s="323"/>
      <c r="Y49" s="323"/>
      <c r="Z49" s="323"/>
      <c r="AA49" s="323"/>
    </row>
    <row r="50" spans="1:27" ht="20.25" customHeight="1" x14ac:dyDescent="0.25">
      <c r="A50" s="323"/>
      <c r="B50" s="323"/>
      <c r="C50" s="323"/>
      <c r="D50" s="323"/>
      <c r="E50" s="323"/>
      <c r="F50" s="323"/>
      <c r="G50" s="323"/>
      <c r="H50" s="323"/>
      <c r="R50" s="323"/>
      <c r="S50" s="323"/>
      <c r="T50" s="323"/>
      <c r="U50" s="323"/>
      <c r="V50" s="323"/>
      <c r="W50" s="323"/>
      <c r="X50" s="323"/>
      <c r="Y50" s="323"/>
      <c r="Z50" s="323"/>
      <c r="AA50" s="323"/>
    </row>
    <row r="67" s="100" customFormat="1" x14ac:dyDescent="0.25"/>
    <row r="96" s="100" customFormat="1" x14ac:dyDescent="0.25"/>
  </sheetData>
  <mergeCells count="36">
    <mergeCell ref="A19:H40"/>
    <mergeCell ref="R19:AA40"/>
    <mergeCell ref="J20:P20"/>
    <mergeCell ref="AC20:AI20"/>
    <mergeCell ref="AL20:AR20"/>
    <mergeCell ref="AU20:BB20"/>
    <mergeCell ref="AV9:BA9"/>
    <mergeCell ref="K10:P10"/>
    <mergeCell ref="AD10:AI10"/>
    <mergeCell ref="AU10:BA10"/>
    <mergeCell ref="AM17:AR17"/>
    <mergeCell ref="AL18:AR18"/>
    <mergeCell ref="AM3:AN3"/>
    <mergeCell ref="AO3:AP3"/>
    <mergeCell ref="AQ3:AR3"/>
    <mergeCell ref="AV3:AW3"/>
    <mergeCell ref="AX3:AY3"/>
    <mergeCell ref="AZ3:BA3"/>
    <mergeCell ref="K3:L3"/>
    <mergeCell ref="M3:N3"/>
    <mergeCell ref="O3:P3"/>
    <mergeCell ref="AD3:AE3"/>
    <mergeCell ref="AF3:AG3"/>
    <mergeCell ref="AH3:AI3"/>
    <mergeCell ref="B3:B4"/>
    <mergeCell ref="C3:C4"/>
    <mergeCell ref="D3:D4"/>
    <mergeCell ref="E3:E4"/>
    <mergeCell ref="F3:F4"/>
    <mergeCell ref="G3:G4"/>
    <mergeCell ref="B2:G2"/>
    <mergeCell ref="J2:P2"/>
    <mergeCell ref="S2:Z2"/>
    <mergeCell ref="AC2:AI2"/>
    <mergeCell ref="AL2:AR2"/>
    <mergeCell ref="AU2:BA2"/>
  </mergeCells>
  <printOptions horizontalCentered="1" verticalCentered="1"/>
  <pageMargins left="0.7" right="0.7" top="0.75" bottom="0.75" header="0.3" footer="0.3"/>
  <pageSetup scale="94" fitToHeight="0" orientation="landscape" r:id="rId1"/>
  <headerFooter>
    <oddHeader>&amp;C&amp;"Garamond,Regular"&amp;10 2020 State Salary Survey
Survey Participant Data Tables</oddHeader>
    <oddFooter>&amp;L&amp;"Garamond,Regular"&amp;10OFM, State Human Resources
Segal Waters Consulting
April 2020</oddFooter>
  </headerFooter>
  <rowBreaks count="1" manualBreakCount="1">
    <brk id="18" max="54" man="1"/>
  </rowBreaks>
  <colBreaks count="5" manualBreakCount="5">
    <brk id="8" max="39" man="1"/>
    <brk id="17" max="39" man="1"/>
    <brk id="27" max="39" man="1"/>
    <brk id="36" max="39" man="1"/>
    <brk id="45" max="3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2060"/>
    <pageSetUpPr fitToPage="1"/>
  </sheetPr>
  <dimension ref="B1:H955"/>
  <sheetViews>
    <sheetView zoomScaleNormal="100" zoomScaleSheetLayoutView="110" workbookViewId="0">
      <selection activeCell="B1" sqref="B1:H955"/>
    </sheetView>
  </sheetViews>
  <sheetFormatPr defaultRowHeight="15" x14ac:dyDescent="0.25"/>
  <cols>
    <col min="1" max="1" width="5.42578125" customWidth="1"/>
    <col min="2" max="2" width="27.28515625" style="352" customWidth="1"/>
    <col min="3" max="3" width="13.7109375" customWidth="1"/>
    <col min="4" max="4" width="15.7109375" customWidth="1"/>
    <col min="5" max="5" width="2.7109375" customWidth="1"/>
    <col min="6" max="6" width="27.28515625" style="352" customWidth="1"/>
    <col min="7" max="7" width="13.7109375" customWidth="1"/>
    <col min="8" max="8" width="15.7109375" customWidth="1"/>
  </cols>
  <sheetData>
    <row r="1" spans="2:8" ht="58.5" customHeight="1" x14ac:dyDescent="0.25">
      <c r="B1" s="324" t="s">
        <v>458</v>
      </c>
      <c r="C1" s="324"/>
      <c r="D1" s="324"/>
      <c r="E1" s="324"/>
      <c r="F1" s="324"/>
      <c r="G1" s="324"/>
      <c r="H1" s="324"/>
    </row>
    <row r="2" spans="2:8" ht="18" x14ac:dyDescent="0.25">
      <c r="B2" s="325" t="s">
        <v>450</v>
      </c>
      <c r="C2" s="325"/>
      <c r="D2" s="325"/>
      <c r="E2" s="326"/>
      <c r="F2" s="325" t="s">
        <v>249</v>
      </c>
      <c r="G2" s="325"/>
      <c r="H2" s="325"/>
    </row>
    <row r="3" spans="2:8" ht="15.75" x14ac:dyDescent="0.25">
      <c r="B3" s="327" t="s">
        <v>252</v>
      </c>
      <c r="C3" s="328"/>
      <c r="D3" s="329"/>
      <c r="E3" s="330"/>
      <c r="F3" s="327" t="s">
        <v>252</v>
      </c>
      <c r="G3" s="328"/>
      <c r="H3" s="329"/>
    </row>
    <row r="4" spans="2:8" ht="47.25" x14ac:dyDescent="0.25">
      <c r="B4" s="331" t="s">
        <v>451</v>
      </c>
      <c r="C4" s="332" t="s">
        <v>452</v>
      </c>
      <c r="D4" s="333" t="s">
        <v>453</v>
      </c>
      <c r="E4" s="330"/>
      <c r="F4" s="331" t="s">
        <v>451</v>
      </c>
      <c r="G4" s="332" t="s">
        <v>454</v>
      </c>
      <c r="H4" s="333" t="s">
        <v>38</v>
      </c>
    </row>
    <row r="5" spans="2:8" ht="15.75" x14ac:dyDescent="0.25">
      <c r="B5" s="334" t="s">
        <v>251</v>
      </c>
      <c r="C5" s="335"/>
      <c r="D5" s="336"/>
      <c r="E5" s="337"/>
      <c r="F5" s="334" t="s">
        <v>251</v>
      </c>
      <c r="G5" s="338"/>
      <c r="H5" s="336"/>
    </row>
    <row r="6" spans="2:8" x14ac:dyDescent="0.25">
      <c r="B6" s="339" t="s">
        <v>112</v>
      </c>
      <c r="C6" s="340">
        <f>VLOOKUP(B5, '[2]Constant Information'!$J$4:$N$188, 2, FALSE)</f>
        <v>23</v>
      </c>
      <c r="D6" s="341">
        <f>IF(C6&gt;4, VLOOKUP(B5, '[2]Constant Information'!$J$4:$W$188, 10, FALSE), "-")</f>
        <v>55629.5</v>
      </c>
      <c r="E6" s="342"/>
      <c r="F6" s="339" t="s">
        <v>455</v>
      </c>
      <c r="G6" s="343">
        <f>VLOOKUP(F5, '[2]Constant Information'!$J$4:$AF$188, 13, FALSE)</f>
        <v>52298.1875</v>
      </c>
      <c r="H6" s="341">
        <f>VLOOKUP(F5, '[2]Constant Information'!$J$4:$AF$188, 15, FALSE)</f>
        <v>37860</v>
      </c>
    </row>
    <row r="7" spans="2:8" x14ac:dyDescent="0.25">
      <c r="B7" s="339" t="s">
        <v>93</v>
      </c>
      <c r="C7" s="340">
        <f>VLOOKUP(B5, '[2]Constant Information'!$J$4:$N$188, 3, FALSE)</f>
        <v>0</v>
      </c>
      <c r="D7" s="341" t="str">
        <f>IF(C7&gt;4, VLOOKUP(B5, '[2]Constant Information'!$J$4:$W$188, 11, FALSE), "-")</f>
        <v>-</v>
      </c>
      <c r="E7" s="342"/>
      <c r="F7" s="339" t="s">
        <v>456</v>
      </c>
      <c r="G7" s="343">
        <f>VLOOKUP(F5, '[2]Constant Information'!$J$4:$AF$188, 8, FALSE)</f>
        <v>10056</v>
      </c>
      <c r="H7" s="341">
        <f>VLOOKUP(F5, '[2]Constant Information'!$J$4:$AF$188, 6, FALSE)</f>
        <v>10953</v>
      </c>
    </row>
    <row r="8" spans="2:8" x14ac:dyDescent="0.25">
      <c r="B8" s="344" t="s">
        <v>250</v>
      </c>
      <c r="C8" s="340">
        <f>VLOOKUP(B5, '[2]Constant Information'!$J$4:$N$188, 4, FALSE)</f>
        <v>6</v>
      </c>
      <c r="D8" s="341">
        <f>IF(C8&gt;4, VLOOKUP(B5, '[2]Constant Information'!$J$4:$W$188, 12, FALSE), "-")</f>
        <v>48966.875</v>
      </c>
      <c r="E8" s="342"/>
      <c r="F8" s="344" t="s">
        <v>457</v>
      </c>
      <c r="G8" s="343">
        <f>VLOOKUP(F5, '[2]Constant Information'!$J$4:$AF$188, 9, FALSE)</f>
        <v>7026.4089715137516</v>
      </c>
      <c r="H8" s="341">
        <f>VLOOKUP(F5, '[2]Constant Information'!$J$4:$AF$188, 7, FALSE)</f>
        <v>5086.597765200001</v>
      </c>
    </row>
    <row r="9" spans="2:8" ht="15.75" x14ac:dyDescent="0.25">
      <c r="B9" s="345" t="s">
        <v>454</v>
      </c>
      <c r="C9" s="346">
        <f>SUM(C6:C8)</f>
        <v>29</v>
      </c>
      <c r="D9" s="347">
        <f>IF(C9&gt;4, VLOOKUP(B5, '[2]Constant Information'!$J$4:$W$188, 13, FALSE), "-")</f>
        <v>52298.1875</v>
      </c>
      <c r="E9" s="348"/>
      <c r="F9" s="345" t="s">
        <v>249</v>
      </c>
      <c r="G9" s="349">
        <f>SUM(G6:G8)</f>
        <v>69380.596471513752</v>
      </c>
      <c r="H9" s="347">
        <f>SUM(H6:H8)</f>
        <v>53899.5977652</v>
      </c>
    </row>
    <row r="10" spans="2:8" ht="15.75" x14ac:dyDescent="0.25">
      <c r="B10" s="334" t="s">
        <v>253</v>
      </c>
      <c r="C10" s="335"/>
      <c r="D10" s="336"/>
      <c r="E10" s="350"/>
      <c r="F10" s="334" t="s">
        <v>253</v>
      </c>
      <c r="G10" s="338"/>
      <c r="H10" s="336"/>
    </row>
    <row r="11" spans="2:8" x14ac:dyDescent="0.25">
      <c r="B11" s="339" t="s">
        <v>112</v>
      </c>
      <c r="C11" s="340">
        <f>VLOOKUP(B10, '[2]Constant Information'!$J$4:$N$188, 2, FALSE)</f>
        <v>1</v>
      </c>
      <c r="D11" s="341" t="str">
        <f>IF(C11&gt;4, VLOOKUP(B10, '[2]Constant Information'!$J$4:$W$188, 10, FALSE), "-")</f>
        <v>-</v>
      </c>
      <c r="E11" s="350"/>
      <c r="F11" s="339" t="s">
        <v>455</v>
      </c>
      <c r="G11" s="343">
        <f>VLOOKUP(F10, '[2]Constant Information'!$J$4:$AF$188, 13, FALSE)</f>
        <v>43064.824999999997</v>
      </c>
      <c r="H11" s="341">
        <f>VLOOKUP(F10, '[2]Constant Information'!$J$4:$AF$188, 15, FALSE)</f>
        <v>37014</v>
      </c>
    </row>
    <row r="12" spans="2:8" x14ac:dyDescent="0.25">
      <c r="B12" s="339" t="s">
        <v>93</v>
      </c>
      <c r="C12" s="340">
        <f>VLOOKUP(B10, '[2]Constant Information'!$J$4:$N$188, 3, FALSE)</f>
        <v>0</v>
      </c>
      <c r="D12" s="341" t="str">
        <f>IF(C12&gt;4, VLOOKUP(B10, '[2]Constant Information'!$J$4:$W$188, 11, FALSE), "-")</f>
        <v>-</v>
      </c>
      <c r="E12" s="350"/>
      <c r="F12" s="339" t="s">
        <v>456</v>
      </c>
      <c r="G12" s="343">
        <f>VLOOKUP(F10, '[2]Constant Information'!$J$4:$AF$188, 8, FALSE)</f>
        <v>10056</v>
      </c>
      <c r="H12" s="341">
        <f>VLOOKUP(F10, '[2]Constant Information'!$J$4:$AF$188, 6, FALSE)</f>
        <v>10953</v>
      </c>
    </row>
    <row r="13" spans="2:8" x14ac:dyDescent="0.25">
      <c r="B13" s="344" t="s">
        <v>250</v>
      </c>
      <c r="C13" s="340">
        <f>VLOOKUP(B10, '[2]Constant Information'!$J$4:$N$188, 4, FALSE)</f>
        <v>4</v>
      </c>
      <c r="D13" s="341" t="str">
        <f>IF(C13&gt;4, VLOOKUP(B10, '[2]Constant Information'!$J$4:$W$188, 12, FALSE), "-")</f>
        <v>-</v>
      </c>
      <c r="E13" s="350"/>
      <c r="F13" s="344" t="s">
        <v>457</v>
      </c>
      <c r="G13" s="343">
        <f>VLOOKUP(F10, '[2]Constant Information'!$J$4:$AF$188, 9, FALSE)</f>
        <v>1722.5929999999998</v>
      </c>
      <c r="H13" s="341">
        <f>VLOOKUP(F10, '[2]Constant Information'!$J$4:$AF$188, 7, FALSE)</f>
        <v>4972.9352794799997</v>
      </c>
    </row>
    <row r="14" spans="2:8" ht="15.75" x14ac:dyDescent="0.25">
      <c r="B14" s="345" t="s">
        <v>454</v>
      </c>
      <c r="C14" s="346">
        <f>SUM(C11:C13)</f>
        <v>5</v>
      </c>
      <c r="D14" s="347">
        <f>IF(C14&gt;4, VLOOKUP(B10, '[2]Constant Information'!$J$4:$W$188, 13, FALSE), "-")</f>
        <v>43064.824999999997</v>
      </c>
      <c r="E14" s="350"/>
      <c r="F14" s="345" t="s">
        <v>249</v>
      </c>
      <c r="G14" s="349">
        <f>SUM(G11:G13)</f>
        <v>54843.417999999998</v>
      </c>
      <c r="H14" s="347">
        <f>SUM(H11:H13)</f>
        <v>52939.93527948</v>
      </c>
    </row>
    <row r="15" spans="2:8" ht="15.75" x14ac:dyDescent="0.25">
      <c r="B15" s="334" t="s">
        <v>254</v>
      </c>
      <c r="C15" s="335"/>
      <c r="D15" s="336"/>
      <c r="E15" s="337"/>
      <c r="F15" s="334" t="s">
        <v>254</v>
      </c>
      <c r="G15" s="338"/>
      <c r="H15" s="336"/>
    </row>
    <row r="16" spans="2:8" s="351" customFormat="1" x14ac:dyDescent="0.25">
      <c r="B16" s="339" t="s">
        <v>112</v>
      </c>
      <c r="C16" s="340">
        <f>VLOOKUP(B15, '[2]Constant Information'!$J$4:$N$188, 2, FALSE)</f>
        <v>8</v>
      </c>
      <c r="D16" s="341">
        <f>IF(C16&gt;4, VLOOKUP(B15, '[2]Constant Information'!$J$4:$W$188, 10, FALSE), "-")</f>
        <v>52096.25</v>
      </c>
      <c r="E16" s="342"/>
      <c r="F16" s="339" t="s">
        <v>455</v>
      </c>
      <c r="G16" s="343">
        <f>VLOOKUP(F15, '[2]Constant Information'!$J$4:$AF$188, 13, FALSE)</f>
        <v>53953.875</v>
      </c>
      <c r="H16" s="341">
        <f>VLOOKUP(F15, '[2]Constant Information'!$J$4:$AF$188, 15, FALSE)</f>
        <v>39708</v>
      </c>
    </row>
    <row r="17" spans="2:8" x14ac:dyDescent="0.25">
      <c r="B17" s="339" t="s">
        <v>93</v>
      </c>
      <c r="C17" s="340">
        <f>VLOOKUP(B15, '[2]Constant Information'!$J$4:$N$188, 3, FALSE)</f>
        <v>0</v>
      </c>
      <c r="D17" s="341" t="str">
        <f>IF(C17&gt;4, VLOOKUP(B15, '[2]Constant Information'!$J$4:$W$188, 11, FALSE), "-")</f>
        <v>-</v>
      </c>
      <c r="E17" s="342"/>
      <c r="F17" s="339" t="s">
        <v>456</v>
      </c>
      <c r="G17" s="343">
        <f>VLOOKUP(F15, '[2]Constant Information'!$J$4:$AF$188, 8, FALSE)</f>
        <v>10056</v>
      </c>
      <c r="H17" s="341">
        <f>VLOOKUP(F15, '[2]Constant Information'!$J$4:$AF$188, 6, FALSE)</f>
        <v>10953</v>
      </c>
    </row>
    <row r="18" spans="2:8" x14ac:dyDescent="0.25">
      <c r="B18" s="344" t="s">
        <v>250</v>
      </c>
      <c r="C18" s="340">
        <f>VLOOKUP(B15, '[2]Constant Information'!$J$4:$N$188, 4, FALSE)</f>
        <v>5</v>
      </c>
      <c r="D18" s="341">
        <f>IF(C18&gt;4, VLOOKUP(B15, '[2]Constant Information'!$J$4:$W$188, 12, FALSE), "-")</f>
        <v>55811.5</v>
      </c>
      <c r="E18" s="342"/>
      <c r="F18" s="344" t="s">
        <v>457</v>
      </c>
      <c r="G18" s="343">
        <f>VLOOKUP(F15, '[2]Constant Information'!$J$4:$AF$188, 9, FALSE)</f>
        <v>6474.4650000000001</v>
      </c>
      <c r="H18" s="341">
        <f>VLOOKUP(F15, '[2]Constant Information'!$J$4:$AF$188, 7, FALSE)</f>
        <v>5334.8817765599997</v>
      </c>
    </row>
    <row r="19" spans="2:8" ht="15.75" x14ac:dyDescent="0.25">
      <c r="B19" s="345" t="s">
        <v>454</v>
      </c>
      <c r="C19" s="346">
        <f>SUM(C16:C18)</f>
        <v>13</v>
      </c>
      <c r="D19" s="347">
        <f>IF(C19&gt;4, VLOOKUP(B15, '[2]Constant Information'!$J$4:$W$188, 13, FALSE), "-")</f>
        <v>53953.875</v>
      </c>
      <c r="E19" s="348"/>
      <c r="F19" s="345" t="s">
        <v>249</v>
      </c>
      <c r="G19" s="349">
        <f>SUM(G16:G18)</f>
        <v>70484.34</v>
      </c>
      <c r="H19" s="347">
        <f>SUM(H16:H18)</f>
        <v>55995.881776559996</v>
      </c>
    </row>
    <row r="20" spans="2:8" ht="15.75" x14ac:dyDescent="0.25">
      <c r="B20" s="334" t="s">
        <v>255</v>
      </c>
      <c r="C20" s="335"/>
      <c r="D20" s="336"/>
      <c r="E20" s="337"/>
      <c r="F20" s="334" t="s">
        <v>255</v>
      </c>
      <c r="G20" s="338"/>
      <c r="H20" s="336"/>
    </row>
    <row r="21" spans="2:8" x14ac:dyDescent="0.25">
      <c r="B21" s="339" t="s">
        <v>112</v>
      </c>
      <c r="C21" s="340">
        <f>VLOOKUP(B20, '[2]Constant Information'!$J$4:$N$188, 2, FALSE)</f>
        <v>22</v>
      </c>
      <c r="D21" s="341">
        <f>IF(C21&gt;4, VLOOKUP(B20, '[2]Constant Information'!$J$4:$W$188, 10, FALSE), "-")</f>
        <v>60603</v>
      </c>
      <c r="E21" s="342"/>
      <c r="F21" s="339" t="s">
        <v>455</v>
      </c>
      <c r="G21" s="343">
        <f>VLOOKUP(F20, '[2]Constant Information'!$J$4:$AF$188, 13, FALSE)</f>
        <v>62591.75</v>
      </c>
      <c r="H21" s="341">
        <f>VLOOKUP(F20, '[2]Constant Information'!$J$4:$AF$188, 15, FALSE)</f>
        <v>42708</v>
      </c>
    </row>
    <row r="22" spans="2:8" x14ac:dyDescent="0.25">
      <c r="B22" s="339" t="s">
        <v>93</v>
      </c>
      <c r="C22" s="340">
        <f>VLOOKUP(B20, '[2]Constant Information'!$J$4:$N$188, 3, FALSE)</f>
        <v>0</v>
      </c>
      <c r="D22" s="341" t="str">
        <f>IF(C22&gt;4, VLOOKUP(B20, '[2]Constant Information'!$J$4:$W$188, 11, FALSE), "-")</f>
        <v>-</v>
      </c>
      <c r="E22" s="342"/>
      <c r="F22" s="339" t="s">
        <v>456</v>
      </c>
      <c r="G22" s="343">
        <f>VLOOKUP(F20, '[2]Constant Information'!$J$4:$AF$188, 8, FALSE)</f>
        <v>10056</v>
      </c>
      <c r="H22" s="341">
        <f>VLOOKUP(F20, '[2]Constant Information'!$J$4:$AF$188, 6, FALSE)</f>
        <v>10953</v>
      </c>
    </row>
    <row r="23" spans="2:8" x14ac:dyDescent="0.25">
      <c r="B23" s="344" t="s">
        <v>250</v>
      </c>
      <c r="C23" s="340">
        <f>VLOOKUP(B20, '[2]Constant Information'!$J$4:$N$188, 4, FALSE)</f>
        <v>6</v>
      </c>
      <c r="D23" s="341">
        <f>IF(C23&gt;4, VLOOKUP(B20, '[2]Constant Information'!$J$4:$W$188, 12, FALSE), "-")</f>
        <v>64580.5</v>
      </c>
      <c r="E23" s="342"/>
      <c r="F23" s="344" t="s">
        <v>457</v>
      </c>
      <c r="G23" s="343">
        <f>VLOOKUP(F20, '[2]Constant Information'!$J$4:$AF$188, 9, FALSE)</f>
        <v>8409.3781212350004</v>
      </c>
      <c r="H23" s="341">
        <f>VLOOKUP(F20, '[2]Constant Information'!$J$4:$AF$188, 7, FALSE)</f>
        <v>5737.9402365599999</v>
      </c>
    </row>
    <row r="24" spans="2:8" ht="15.75" x14ac:dyDescent="0.25">
      <c r="B24" s="345" t="s">
        <v>454</v>
      </c>
      <c r="C24" s="346">
        <f>SUM(C21:C23)</f>
        <v>28</v>
      </c>
      <c r="D24" s="347">
        <f>IF(C24&gt;4, VLOOKUP(B20, '[2]Constant Information'!$J$4:$W$188, 13, FALSE), "-")</f>
        <v>62591.75</v>
      </c>
      <c r="E24" s="348"/>
      <c r="F24" s="345" t="s">
        <v>249</v>
      </c>
      <c r="G24" s="349">
        <f>SUM(G21:G23)</f>
        <v>81057.128121235</v>
      </c>
      <c r="H24" s="347">
        <f>SUM(H21:H23)</f>
        <v>59398.940236559996</v>
      </c>
    </row>
    <row r="25" spans="2:8" ht="15.75" x14ac:dyDescent="0.25">
      <c r="B25" s="334" t="s">
        <v>256</v>
      </c>
      <c r="C25" s="335"/>
      <c r="D25" s="336"/>
      <c r="E25" s="337"/>
      <c r="F25" s="334" t="s">
        <v>256</v>
      </c>
      <c r="G25" s="338"/>
      <c r="H25" s="336"/>
    </row>
    <row r="26" spans="2:8" x14ac:dyDescent="0.25">
      <c r="B26" s="339" t="s">
        <v>112</v>
      </c>
      <c r="C26" s="340">
        <f>VLOOKUP(B25, '[2]Constant Information'!$J$4:$N$188, 2, FALSE)</f>
        <v>15</v>
      </c>
      <c r="D26" s="341">
        <f>IF(C26&gt;4, VLOOKUP(B25, '[2]Constant Information'!$J$4:$W$188, 10, FALSE), "-")</f>
        <v>64446</v>
      </c>
      <c r="E26" s="342"/>
      <c r="F26" s="339" t="s">
        <v>455</v>
      </c>
      <c r="G26" s="343">
        <f>VLOOKUP(F25, '[2]Constant Information'!$J$4:$AF$188, 13, FALSE)</f>
        <v>65002.75</v>
      </c>
      <c r="H26" s="341">
        <f>VLOOKUP(F25, '[2]Constant Information'!$J$4:$AF$188, 15, FALSE)</f>
        <v>44808</v>
      </c>
    </row>
    <row r="27" spans="2:8" x14ac:dyDescent="0.25">
      <c r="B27" s="339" t="s">
        <v>93</v>
      </c>
      <c r="C27" s="340">
        <f>VLOOKUP(B25, '[2]Constant Information'!$J$4:$N$188, 3, FALSE)</f>
        <v>0</v>
      </c>
      <c r="D27" s="341" t="str">
        <f>IF(C27&gt;4, VLOOKUP(B25, '[2]Constant Information'!$J$4:$W$188, 11, FALSE), "-")</f>
        <v>-</v>
      </c>
      <c r="E27" s="342"/>
      <c r="F27" s="339" t="s">
        <v>456</v>
      </c>
      <c r="G27" s="343">
        <f>VLOOKUP(F25, '[2]Constant Information'!$J$4:$AF$188, 8, FALSE)</f>
        <v>10056</v>
      </c>
      <c r="H27" s="341">
        <f>VLOOKUP(F25, '[2]Constant Information'!$J$4:$AF$188, 6, FALSE)</f>
        <v>10953</v>
      </c>
    </row>
    <row r="28" spans="2:8" x14ac:dyDescent="0.25">
      <c r="B28" s="344" t="s">
        <v>250</v>
      </c>
      <c r="C28" s="340">
        <f>VLOOKUP(B25, '[2]Constant Information'!$J$4:$N$188, 4, FALSE)</f>
        <v>2</v>
      </c>
      <c r="D28" s="341" t="str">
        <f>IF(C28&gt;4, VLOOKUP(B25, '[2]Constant Information'!$J$4:$W$188, 12, FALSE), "-")</f>
        <v>-</v>
      </c>
      <c r="E28" s="342"/>
      <c r="F28" s="344" t="s">
        <v>457</v>
      </c>
      <c r="G28" s="343">
        <f>VLOOKUP(F25, '[2]Constant Information'!$J$4:$AF$188, 9, FALSE)</f>
        <v>8733.3027702550007</v>
      </c>
      <c r="H28" s="341">
        <f>VLOOKUP(F25, '[2]Constant Information'!$J$4:$AF$188, 7, FALSE)</f>
        <v>6020.0811585600004</v>
      </c>
    </row>
    <row r="29" spans="2:8" ht="15.75" x14ac:dyDescent="0.25">
      <c r="B29" s="345" t="s">
        <v>454</v>
      </c>
      <c r="C29" s="346">
        <f>SUM(C26:C28)</f>
        <v>17</v>
      </c>
      <c r="D29" s="347">
        <f>IF(C29&gt;4, VLOOKUP(B25, '[2]Constant Information'!$J$4:$W$188, 13, FALSE), "-")</f>
        <v>65002.75</v>
      </c>
      <c r="E29" s="348"/>
      <c r="F29" s="345" t="s">
        <v>249</v>
      </c>
      <c r="G29" s="349">
        <f>SUM(G26:G28)</f>
        <v>83792.052770255003</v>
      </c>
      <c r="H29" s="347">
        <f>SUM(H26:H28)</f>
        <v>61781.081158560002</v>
      </c>
    </row>
    <row r="30" spans="2:8" ht="15.75" x14ac:dyDescent="0.25">
      <c r="B30" s="334" t="s">
        <v>257</v>
      </c>
      <c r="C30" s="335"/>
      <c r="D30" s="336"/>
      <c r="E30" s="337"/>
      <c r="F30" s="334" t="s">
        <v>257</v>
      </c>
      <c r="G30" s="338"/>
      <c r="H30" s="336"/>
    </row>
    <row r="31" spans="2:8" x14ac:dyDescent="0.25">
      <c r="B31" s="339" t="s">
        <v>112</v>
      </c>
      <c r="C31" s="340">
        <f>VLOOKUP(B30, '[2]Constant Information'!$J$4:$N$188, 2, FALSE)</f>
        <v>8</v>
      </c>
      <c r="D31" s="341">
        <f>IF(C31&gt;4, VLOOKUP(B30, '[2]Constant Information'!$J$4:$W$188, 10, FALSE), "-")</f>
        <v>83859</v>
      </c>
      <c r="E31" s="342"/>
      <c r="F31" s="339" t="s">
        <v>455</v>
      </c>
      <c r="G31" s="343">
        <f>VLOOKUP(F30, '[2]Constant Information'!$J$4:$AF$188, 13, FALSE)</f>
        <v>81018</v>
      </c>
      <c r="H31" s="341">
        <f>VLOOKUP(F30, '[2]Constant Information'!$J$4:$AF$188, 15, FALSE)</f>
        <v>60066</v>
      </c>
    </row>
    <row r="32" spans="2:8" x14ac:dyDescent="0.25">
      <c r="B32" s="339" t="s">
        <v>93</v>
      </c>
      <c r="C32" s="340">
        <f>VLOOKUP(B30, '[2]Constant Information'!$J$4:$N$188, 3, FALSE)</f>
        <v>0</v>
      </c>
      <c r="D32" s="341" t="str">
        <f>IF(C32&gt;4, VLOOKUP(B30, '[2]Constant Information'!$J$4:$W$188, 11, FALSE), "-")</f>
        <v>-</v>
      </c>
      <c r="E32" s="342"/>
      <c r="F32" s="339" t="s">
        <v>456</v>
      </c>
      <c r="G32" s="343">
        <f>VLOOKUP(F30, '[2]Constant Information'!$J$4:$AF$188, 8, FALSE)</f>
        <v>10056</v>
      </c>
      <c r="H32" s="341">
        <f>VLOOKUP(F30, '[2]Constant Information'!$J$4:$AF$188, 6, FALSE)</f>
        <v>10953</v>
      </c>
    </row>
    <row r="33" spans="2:8" x14ac:dyDescent="0.25">
      <c r="B33" s="344" t="s">
        <v>250</v>
      </c>
      <c r="C33" s="340">
        <f>VLOOKUP(B30, '[2]Constant Information'!$J$4:$N$188, 4, FALSE)</f>
        <v>3</v>
      </c>
      <c r="D33" s="341" t="str">
        <f>IF(C33&gt;4, VLOOKUP(B30, '[2]Constant Information'!$J$4:$W$188, 12, FALSE), "-")</f>
        <v>-</v>
      </c>
      <c r="E33" s="342"/>
      <c r="F33" s="344" t="s">
        <v>457</v>
      </c>
      <c r="G33" s="343">
        <f>VLOOKUP(F30, '[2]Constant Information'!$J$4:$AF$188, 9, FALSE)</f>
        <v>10303.57838538</v>
      </c>
      <c r="H33" s="341">
        <f>VLOOKUP(F30, '[2]Constant Information'!$J$4:$AF$188, 7, FALSE)</f>
        <v>8070.0364861200005</v>
      </c>
    </row>
    <row r="34" spans="2:8" ht="15.75" x14ac:dyDescent="0.25">
      <c r="B34" s="345" t="s">
        <v>454</v>
      </c>
      <c r="C34" s="346">
        <f>SUM(C31:C33)</f>
        <v>11</v>
      </c>
      <c r="D34" s="347">
        <f>IF(C34&gt;4, VLOOKUP(B30, '[2]Constant Information'!$J$4:$W$188, 13, FALSE), "-")</f>
        <v>81018</v>
      </c>
      <c r="E34" s="348"/>
      <c r="F34" s="345" t="s">
        <v>249</v>
      </c>
      <c r="G34" s="349">
        <f>SUM(G31:G33)</f>
        <v>101377.57838537999</v>
      </c>
      <c r="H34" s="347">
        <f>SUM(H31:H33)</f>
        <v>79089.036486120007</v>
      </c>
    </row>
    <row r="35" spans="2:8" ht="15.75" x14ac:dyDescent="0.25">
      <c r="B35" s="334" t="s">
        <v>258</v>
      </c>
      <c r="C35" s="335"/>
      <c r="D35" s="336"/>
      <c r="E35" s="337"/>
      <c r="F35" s="334" t="s">
        <v>258</v>
      </c>
      <c r="G35" s="338"/>
      <c r="H35" s="336"/>
    </row>
    <row r="36" spans="2:8" x14ac:dyDescent="0.25">
      <c r="B36" s="339" t="s">
        <v>112</v>
      </c>
      <c r="C36" s="340">
        <f>VLOOKUP(B35, '[2]Constant Information'!$J$4:$N$188, 2, FALSE)</f>
        <v>4</v>
      </c>
      <c r="D36" s="341" t="str">
        <f>IF(C36&gt;4, VLOOKUP(B35, '[2]Constant Information'!$J$4:$W$188, 10, FALSE), "-")</f>
        <v>-</v>
      </c>
      <c r="E36" s="342"/>
      <c r="F36" s="339" t="s">
        <v>455</v>
      </c>
      <c r="G36" s="343">
        <f>VLOOKUP(F35, '[2]Constant Information'!$J$4:$AF$188, 13, FALSE)</f>
        <v>70419.425000000003</v>
      </c>
      <c r="H36" s="341">
        <f>VLOOKUP(F35, '[2]Constant Information'!$J$4:$AF$188, 15, FALSE)</f>
        <v>41652</v>
      </c>
    </row>
    <row r="37" spans="2:8" x14ac:dyDescent="0.25">
      <c r="B37" s="339" t="s">
        <v>93</v>
      </c>
      <c r="C37" s="340">
        <f>VLOOKUP(B35, '[2]Constant Information'!$J$4:$N$188, 3, FALSE)</f>
        <v>0</v>
      </c>
      <c r="D37" s="341" t="str">
        <f>IF(C37&gt;4, VLOOKUP(B35, '[2]Constant Information'!$J$4:$W$188, 11, FALSE), "-")</f>
        <v>-</v>
      </c>
      <c r="E37" s="342"/>
      <c r="F37" s="339" t="s">
        <v>456</v>
      </c>
      <c r="G37" s="343">
        <f>VLOOKUP(F35, '[2]Constant Information'!$J$4:$AF$188, 8, FALSE)</f>
        <v>10056</v>
      </c>
      <c r="H37" s="341">
        <f>VLOOKUP(F35, '[2]Constant Information'!$J$4:$AF$188, 6, FALSE)</f>
        <v>10953</v>
      </c>
    </row>
    <row r="38" spans="2:8" x14ac:dyDescent="0.25">
      <c r="B38" s="344" t="s">
        <v>250</v>
      </c>
      <c r="C38" s="340">
        <f>VLOOKUP(B35, '[2]Constant Information'!$J$4:$N$188, 4, FALSE)</f>
        <v>5</v>
      </c>
      <c r="D38" s="341">
        <f>IF(C38&gt;4, VLOOKUP(B35, '[2]Constant Information'!$J$4:$W$188, 12, FALSE), "-")</f>
        <v>68928.25</v>
      </c>
      <c r="E38" s="342"/>
      <c r="F38" s="344" t="s">
        <v>457</v>
      </c>
      <c r="G38" s="343">
        <f>VLOOKUP(F35, '[2]Constant Information'!$J$4:$AF$188, 9, FALSE)</f>
        <v>2816.777</v>
      </c>
      <c r="H38" s="341">
        <f>VLOOKUP(F35, '[2]Constant Information'!$J$4:$AF$188, 7, FALSE)</f>
        <v>5596.0636586400005</v>
      </c>
    </row>
    <row r="39" spans="2:8" ht="15.75" x14ac:dyDescent="0.25">
      <c r="B39" s="345" t="s">
        <v>454</v>
      </c>
      <c r="C39" s="346">
        <f>SUM(C36:C38)</f>
        <v>9</v>
      </c>
      <c r="D39" s="347">
        <f>IF(C39&gt;4, VLOOKUP(B35, '[2]Constant Information'!$J$4:$W$188, 13, FALSE), "-")</f>
        <v>70419.425000000003</v>
      </c>
      <c r="E39" s="348"/>
      <c r="F39" s="345" t="s">
        <v>249</v>
      </c>
      <c r="G39" s="349">
        <f>SUM(G36:G38)</f>
        <v>83292.202000000005</v>
      </c>
      <c r="H39" s="347">
        <f>SUM(H36:H38)</f>
        <v>58201.06365864</v>
      </c>
    </row>
    <row r="40" spans="2:8" ht="15.75" x14ac:dyDescent="0.25">
      <c r="B40" s="334" t="s">
        <v>259</v>
      </c>
      <c r="C40" s="335"/>
      <c r="D40" s="336"/>
      <c r="E40" s="337"/>
      <c r="F40" s="334" t="s">
        <v>259</v>
      </c>
      <c r="G40" s="338"/>
      <c r="H40" s="336"/>
    </row>
    <row r="41" spans="2:8" x14ac:dyDescent="0.25">
      <c r="B41" s="339" t="s">
        <v>112</v>
      </c>
      <c r="C41" s="340">
        <f>VLOOKUP(B40, '[2]Constant Information'!$J$4:$N$188, 2, FALSE)</f>
        <v>12</v>
      </c>
      <c r="D41" s="341">
        <f>IF(C41&gt;4, VLOOKUP(B40, '[2]Constant Information'!$J$4:$W$188, 10, FALSE), "-")</f>
        <v>59156</v>
      </c>
      <c r="E41" s="342"/>
      <c r="F41" s="339" t="s">
        <v>455</v>
      </c>
      <c r="G41" s="343">
        <f>VLOOKUP(F40, '[2]Constant Information'!$J$4:$AF$188, 13, FALSE)</f>
        <v>52830.25</v>
      </c>
      <c r="H41" s="341">
        <f>VLOOKUP(F40, '[2]Constant Information'!$J$4:$AF$188, 15, FALSE)</f>
        <v>44808</v>
      </c>
    </row>
    <row r="42" spans="2:8" x14ac:dyDescent="0.25">
      <c r="B42" s="339" t="s">
        <v>93</v>
      </c>
      <c r="C42" s="340">
        <f>VLOOKUP(B40, '[2]Constant Information'!$J$4:$N$188, 3, FALSE)</f>
        <v>0</v>
      </c>
      <c r="D42" s="341" t="str">
        <f>IF(C42&gt;4, VLOOKUP(B40, '[2]Constant Information'!$J$4:$W$188, 11, FALSE), "-")</f>
        <v>-</v>
      </c>
      <c r="E42" s="342"/>
      <c r="F42" s="339" t="s">
        <v>456</v>
      </c>
      <c r="G42" s="343">
        <f>VLOOKUP(F40, '[2]Constant Information'!$J$4:$AF$188, 8, FALSE)</f>
        <v>10056</v>
      </c>
      <c r="H42" s="341">
        <f>VLOOKUP(F40, '[2]Constant Information'!$J$4:$AF$188, 6, FALSE)</f>
        <v>10953</v>
      </c>
    </row>
    <row r="43" spans="2:8" x14ac:dyDescent="0.25">
      <c r="B43" s="344" t="s">
        <v>250</v>
      </c>
      <c r="C43" s="340">
        <f>VLOOKUP(B40, '[2]Constant Information'!$J$4:$N$188, 4, FALSE)</f>
        <v>2</v>
      </c>
      <c r="D43" s="341" t="str">
        <f>IF(C43&gt;4, VLOOKUP(B40, '[2]Constant Information'!$J$4:$W$188, 12, FALSE), "-")</f>
        <v>-</v>
      </c>
      <c r="E43" s="342"/>
      <c r="F43" s="344" t="s">
        <v>457</v>
      </c>
      <c r="G43" s="343">
        <f>VLOOKUP(F40, '[2]Constant Information'!$J$4:$AF$188, 9, FALSE)</f>
        <v>7097.8930688050004</v>
      </c>
      <c r="H43" s="341">
        <f>VLOOKUP(F40, '[2]Constant Information'!$J$4:$AF$188, 7, FALSE)</f>
        <v>6020.0811585600004</v>
      </c>
    </row>
    <row r="44" spans="2:8" ht="15.75" x14ac:dyDescent="0.25">
      <c r="B44" s="345" t="s">
        <v>454</v>
      </c>
      <c r="C44" s="346">
        <f>SUM(C41:C43)</f>
        <v>14</v>
      </c>
      <c r="D44" s="347">
        <f>IF(C44&gt;4, VLOOKUP(B40, '[2]Constant Information'!$J$4:$W$188, 13, FALSE), "-")</f>
        <v>52830.25</v>
      </c>
      <c r="E44" s="348"/>
      <c r="F44" s="345" t="s">
        <v>249</v>
      </c>
      <c r="G44" s="349">
        <f>SUM(G41:G43)</f>
        <v>69984.143068805002</v>
      </c>
      <c r="H44" s="347">
        <f>SUM(H41:H43)</f>
        <v>61781.081158560002</v>
      </c>
    </row>
    <row r="45" spans="2:8" ht="15.75" x14ac:dyDescent="0.25">
      <c r="B45" s="334" t="s">
        <v>260</v>
      </c>
      <c r="C45" s="335"/>
      <c r="D45" s="336"/>
      <c r="E45" s="337"/>
      <c r="F45" s="334" t="s">
        <v>260</v>
      </c>
      <c r="G45" s="338"/>
      <c r="H45" s="336"/>
    </row>
    <row r="46" spans="2:8" x14ac:dyDescent="0.25">
      <c r="B46" s="339" t="s">
        <v>112</v>
      </c>
      <c r="C46" s="340">
        <f>VLOOKUP(B45, '[2]Constant Information'!$J$4:$N$188, 2, FALSE)</f>
        <v>7</v>
      </c>
      <c r="D46" s="341">
        <f>IF(C46&gt;4, VLOOKUP(B45, '[2]Constant Information'!$J$4:$W$188, 10, FALSE), "-")</f>
        <v>45406.5</v>
      </c>
      <c r="E46" s="342"/>
      <c r="F46" s="339" t="s">
        <v>455</v>
      </c>
      <c r="G46" s="343">
        <f>VLOOKUP(F45, '[2]Constant Information'!$J$4:$AF$188, 13, FALSE)</f>
        <v>40488.25</v>
      </c>
      <c r="H46" s="341">
        <f>VLOOKUP(F45, '[2]Constant Information'!$J$4:$AF$188, 15, FALSE)</f>
        <v>33804</v>
      </c>
    </row>
    <row r="47" spans="2:8" x14ac:dyDescent="0.25">
      <c r="B47" s="339" t="s">
        <v>93</v>
      </c>
      <c r="C47" s="340">
        <f>VLOOKUP(B45, '[2]Constant Information'!$J$4:$N$188, 3, FALSE)</f>
        <v>0</v>
      </c>
      <c r="D47" s="341" t="str">
        <f>IF(C47&gt;4, VLOOKUP(B45, '[2]Constant Information'!$J$4:$W$188, 11, FALSE), "-")</f>
        <v>-</v>
      </c>
      <c r="E47" s="342"/>
      <c r="F47" s="339" t="s">
        <v>456</v>
      </c>
      <c r="G47" s="343">
        <f>VLOOKUP(F45, '[2]Constant Information'!$J$4:$AF$188, 8, FALSE)</f>
        <v>10056</v>
      </c>
      <c r="H47" s="341">
        <f>VLOOKUP(F45, '[2]Constant Information'!$J$4:$AF$188, 6, FALSE)</f>
        <v>10953</v>
      </c>
    </row>
    <row r="48" spans="2:8" x14ac:dyDescent="0.25">
      <c r="B48" s="344" t="s">
        <v>250</v>
      </c>
      <c r="C48" s="340">
        <f>VLOOKUP(B45, '[2]Constant Information'!$J$4:$N$188, 4, FALSE)</f>
        <v>5</v>
      </c>
      <c r="D48" s="341">
        <f>IF(C48&gt;4, VLOOKUP(B45, '[2]Constant Information'!$J$4:$W$188, 12, FALSE), "-")</f>
        <v>35570</v>
      </c>
      <c r="E48" s="342"/>
      <c r="F48" s="344" t="s">
        <v>457</v>
      </c>
      <c r="G48" s="343">
        <f>VLOOKUP(F45, '[2]Constant Information'!$J$4:$AF$188, 9, FALSE)</f>
        <v>4079.7829232737504</v>
      </c>
      <c r="H48" s="341">
        <f>VLOOKUP(F45, '[2]Constant Information'!$J$4:$AF$188, 7, FALSE)</f>
        <v>4541.6627272800006</v>
      </c>
    </row>
    <row r="49" spans="2:8" ht="15.75" x14ac:dyDescent="0.25">
      <c r="B49" s="345" t="s">
        <v>454</v>
      </c>
      <c r="C49" s="346">
        <f>SUM(C46:C48)</f>
        <v>12</v>
      </c>
      <c r="D49" s="347">
        <f>IF(C49&gt;4, VLOOKUP(B45, '[2]Constant Information'!$J$4:$W$188, 13, FALSE), "-")</f>
        <v>40488.25</v>
      </c>
      <c r="E49" s="348"/>
      <c r="F49" s="345" t="s">
        <v>249</v>
      </c>
      <c r="G49" s="349">
        <f>SUM(G46:G48)</f>
        <v>54624.032923273749</v>
      </c>
      <c r="H49" s="347">
        <f>SUM(H46:H48)</f>
        <v>49298.662727280003</v>
      </c>
    </row>
    <row r="50" spans="2:8" ht="15.75" x14ac:dyDescent="0.25">
      <c r="B50" s="334" t="s">
        <v>261</v>
      </c>
      <c r="C50" s="335"/>
      <c r="D50" s="336"/>
      <c r="E50" s="337"/>
      <c r="F50" s="334" t="s">
        <v>261</v>
      </c>
      <c r="G50" s="338"/>
      <c r="H50" s="336"/>
    </row>
    <row r="51" spans="2:8" x14ac:dyDescent="0.25">
      <c r="B51" s="339" t="s">
        <v>112</v>
      </c>
      <c r="C51" s="340">
        <f>VLOOKUP(B50, '[2]Constant Information'!$J$4:$N$188, 2, FALSE)</f>
        <v>19</v>
      </c>
      <c r="D51" s="341">
        <f>IF(C51&gt;4, VLOOKUP(B50, '[2]Constant Information'!$J$4:$W$188, 10, FALSE), "-")</f>
        <v>68508</v>
      </c>
      <c r="E51" s="342"/>
      <c r="F51" s="339" t="s">
        <v>455</v>
      </c>
      <c r="G51" s="343">
        <f>VLOOKUP(F50, '[2]Constant Information'!$J$4:$AF$188, 13, FALSE)</f>
        <v>67626</v>
      </c>
      <c r="H51" s="341">
        <f>VLOOKUP(F50, '[2]Constant Information'!$J$4:$AF$188, 15, FALSE)</f>
        <v>55788</v>
      </c>
    </row>
    <row r="52" spans="2:8" x14ac:dyDescent="0.25">
      <c r="B52" s="339" t="s">
        <v>93</v>
      </c>
      <c r="C52" s="340">
        <f>VLOOKUP(B50, '[2]Constant Information'!$J$4:$N$188, 3, FALSE)</f>
        <v>0</v>
      </c>
      <c r="D52" s="341" t="str">
        <f>IF(C52&gt;4, VLOOKUP(B50, '[2]Constant Information'!$J$4:$W$188, 11, FALSE), "-")</f>
        <v>-</v>
      </c>
      <c r="E52" s="342"/>
      <c r="F52" s="339" t="s">
        <v>456</v>
      </c>
      <c r="G52" s="343">
        <f>VLOOKUP(F50, '[2]Constant Information'!$J$4:$AF$188, 8, FALSE)</f>
        <v>10056</v>
      </c>
      <c r="H52" s="341">
        <f>VLOOKUP(F50, '[2]Constant Information'!$J$4:$AF$188, 6, FALSE)</f>
        <v>10953</v>
      </c>
    </row>
    <row r="53" spans="2:8" x14ac:dyDescent="0.25">
      <c r="B53" s="344" t="s">
        <v>250</v>
      </c>
      <c r="C53" s="340">
        <f>VLOOKUP(B50, '[2]Constant Information'!$J$4:$N$188, 4, FALSE)</f>
        <v>5</v>
      </c>
      <c r="D53" s="341">
        <f>IF(C53&gt;4, VLOOKUP(B50, '[2]Constant Information'!$J$4:$W$188, 12, FALSE), "-")</f>
        <v>66744</v>
      </c>
      <c r="E53" s="342"/>
      <c r="F53" s="344" t="s">
        <v>457</v>
      </c>
      <c r="G53" s="343">
        <f>VLOOKUP(F50, '[2]Constant Information'!$J$4:$AF$188, 9, FALSE)</f>
        <v>9085.7438053200003</v>
      </c>
      <c r="H53" s="341">
        <f>VLOOKUP(F50, '[2]Constant Information'!$J$4:$AF$188, 7, FALSE)</f>
        <v>7495.2751221600001</v>
      </c>
    </row>
    <row r="54" spans="2:8" ht="15.75" x14ac:dyDescent="0.25">
      <c r="B54" s="345" t="s">
        <v>454</v>
      </c>
      <c r="C54" s="346">
        <f>SUM(C51:C53)</f>
        <v>24</v>
      </c>
      <c r="D54" s="347">
        <f>IF(C54&gt;4, VLOOKUP(B50, '[2]Constant Information'!$J$4:$W$188, 13, FALSE), "-")</f>
        <v>67626</v>
      </c>
      <c r="E54" s="348"/>
      <c r="F54" s="345" t="s">
        <v>249</v>
      </c>
      <c r="G54" s="349">
        <f>SUM(G51:G53)</f>
        <v>86767.743805320002</v>
      </c>
      <c r="H54" s="347">
        <f>SUM(H51:H53)</f>
        <v>74236.275122160005</v>
      </c>
    </row>
    <row r="55" spans="2:8" ht="15.75" x14ac:dyDescent="0.25">
      <c r="B55" s="334" t="s">
        <v>262</v>
      </c>
      <c r="C55" s="335"/>
      <c r="D55" s="336"/>
      <c r="E55" s="337"/>
      <c r="F55" s="334" t="s">
        <v>262</v>
      </c>
      <c r="G55" s="338"/>
      <c r="H55" s="336"/>
    </row>
    <row r="56" spans="2:8" x14ac:dyDescent="0.25">
      <c r="B56" s="339" t="s">
        <v>112</v>
      </c>
      <c r="C56" s="340">
        <f>VLOOKUP(B55, '[2]Constant Information'!$J$4:$N$188, 2, FALSE)</f>
        <v>24</v>
      </c>
      <c r="D56" s="341">
        <f>IF(C56&gt;4, VLOOKUP(B55, '[2]Constant Information'!$J$4:$W$188, 10, FALSE), "-")</f>
        <v>78301.8</v>
      </c>
      <c r="E56" s="342"/>
      <c r="F56" s="339" t="s">
        <v>455</v>
      </c>
      <c r="G56" s="343">
        <f>VLOOKUP(F55, '[2]Constant Information'!$J$4:$AF$188, 13, FALSE)</f>
        <v>74840.399999999994</v>
      </c>
      <c r="H56" s="341">
        <f>VLOOKUP(F55, '[2]Constant Information'!$J$4:$AF$188, 15, FALSE)</f>
        <v>55788</v>
      </c>
    </row>
    <row r="57" spans="2:8" x14ac:dyDescent="0.25">
      <c r="B57" s="339" t="s">
        <v>93</v>
      </c>
      <c r="C57" s="340">
        <f>VLOOKUP(B55, '[2]Constant Information'!$J$4:$N$188, 3, FALSE)</f>
        <v>0</v>
      </c>
      <c r="D57" s="341" t="str">
        <f>IF(C57&gt;4, VLOOKUP(B55, '[2]Constant Information'!$J$4:$W$188, 11, FALSE), "-")</f>
        <v>-</v>
      </c>
      <c r="E57" s="342"/>
      <c r="F57" s="339" t="s">
        <v>456</v>
      </c>
      <c r="G57" s="343">
        <f>VLOOKUP(F55, '[2]Constant Information'!$J$4:$AF$188, 8, FALSE)</f>
        <v>10056</v>
      </c>
      <c r="H57" s="341">
        <f>VLOOKUP(F55, '[2]Constant Information'!$J$4:$AF$188, 6, FALSE)</f>
        <v>10953</v>
      </c>
    </row>
    <row r="58" spans="2:8" x14ac:dyDescent="0.25">
      <c r="B58" s="344" t="s">
        <v>250</v>
      </c>
      <c r="C58" s="340">
        <f>VLOOKUP(B55, '[2]Constant Information'!$J$4:$N$188, 4, FALSE)</f>
        <v>7</v>
      </c>
      <c r="D58" s="341">
        <f>IF(C58&gt;4, VLOOKUP(B55, '[2]Constant Information'!$J$4:$W$188, 12, FALSE), "-")</f>
        <v>71379</v>
      </c>
      <c r="E58" s="342"/>
      <c r="F58" s="344" t="s">
        <v>457</v>
      </c>
      <c r="G58" s="343">
        <f>VLOOKUP(F55, '[2]Constant Information'!$J$4:$AF$188, 9, FALSE)</f>
        <v>10055.018789928001</v>
      </c>
      <c r="H58" s="341">
        <f>VLOOKUP(F55, '[2]Constant Information'!$J$4:$AF$188, 7, FALSE)</f>
        <v>7495.2751221600001</v>
      </c>
    </row>
    <row r="59" spans="2:8" ht="15.75" x14ac:dyDescent="0.25">
      <c r="B59" s="345" t="s">
        <v>454</v>
      </c>
      <c r="C59" s="346">
        <f>SUM(C56:C58)</f>
        <v>31</v>
      </c>
      <c r="D59" s="347">
        <f>IF(C59&gt;4, VLOOKUP(B55, '[2]Constant Information'!$J$4:$W$188, 13, FALSE), "-")</f>
        <v>74840.399999999994</v>
      </c>
      <c r="E59" s="348"/>
      <c r="F59" s="345" t="s">
        <v>249</v>
      </c>
      <c r="G59" s="349">
        <f>SUM(G56:G58)</f>
        <v>94951.418789927993</v>
      </c>
      <c r="H59" s="347">
        <f>SUM(H56:H58)</f>
        <v>74236.275122160005</v>
      </c>
    </row>
    <row r="60" spans="2:8" ht="15.75" x14ac:dyDescent="0.25">
      <c r="B60" s="334" t="s">
        <v>263</v>
      </c>
      <c r="C60" s="335"/>
      <c r="D60" s="336"/>
      <c r="E60" s="337"/>
      <c r="F60" s="334" t="s">
        <v>263</v>
      </c>
      <c r="G60" s="338"/>
      <c r="H60" s="336"/>
    </row>
    <row r="61" spans="2:8" x14ac:dyDescent="0.25">
      <c r="B61" s="339" t="s">
        <v>112</v>
      </c>
      <c r="C61" s="340">
        <f>VLOOKUP(B60, '[2]Constant Information'!$J$4:$N$188, 2, FALSE)</f>
        <v>0</v>
      </c>
      <c r="D61" s="341" t="str">
        <f>IF(C61&gt;4, VLOOKUP(B60, '[2]Constant Information'!$J$4:$W$188, 10, FALSE), "-")</f>
        <v>-</v>
      </c>
      <c r="E61" s="342"/>
      <c r="F61" s="339" t="s">
        <v>455</v>
      </c>
      <c r="G61" s="343">
        <f>VLOOKUP(F60, '[2]Constant Information'!$J$4:$AF$188, 13, FALSE)</f>
        <v>56596.247933195038</v>
      </c>
      <c r="H61" s="341">
        <f>VLOOKUP(F60, '[2]Constant Information'!$J$4:$AF$188, 15, FALSE)</f>
        <v>55788</v>
      </c>
    </row>
    <row r="62" spans="2:8" x14ac:dyDescent="0.25">
      <c r="B62" s="339" t="s">
        <v>93</v>
      </c>
      <c r="C62" s="340">
        <f>VLOOKUP(B60, '[2]Constant Information'!$J$4:$N$188, 3, FALSE)</f>
        <v>8</v>
      </c>
      <c r="D62" s="341">
        <f>IF(C62&gt;4, VLOOKUP(B60, '[2]Constant Information'!$J$4:$W$188, 11, FALSE), "-")</f>
        <v>56596.247933195038</v>
      </c>
      <c r="E62" s="342"/>
      <c r="F62" s="339" t="s">
        <v>456</v>
      </c>
      <c r="G62" s="343">
        <f>VLOOKUP(F60, '[2]Constant Information'!$J$4:$AF$188, 8, FALSE)</f>
        <v>10056</v>
      </c>
      <c r="H62" s="341">
        <f>VLOOKUP(F60, '[2]Constant Information'!$J$4:$AF$188, 6, FALSE)</f>
        <v>10953</v>
      </c>
    </row>
    <row r="63" spans="2:8" x14ac:dyDescent="0.25">
      <c r="B63" s="344" t="s">
        <v>250</v>
      </c>
      <c r="C63" s="340">
        <f>VLOOKUP(B60, '[2]Constant Information'!$J$4:$N$188, 4, FALSE)</f>
        <v>0</v>
      </c>
      <c r="D63" s="341" t="str">
        <f>IF(C63&gt;4, VLOOKUP(B60, '[2]Constant Information'!$J$4:$W$188, 12, FALSE), "-")</f>
        <v>-</v>
      </c>
      <c r="E63" s="342"/>
      <c r="F63" s="344" t="s">
        <v>457</v>
      </c>
      <c r="G63" s="343">
        <f>VLOOKUP(F60, '[2]Constant Information'!$J$4:$AF$188, 9, FALSE)</f>
        <v>7192.5914722911248</v>
      </c>
      <c r="H63" s="341">
        <f>VLOOKUP(F60, '[2]Constant Information'!$J$4:$AF$188, 7, FALSE)</f>
        <v>7495.2751221600001</v>
      </c>
    </row>
    <row r="64" spans="2:8" ht="15.75" x14ac:dyDescent="0.25">
      <c r="B64" s="345" t="s">
        <v>454</v>
      </c>
      <c r="C64" s="346">
        <f>SUM(C61:C63)</f>
        <v>8</v>
      </c>
      <c r="D64" s="347">
        <f>IF(C64&gt;4, VLOOKUP(B60, '[2]Constant Information'!$J$4:$W$188, 13, FALSE), "-")</f>
        <v>56596.247933195038</v>
      </c>
      <c r="E64" s="348"/>
      <c r="F64" s="345" t="s">
        <v>249</v>
      </c>
      <c r="G64" s="349">
        <f>SUM(G61:G63)</f>
        <v>73844.839405486156</v>
      </c>
      <c r="H64" s="347">
        <f>SUM(H61:H63)</f>
        <v>74236.275122160005</v>
      </c>
    </row>
    <row r="65" spans="2:8" ht="15.75" x14ac:dyDescent="0.25">
      <c r="B65" s="334" t="s">
        <v>264</v>
      </c>
      <c r="C65" s="335"/>
      <c r="D65" s="336"/>
      <c r="E65" s="337"/>
      <c r="F65" s="334" t="s">
        <v>264</v>
      </c>
      <c r="G65" s="338"/>
      <c r="H65" s="336"/>
    </row>
    <row r="66" spans="2:8" x14ac:dyDescent="0.25">
      <c r="B66" s="339" t="s">
        <v>112</v>
      </c>
      <c r="C66" s="340">
        <f>VLOOKUP(B65, '[2]Constant Information'!$J$4:$N$188, 2, FALSE)</f>
        <v>16</v>
      </c>
      <c r="D66" s="341">
        <f>IF(C66&gt;4, VLOOKUP(B65, '[2]Constant Information'!$J$4:$W$188, 10, FALSE), "-")</f>
        <v>44480.22</v>
      </c>
      <c r="E66" s="342"/>
      <c r="F66" s="339" t="s">
        <v>455</v>
      </c>
      <c r="G66" s="343">
        <f>VLOOKUP(F65, '[2]Constant Information'!$J$4:$AF$188, 13, FALSE)</f>
        <v>39595.61</v>
      </c>
      <c r="H66" s="341">
        <f>VLOOKUP(F65, '[2]Constant Information'!$J$4:$AF$188, 15, FALSE)</f>
        <v>35292</v>
      </c>
    </row>
    <row r="67" spans="2:8" x14ac:dyDescent="0.25">
      <c r="B67" s="339" t="s">
        <v>93</v>
      </c>
      <c r="C67" s="340">
        <f>VLOOKUP(B65, '[2]Constant Information'!$J$4:$N$188, 3, FALSE)</f>
        <v>0</v>
      </c>
      <c r="D67" s="341" t="str">
        <f>IF(C67&gt;4, VLOOKUP(B65, '[2]Constant Information'!$J$4:$W$188, 11, FALSE), "-")</f>
        <v>-</v>
      </c>
      <c r="E67" s="342"/>
      <c r="F67" s="339" t="s">
        <v>456</v>
      </c>
      <c r="G67" s="343">
        <f>VLOOKUP(F65, '[2]Constant Information'!$J$4:$AF$188, 8, FALSE)</f>
        <v>10056</v>
      </c>
      <c r="H67" s="341">
        <f>VLOOKUP(F65, '[2]Constant Information'!$J$4:$AF$188, 6, FALSE)</f>
        <v>10953</v>
      </c>
    </row>
    <row r="68" spans="2:8" x14ac:dyDescent="0.25">
      <c r="B68" s="344" t="s">
        <v>250</v>
      </c>
      <c r="C68" s="340">
        <f>VLOOKUP(B65, '[2]Constant Information'!$J$4:$N$188, 4, FALSE)</f>
        <v>6</v>
      </c>
      <c r="D68" s="341">
        <f>IF(C68&gt;4, VLOOKUP(B65, '[2]Constant Information'!$J$4:$W$188, 12, FALSE), "-")</f>
        <v>34711</v>
      </c>
      <c r="E68" s="342"/>
      <c r="F68" s="344" t="s">
        <v>457</v>
      </c>
      <c r="G68" s="343">
        <f>VLOOKUP(F65, '[2]Constant Information'!$J$4:$AF$188, 9, FALSE)</f>
        <v>5319.7818631201999</v>
      </c>
      <c r="H68" s="341">
        <f>VLOOKUP(F65, '[2]Constant Information'!$J$4:$AF$188, 7, FALSE)</f>
        <v>4741.5797234400006</v>
      </c>
    </row>
    <row r="69" spans="2:8" ht="15.75" x14ac:dyDescent="0.25">
      <c r="B69" s="345" t="s">
        <v>454</v>
      </c>
      <c r="C69" s="346">
        <f>SUM(C66:C68)</f>
        <v>22</v>
      </c>
      <c r="D69" s="347">
        <f>IF(C69&gt;4, VLOOKUP(B65, '[2]Constant Information'!$J$4:$W$188, 13, FALSE), "-")</f>
        <v>39595.61</v>
      </c>
      <c r="E69" s="348"/>
      <c r="F69" s="345" t="s">
        <v>249</v>
      </c>
      <c r="G69" s="349">
        <f>SUM(G66:G68)</f>
        <v>54971.391863120203</v>
      </c>
      <c r="H69" s="347">
        <f>SUM(H66:H68)</f>
        <v>50986.579723440002</v>
      </c>
    </row>
    <row r="70" spans="2:8" ht="15.75" x14ac:dyDescent="0.25">
      <c r="B70" s="334" t="s">
        <v>265</v>
      </c>
      <c r="C70" s="335"/>
      <c r="D70" s="336"/>
      <c r="E70" s="337"/>
      <c r="F70" s="334" t="s">
        <v>265</v>
      </c>
      <c r="G70" s="338"/>
      <c r="H70" s="336"/>
    </row>
    <row r="71" spans="2:8" x14ac:dyDescent="0.25">
      <c r="B71" s="339" t="s">
        <v>112</v>
      </c>
      <c r="C71" s="340">
        <f>VLOOKUP(B70, '[2]Constant Information'!$J$4:$N$188, 2, FALSE)</f>
        <v>15</v>
      </c>
      <c r="D71" s="341">
        <f>IF(C71&gt;4, VLOOKUP(B70, '[2]Constant Information'!$J$4:$W$188, 10, FALSE), "-")</f>
        <v>77748</v>
      </c>
      <c r="E71" s="342"/>
      <c r="F71" s="339" t="s">
        <v>455</v>
      </c>
      <c r="G71" s="343">
        <f>VLOOKUP(F70, '[2]Constant Information'!$J$4:$AF$188, 13, FALSE)</f>
        <v>73173</v>
      </c>
      <c r="H71" s="341">
        <f>VLOOKUP(F70, '[2]Constant Information'!$J$4:$AF$188, 15, FALSE)</f>
        <v>50532</v>
      </c>
    </row>
    <row r="72" spans="2:8" x14ac:dyDescent="0.25">
      <c r="B72" s="339" t="s">
        <v>93</v>
      </c>
      <c r="C72" s="340">
        <f>VLOOKUP(B70, '[2]Constant Information'!$J$4:$N$188, 3, FALSE)</f>
        <v>0</v>
      </c>
      <c r="D72" s="341" t="str">
        <f>IF(C72&gt;4, VLOOKUP(B70, '[2]Constant Information'!$J$4:$W$188, 11, FALSE), "-")</f>
        <v>-</v>
      </c>
      <c r="E72" s="342"/>
      <c r="F72" s="339" t="s">
        <v>456</v>
      </c>
      <c r="G72" s="343">
        <f>VLOOKUP(F70, '[2]Constant Information'!$J$4:$AF$188, 8, FALSE)</f>
        <v>10056</v>
      </c>
      <c r="H72" s="341">
        <f>VLOOKUP(F70, '[2]Constant Information'!$J$4:$AF$188, 6, FALSE)</f>
        <v>10953</v>
      </c>
    </row>
    <row r="73" spans="2:8" x14ac:dyDescent="0.25">
      <c r="B73" s="344" t="s">
        <v>250</v>
      </c>
      <c r="C73" s="340">
        <f>VLOOKUP(B70, '[2]Constant Information'!$J$4:$N$188, 4, FALSE)</f>
        <v>3</v>
      </c>
      <c r="D73" s="341" t="str">
        <f>IF(C73&gt;4, VLOOKUP(B70, '[2]Constant Information'!$J$4:$W$188, 12, FALSE), "-")</f>
        <v>-</v>
      </c>
      <c r="E73" s="342"/>
      <c r="F73" s="344" t="s">
        <v>457</v>
      </c>
      <c r="G73" s="343">
        <f>VLOOKUP(F70, '[2]Constant Information'!$J$4:$AF$188, 9, FALSE)</f>
        <v>9830.9988978600013</v>
      </c>
      <c r="H73" s="341">
        <f>VLOOKUP(F70, '[2]Constant Information'!$J$4:$AF$188, 7, FALSE)</f>
        <v>6789.1167002400007</v>
      </c>
    </row>
    <row r="74" spans="2:8" ht="15.75" x14ac:dyDescent="0.25">
      <c r="B74" s="345" t="s">
        <v>454</v>
      </c>
      <c r="C74" s="346">
        <f>SUM(C71:C73)</f>
        <v>18</v>
      </c>
      <c r="D74" s="347">
        <f>IF(C74&gt;4, VLOOKUP(B70, '[2]Constant Information'!$J$4:$W$188, 13, FALSE), "-")</f>
        <v>73173</v>
      </c>
      <c r="E74" s="348"/>
      <c r="F74" s="345" t="s">
        <v>249</v>
      </c>
      <c r="G74" s="349">
        <f>SUM(G71:G73)</f>
        <v>93059.998897860001</v>
      </c>
      <c r="H74" s="347">
        <f>SUM(H71:H73)</f>
        <v>68274.116700240003</v>
      </c>
    </row>
    <row r="75" spans="2:8" ht="15.75" x14ac:dyDescent="0.25">
      <c r="B75" s="334" t="s">
        <v>266</v>
      </c>
      <c r="C75" s="335"/>
      <c r="D75" s="336"/>
      <c r="E75" s="337"/>
      <c r="F75" s="334" t="s">
        <v>266</v>
      </c>
      <c r="G75" s="338"/>
      <c r="H75" s="336"/>
    </row>
    <row r="76" spans="2:8" x14ac:dyDescent="0.25">
      <c r="B76" s="339" t="s">
        <v>112</v>
      </c>
      <c r="C76" s="340">
        <f>VLOOKUP(B75, '[2]Constant Information'!$J$4:$N$188, 2, FALSE)</f>
        <v>3</v>
      </c>
      <c r="D76" s="341" t="str">
        <f>IF(C76&gt;4, VLOOKUP(B75, '[2]Constant Information'!$J$4:$W$188, 10, FALSE), "-")</f>
        <v>-</v>
      </c>
      <c r="E76" s="342"/>
      <c r="F76" s="339" t="s">
        <v>455</v>
      </c>
      <c r="G76" s="343">
        <f>VLOOKUP(F75, '[2]Constant Information'!$J$4:$AF$188, 13, FALSE)</f>
        <v>83481.872499999998</v>
      </c>
      <c r="H76" s="341">
        <f>VLOOKUP(F75, '[2]Constant Information'!$J$4:$AF$188, 15, FALSE)</f>
        <v>66348</v>
      </c>
    </row>
    <row r="77" spans="2:8" x14ac:dyDescent="0.25">
      <c r="B77" s="339" t="s">
        <v>93</v>
      </c>
      <c r="C77" s="340">
        <f>VLOOKUP(B75, '[2]Constant Information'!$J$4:$N$188, 3, FALSE)</f>
        <v>0</v>
      </c>
      <c r="D77" s="341" t="str">
        <f>IF(C77&gt;4, VLOOKUP(B75, '[2]Constant Information'!$J$4:$W$188, 11, FALSE), "-")</f>
        <v>-</v>
      </c>
      <c r="E77" s="342"/>
      <c r="F77" s="339" t="s">
        <v>456</v>
      </c>
      <c r="G77" s="343">
        <f>VLOOKUP(F75, '[2]Constant Information'!$J$4:$AF$188, 8, FALSE)</f>
        <v>10056</v>
      </c>
      <c r="H77" s="341">
        <f>VLOOKUP(F75, '[2]Constant Information'!$J$4:$AF$188, 6, FALSE)</f>
        <v>10953</v>
      </c>
    </row>
    <row r="78" spans="2:8" x14ac:dyDescent="0.25">
      <c r="B78" s="344" t="s">
        <v>250</v>
      </c>
      <c r="C78" s="340">
        <f>VLOOKUP(B75, '[2]Constant Information'!$J$4:$N$188, 4, FALSE)</f>
        <v>4</v>
      </c>
      <c r="D78" s="341" t="str">
        <f>IF(C78&gt;4, VLOOKUP(B75, '[2]Constant Information'!$J$4:$W$188, 12, FALSE), "-")</f>
        <v>-</v>
      </c>
      <c r="E78" s="342"/>
      <c r="F78" s="344" t="s">
        <v>457</v>
      </c>
      <c r="G78" s="343">
        <f>VLOOKUP(F75, '[2]Constant Information'!$J$4:$AF$188, 9, FALSE)</f>
        <v>3339.2748999999999</v>
      </c>
      <c r="H78" s="341">
        <f>VLOOKUP(F75, '[2]Constant Information'!$J$4:$AF$188, 7, FALSE)</f>
        <v>8914.0409013600001</v>
      </c>
    </row>
    <row r="79" spans="2:8" ht="15.75" x14ac:dyDescent="0.25">
      <c r="B79" s="345" t="s">
        <v>454</v>
      </c>
      <c r="C79" s="346">
        <f>SUM(C76:C78)</f>
        <v>7</v>
      </c>
      <c r="D79" s="347">
        <f>IF(C79&gt;4, VLOOKUP(B75, '[2]Constant Information'!$J$4:$W$188, 13, FALSE), "-")</f>
        <v>83481.872499999998</v>
      </c>
      <c r="E79" s="348"/>
      <c r="F79" s="345" t="s">
        <v>249</v>
      </c>
      <c r="G79" s="349">
        <f>SUM(G76:G78)</f>
        <v>96877.147400000002</v>
      </c>
      <c r="H79" s="347">
        <f>SUM(H76:H78)</f>
        <v>86215.04090136</v>
      </c>
    </row>
    <row r="80" spans="2:8" ht="15.75" x14ac:dyDescent="0.25">
      <c r="B80" s="334" t="s">
        <v>267</v>
      </c>
      <c r="C80" s="335"/>
      <c r="D80" s="336"/>
      <c r="E80" s="337"/>
      <c r="F80" s="334" t="s">
        <v>267</v>
      </c>
      <c r="G80" s="338"/>
      <c r="H80" s="336"/>
    </row>
    <row r="81" spans="2:8" x14ac:dyDescent="0.25">
      <c r="B81" s="339" t="s">
        <v>112</v>
      </c>
      <c r="C81" s="340">
        <f>VLOOKUP(B80, '[2]Constant Information'!$J$4:$N$188, 2, FALSE)</f>
        <v>13</v>
      </c>
      <c r="D81" s="341">
        <f>IF(C81&gt;4, VLOOKUP(B80, '[2]Constant Information'!$J$4:$W$188, 10, FALSE), "-")</f>
        <v>71058</v>
      </c>
      <c r="E81" s="342"/>
      <c r="F81" s="339" t="s">
        <v>455</v>
      </c>
      <c r="G81" s="343">
        <f>VLOOKUP(F80, '[2]Constant Information'!$J$4:$AF$188, 13, FALSE)</f>
        <v>65038.5</v>
      </c>
      <c r="H81" s="341">
        <f>VLOOKUP(F80, '[2]Constant Information'!$J$4:$AF$188, 15, FALSE)</f>
        <v>49350</v>
      </c>
    </row>
    <row r="82" spans="2:8" x14ac:dyDescent="0.25">
      <c r="B82" s="339" t="s">
        <v>93</v>
      </c>
      <c r="C82" s="340">
        <f>VLOOKUP(B80, '[2]Constant Information'!$J$4:$N$188, 3, FALSE)</f>
        <v>0</v>
      </c>
      <c r="D82" s="341" t="str">
        <f>IF(C82&gt;4, VLOOKUP(B80, '[2]Constant Information'!$J$4:$W$188, 11, FALSE), "-")</f>
        <v>-</v>
      </c>
      <c r="E82" s="342"/>
      <c r="F82" s="339" t="s">
        <v>456</v>
      </c>
      <c r="G82" s="343">
        <f>VLOOKUP(F80, '[2]Constant Information'!$J$4:$AF$188, 8, FALSE)</f>
        <v>10056</v>
      </c>
      <c r="H82" s="341">
        <f>VLOOKUP(F80, '[2]Constant Information'!$J$4:$AF$188, 6, FALSE)</f>
        <v>10953</v>
      </c>
    </row>
    <row r="83" spans="2:8" x14ac:dyDescent="0.25">
      <c r="B83" s="344" t="s">
        <v>250</v>
      </c>
      <c r="C83" s="340">
        <f>VLOOKUP(B80, '[2]Constant Information'!$J$4:$N$188, 4, FALSE)</f>
        <v>4</v>
      </c>
      <c r="D83" s="341" t="str">
        <f>IF(C83&gt;4, VLOOKUP(B80, '[2]Constant Information'!$J$4:$W$188, 12, FALSE), "-")</f>
        <v>-</v>
      </c>
      <c r="E83" s="342"/>
      <c r="F83" s="344" t="s">
        <v>457</v>
      </c>
      <c r="G83" s="343">
        <f>VLOOKUP(F80, '[2]Constant Information'!$J$4:$AF$188, 9, FALSE)</f>
        <v>8738.1058835700005</v>
      </c>
      <c r="H83" s="341">
        <f>VLOOKUP(F80, '[2]Constant Information'!$J$4:$AF$188, 7, FALSE)</f>
        <v>6630.3116670000009</v>
      </c>
    </row>
    <row r="84" spans="2:8" ht="15.75" x14ac:dyDescent="0.25">
      <c r="B84" s="345" t="s">
        <v>454</v>
      </c>
      <c r="C84" s="346">
        <f>SUM(C81:C83)</f>
        <v>17</v>
      </c>
      <c r="D84" s="347">
        <f>IF(C84&gt;4, VLOOKUP(B80, '[2]Constant Information'!$J$4:$W$188, 13, FALSE), "-")</f>
        <v>65038.5</v>
      </c>
      <c r="E84" s="348"/>
      <c r="F84" s="345" t="s">
        <v>249</v>
      </c>
      <c r="G84" s="349">
        <f>SUM(G81:G83)</f>
        <v>83832.605883569995</v>
      </c>
      <c r="H84" s="347">
        <f>SUM(H81:H83)</f>
        <v>66933.311667000002</v>
      </c>
    </row>
    <row r="85" spans="2:8" ht="15.75" customHeight="1" x14ac:dyDescent="0.25">
      <c r="B85" s="327" t="s">
        <v>269</v>
      </c>
      <c r="C85" s="328"/>
      <c r="D85" s="329"/>
      <c r="E85" s="330"/>
      <c r="F85" s="327" t="s">
        <v>269</v>
      </c>
      <c r="G85" s="328"/>
      <c r="H85" s="329"/>
    </row>
    <row r="86" spans="2:8" ht="47.25" x14ac:dyDescent="0.25">
      <c r="B86" s="331" t="s">
        <v>451</v>
      </c>
      <c r="C86" s="332" t="s">
        <v>452</v>
      </c>
      <c r="D86" s="333" t="s">
        <v>453</v>
      </c>
      <c r="E86" s="330"/>
      <c r="F86" s="331" t="s">
        <v>451</v>
      </c>
      <c r="G86" s="332" t="s">
        <v>454</v>
      </c>
      <c r="H86" s="333" t="s">
        <v>38</v>
      </c>
    </row>
    <row r="87" spans="2:8" ht="15.75" x14ac:dyDescent="0.25">
      <c r="B87" s="334" t="s">
        <v>268</v>
      </c>
      <c r="C87" s="335"/>
      <c r="D87" s="336"/>
      <c r="E87" s="337"/>
      <c r="F87" s="334" t="s">
        <v>268</v>
      </c>
      <c r="G87" s="338"/>
      <c r="H87" s="336"/>
    </row>
    <row r="88" spans="2:8" x14ac:dyDescent="0.25">
      <c r="B88" s="339" t="s">
        <v>112</v>
      </c>
      <c r="C88" s="340">
        <f>VLOOKUP(B87, '[2]Constant Information'!$J$4:$N$188, 2, FALSE)</f>
        <v>0</v>
      </c>
      <c r="D88" s="341" t="str">
        <f>IF(C88&gt;4, VLOOKUP(B87, '[2]Constant Information'!$J$4:$W$188, 10, FALSE), "-")</f>
        <v>-</v>
      </c>
      <c r="E88" s="342"/>
      <c r="F88" s="339" t="s">
        <v>455</v>
      </c>
      <c r="G88" s="343">
        <f>VLOOKUP(F87, '[2]Constant Information'!$J$4:$AF$188, 13, FALSE)</f>
        <v>60894.417276051186</v>
      </c>
      <c r="H88" s="341">
        <f>VLOOKUP(F87, '[2]Constant Information'!$J$4:$AF$188, 15, FALSE)</f>
        <v>46686</v>
      </c>
    </row>
    <row r="89" spans="2:8" x14ac:dyDescent="0.25">
      <c r="B89" s="339" t="s">
        <v>93</v>
      </c>
      <c r="C89" s="340">
        <f>VLOOKUP(B87, '[2]Constant Information'!$J$4:$N$188, 3, FALSE)</f>
        <v>5</v>
      </c>
      <c r="D89" s="341">
        <f>IF(C89&gt;4, VLOOKUP(B87, '[2]Constant Information'!$J$4:$W$188, 11, FALSE), "-")</f>
        <v>48453.33455210238</v>
      </c>
      <c r="E89" s="342"/>
      <c r="F89" s="339" t="s">
        <v>456</v>
      </c>
      <c r="G89" s="343">
        <f>VLOOKUP(F87, '[2]Constant Information'!$J$4:$AF$188, 8, FALSE)</f>
        <v>10056</v>
      </c>
      <c r="H89" s="341">
        <f>VLOOKUP(F87, '[2]Constant Information'!$J$4:$AF$188, 6, FALSE)</f>
        <v>10953</v>
      </c>
    </row>
    <row r="90" spans="2:8" x14ac:dyDescent="0.25">
      <c r="B90" s="344" t="s">
        <v>250</v>
      </c>
      <c r="C90" s="340">
        <f>VLOOKUP(B87, '[2]Constant Information'!$J$4:$N$188, 4, FALSE)</f>
        <v>1</v>
      </c>
      <c r="D90" s="341" t="str">
        <f>IF(C90&gt;4, VLOOKUP(B87, '[2]Constant Information'!$J$4:$W$188, 12, FALSE), "-")</f>
        <v>-</v>
      </c>
      <c r="E90" s="342"/>
      <c r="F90" s="344" t="s">
        <v>457</v>
      </c>
      <c r="G90" s="343">
        <f>VLOOKUP(F87, '[2]Constant Information'!$J$4:$AF$188, 9, FALSE)</f>
        <v>5303.5186636728085</v>
      </c>
      <c r="H90" s="341">
        <f>VLOOKUP(F87, '[2]Constant Information'!$J$4:$AF$188, 7, FALSE)</f>
        <v>6272.395754520001</v>
      </c>
    </row>
    <row r="91" spans="2:8" ht="15.75" x14ac:dyDescent="0.25">
      <c r="B91" s="345" t="s">
        <v>454</v>
      </c>
      <c r="C91" s="346">
        <f>SUM(C88:C90)</f>
        <v>6</v>
      </c>
      <c r="D91" s="347">
        <f>IF(C91&gt;4, VLOOKUP(B87, '[2]Constant Information'!$J$4:$W$188, 13, FALSE), "-")</f>
        <v>60894.417276051186</v>
      </c>
      <c r="E91" s="348"/>
      <c r="F91" s="345" t="s">
        <v>249</v>
      </c>
      <c r="G91" s="349">
        <f>SUM(G88:G90)</f>
        <v>76253.93593972399</v>
      </c>
      <c r="H91" s="347">
        <f>SUM(H88:H90)</f>
        <v>63911.395754520003</v>
      </c>
    </row>
    <row r="92" spans="2:8" ht="15.75" x14ac:dyDescent="0.25">
      <c r="B92" s="334" t="s">
        <v>270</v>
      </c>
      <c r="C92" s="335"/>
      <c r="D92" s="336"/>
      <c r="E92" s="337"/>
      <c r="F92" s="334" t="s">
        <v>270</v>
      </c>
      <c r="G92" s="338"/>
      <c r="H92" s="336"/>
    </row>
    <row r="93" spans="2:8" x14ac:dyDescent="0.25">
      <c r="B93" s="339" t="s">
        <v>112</v>
      </c>
      <c r="C93" s="340">
        <f>VLOOKUP(B92, '[2]Constant Information'!$J$4:$N$188, 2, FALSE)</f>
        <v>0</v>
      </c>
      <c r="D93" s="341" t="str">
        <f>IF(C93&gt;4, VLOOKUP(B92, '[2]Constant Information'!$J$4:$W$188, 10, FALSE), "-")</f>
        <v>-</v>
      </c>
      <c r="E93" s="342"/>
      <c r="F93" s="339" t="s">
        <v>455</v>
      </c>
      <c r="G93" s="343">
        <f>VLOOKUP(F92, '[2]Constant Information'!$J$4:$AF$188, 13, FALSE)</f>
        <v>59002.614966570436</v>
      </c>
      <c r="H93" s="341">
        <f>VLOOKUP(F92, '[2]Constant Information'!$J$4:$AF$188, 15, FALSE)</f>
        <v>37014</v>
      </c>
    </row>
    <row r="94" spans="2:8" x14ac:dyDescent="0.25">
      <c r="B94" s="339" t="s">
        <v>93</v>
      </c>
      <c r="C94" s="340">
        <f>VLOOKUP(B92, '[2]Constant Information'!$J$4:$N$188, 3, FALSE)</f>
        <v>8</v>
      </c>
      <c r="D94" s="341">
        <f>IF(C94&gt;4, VLOOKUP(B92, '[2]Constant Information'!$J$4:$W$188, 11, FALSE), "-")</f>
        <v>59002.614966570436</v>
      </c>
      <c r="E94" s="342"/>
      <c r="F94" s="339" t="s">
        <v>456</v>
      </c>
      <c r="G94" s="343">
        <f>VLOOKUP(F92, '[2]Constant Information'!$J$4:$AF$188, 8, FALSE)</f>
        <v>10056</v>
      </c>
      <c r="H94" s="341">
        <f>VLOOKUP(F92, '[2]Constant Information'!$J$4:$AF$188, 6, FALSE)</f>
        <v>10953</v>
      </c>
    </row>
    <row r="95" spans="2:8" x14ac:dyDescent="0.25">
      <c r="B95" s="344" t="s">
        <v>250</v>
      </c>
      <c r="C95" s="340">
        <f>VLOOKUP(B92, '[2]Constant Information'!$J$4:$N$188, 4, FALSE)</f>
        <v>0</v>
      </c>
      <c r="D95" s="341" t="str">
        <f>IF(C95&gt;4, VLOOKUP(B92, '[2]Constant Information'!$J$4:$W$188, 12, FALSE), "-")</f>
        <v>-</v>
      </c>
      <c r="E95" s="342"/>
      <c r="F95" s="344" t="s">
        <v>457</v>
      </c>
      <c r="G95" s="343">
        <f>VLOOKUP(F92, '[2]Constant Information'!$J$4:$AF$188, 9, FALSE)</f>
        <v>7629.2335613396344</v>
      </c>
      <c r="H95" s="341">
        <f>VLOOKUP(F92, '[2]Constant Information'!$J$4:$AF$188, 7, FALSE)</f>
        <v>4972.9352794799997</v>
      </c>
    </row>
    <row r="96" spans="2:8" ht="15.75" x14ac:dyDescent="0.25">
      <c r="B96" s="345" t="s">
        <v>454</v>
      </c>
      <c r="C96" s="346">
        <f>SUM(C93:C95)</f>
        <v>8</v>
      </c>
      <c r="D96" s="347">
        <f>IF(C96&gt;4, VLOOKUP(B92, '[2]Constant Information'!$J$4:$W$188, 13, FALSE), "-")</f>
        <v>59002.614966570436</v>
      </c>
      <c r="E96" s="348"/>
      <c r="F96" s="345" t="s">
        <v>249</v>
      </c>
      <c r="G96" s="349">
        <f>SUM(G93:G95)</f>
        <v>76687.848527910057</v>
      </c>
      <c r="H96" s="347">
        <f>SUM(H93:H95)</f>
        <v>52939.93527948</v>
      </c>
    </row>
    <row r="97" spans="2:8" ht="15.75" x14ac:dyDescent="0.25">
      <c r="B97" s="334" t="s">
        <v>271</v>
      </c>
      <c r="C97" s="335"/>
      <c r="D97" s="336"/>
      <c r="E97" s="337"/>
      <c r="F97" s="334" t="s">
        <v>271</v>
      </c>
      <c r="G97" s="338"/>
      <c r="H97" s="336"/>
    </row>
    <row r="98" spans="2:8" x14ac:dyDescent="0.25">
      <c r="B98" s="339" t="s">
        <v>112</v>
      </c>
      <c r="C98" s="340">
        <f>VLOOKUP(B97, '[2]Constant Information'!$J$4:$N$188, 2, FALSE)</f>
        <v>1</v>
      </c>
      <c r="D98" s="341" t="str">
        <f>IF(C98&gt;4, VLOOKUP(B97, '[2]Constant Information'!$J$4:$W$188, 10, FALSE), "-")</f>
        <v>-</v>
      </c>
      <c r="E98" s="342"/>
      <c r="F98" s="339" t="s">
        <v>455</v>
      </c>
      <c r="G98" s="343">
        <f>VLOOKUP(F97, '[2]Constant Information'!$J$4:$AF$188, 13, FALSE)</f>
        <v>41531.279051753489</v>
      </c>
      <c r="H98" s="341">
        <f>VLOOKUP(F97, '[2]Constant Information'!$J$4:$AF$188, 15, FALSE)</f>
        <v>33804</v>
      </c>
    </row>
    <row r="99" spans="2:8" x14ac:dyDescent="0.25">
      <c r="B99" s="339" t="s">
        <v>93</v>
      </c>
      <c r="C99" s="340">
        <f>VLOOKUP(B97, '[2]Constant Information'!$J$4:$N$188, 3, FALSE)</f>
        <v>5</v>
      </c>
      <c r="D99" s="341">
        <f>IF(C99&gt;4, VLOOKUP(B97, '[2]Constant Information'!$J$4:$W$188, 11, FALSE), "-")</f>
        <v>41325.91215526047</v>
      </c>
      <c r="E99" s="342"/>
      <c r="F99" s="339" t="s">
        <v>456</v>
      </c>
      <c r="G99" s="343">
        <f>VLOOKUP(F97, '[2]Constant Information'!$J$4:$AF$188, 8, FALSE)</f>
        <v>10056</v>
      </c>
      <c r="H99" s="341">
        <f>VLOOKUP(F97, '[2]Constant Information'!$J$4:$AF$188, 6, FALSE)</f>
        <v>10953</v>
      </c>
    </row>
    <row r="100" spans="2:8" x14ac:dyDescent="0.25">
      <c r="B100" s="344" t="s">
        <v>250</v>
      </c>
      <c r="C100" s="340">
        <f>VLOOKUP(B97, '[2]Constant Information'!$J$4:$N$188, 4, FALSE)</f>
        <v>4</v>
      </c>
      <c r="D100" s="341" t="str">
        <f>IF(C100&gt;4, VLOOKUP(B97, '[2]Constant Information'!$J$4:$W$188, 12, FALSE), "-")</f>
        <v>-</v>
      </c>
      <c r="E100" s="342"/>
      <c r="F100" s="344" t="s">
        <v>457</v>
      </c>
      <c r="G100" s="343">
        <f>VLOOKUP(F97, '[2]Constant Information'!$J$4:$AF$188, 9, FALSE)</f>
        <v>1661.2511620701396</v>
      </c>
      <c r="H100" s="341">
        <f>VLOOKUP(F97, '[2]Constant Information'!$J$4:$AF$188, 7, FALSE)</f>
        <v>4541.6627272800006</v>
      </c>
    </row>
    <row r="101" spans="2:8" ht="15.75" x14ac:dyDescent="0.25">
      <c r="B101" s="345" t="s">
        <v>454</v>
      </c>
      <c r="C101" s="346">
        <f>SUM(C98:C100)</f>
        <v>10</v>
      </c>
      <c r="D101" s="347">
        <f>IF(C101&gt;4, VLOOKUP(B97, '[2]Constant Information'!$J$4:$W$188, 13, FALSE), "-")</f>
        <v>41531.279051753489</v>
      </c>
      <c r="E101" s="348"/>
      <c r="F101" s="345" t="s">
        <v>249</v>
      </c>
      <c r="G101" s="349">
        <f>SUM(G98:G100)</f>
        <v>53248.530213823629</v>
      </c>
      <c r="H101" s="347">
        <f>SUM(H98:H100)</f>
        <v>49298.662727280003</v>
      </c>
    </row>
    <row r="102" spans="2:8" ht="15.75" x14ac:dyDescent="0.25">
      <c r="B102" s="334" t="s">
        <v>272</v>
      </c>
      <c r="C102" s="335"/>
      <c r="D102" s="336"/>
      <c r="E102" s="337"/>
      <c r="F102" s="334" t="s">
        <v>272</v>
      </c>
      <c r="G102" s="338"/>
      <c r="H102" s="336"/>
    </row>
    <row r="103" spans="2:8" x14ac:dyDescent="0.25">
      <c r="B103" s="339" t="s">
        <v>112</v>
      </c>
      <c r="C103" s="340">
        <f>VLOOKUP(B102, '[2]Constant Information'!$J$4:$N$188, 2, FALSE)</f>
        <v>5</v>
      </c>
      <c r="D103" s="341">
        <f>IF(C103&gt;4, VLOOKUP(B102, '[2]Constant Information'!$J$4:$W$188, 10, FALSE), "-")</f>
        <v>64032</v>
      </c>
      <c r="E103" s="342"/>
      <c r="F103" s="339" t="s">
        <v>455</v>
      </c>
      <c r="G103" s="343">
        <f>VLOOKUP(F102, '[2]Constant Information'!$J$4:$AF$188, 13, FALSE)</f>
        <v>65802.042547568723</v>
      </c>
      <c r="H103" s="341">
        <f>VLOOKUP(F102, '[2]Constant Information'!$J$4:$AF$188, 15, FALSE)</f>
        <v>75036</v>
      </c>
    </row>
    <row r="104" spans="2:8" x14ac:dyDescent="0.25">
      <c r="B104" s="339" t="s">
        <v>93</v>
      </c>
      <c r="C104" s="340">
        <f>VLOOKUP(B102, '[2]Constant Information'!$J$4:$N$188, 3, FALSE)</f>
        <v>1</v>
      </c>
      <c r="D104" s="341" t="str">
        <f>IF(C104&gt;4, VLOOKUP(B102, '[2]Constant Information'!$J$4:$W$188, 11, FALSE), "-")</f>
        <v>-</v>
      </c>
      <c r="E104" s="342"/>
      <c r="F104" s="339" t="s">
        <v>456</v>
      </c>
      <c r="G104" s="343">
        <f>VLOOKUP(F102, '[2]Constant Information'!$J$4:$AF$188, 8, FALSE)</f>
        <v>10056</v>
      </c>
      <c r="H104" s="341">
        <f>VLOOKUP(F102, '[2]Constant Information'!$J$4:$AF$188, 6, FALSE)</f>
        <v>10953</v>
      </c>
    </row>
    <row r="105" spans="2:8" x14ac:dyDescent="0.25">
      <c r="B105" s="344" t="s">
        <v>250</v>
      </c>
      <c r="C105" s="340">
        <f>VLOOKUP(B102, '[2]Constant Information'!$J$4:$N$188, 4, FALSE)</f>
        <v>2</v>
      </c>
      <c r="D105" s="341" t="str">
        <f>IF(C105&gt;4, VLOOKUP(B102, '[2]Constant Information'!$J$4:$W$188, 12, FALSE), "-")</f>
        <v>-</v>
      </c>
      <c r="E105" s="342"/>
      <c r="F105" s="344" t="s">
        <v>457</v>
      </c>
      <c r="G105" s="343">
        <f>VLOOKUP(F102, '[2]Constant Information'!$J$4:$AF$188, 9, FALSE)</f>
        <v>6119.8314504200407</v>
      </c>
      <c r="H105" s="341">
        <f>VLOOKUP(F102, '[2]Constant Information'!$J$4:$AF$188, 7, FALSE)</f>
        <v>10081.298201520001</v>
      </c>
    </row>
    <row r="106" spans="2:8" ht="15.75" x14ac:dyDescent="0.25">
      <c r="B106" s="345" t="s">
        <v>454</v>
      </c>
      <c r="C106" s="346">
        <f>SUM(C103:C105)</f>
        <v>8</v>
      </c>
      <c r="D106" s="347">
        <f>IF(C106&gt;4, VLOOKUP(B102, '[2]Constant Information'!$J$4:$W$188, 13, FALSE), "-")</f>
        <v>65802.042547568723</v>
      </c>
      <c r="E106" s="348"/>
      <c r="F106" s="345" t="s">
        <v>249</v>
      </c>
      <c r="G106" s="349">
        <f>SUM(G103:G105)</f>
        <v>81977.873997988761</v>
      </c>
      <c r="H106" s="347">
        <f>SUM(H103:H105)</f>
        <v>96070.298201519996</v>
      </c>
    </row>
    <row r="107" spans="2:8" ht="15.75" x14ac:dyDescent="0.25">
      <c r="B107" s="334" t="s">
        <v>273</v>
      </c>
      <c r="C107" s="335"/>
      <c r="D107" s="336"/>
      <c r="E107" s="337"/>
      <c r="F107" s="334" t="s">
        <v>273</v>
      </c>
      <c r="G107" s="338"/>
      <c r="H107" s="336"/>
    </row>
    <row r="108" spans="2:8" x14ac:dyDescent="0.25">
      <c r="B108" s="339" t="s">
        <v>112</v>
      </c>
      <c r="C108" s="340">
        <f>VLOOKUP(B107, '[2]Constant Information'!$J$4:$N$188, 2, FALSE)</f>
        <v>0</v>
      </c>
      <c r="D108" s="341" t="str">
        <f>IF(C108&gt;4, VLOOKUP(B107, '[2]Constant Information'!$J$4:$W$188, 10, FALSE), "-")</f>
        <v>-</v>
      </c>
      <c r="E108" s="342"/>
      <c r="F108" s="339" t="s">
        <v>455</v>
      </c>
      <c r="G108" s="343">
        <f>VLOOKUP(F107, '[2]Constant Information'!$J$4:$AF$188, 13, FALSE)</f>
        <v>42232.190816379582</v>
      </c>
      <c r="H108" s="341">
        <f>VLOOKUP(F107, '[2]Constant Information'!$J$4:$AF$188, 15, FALSE)</f>
        <v>44808</v>
      </c>
    </row>
    <row r="109" spans="2:8" x14ac:dyDescent="0.25">
      <c r="B109" s="339" t="s">
        <v>93</v>
      </c>
      <c r="C109" s="340">
        <f>VLOOKUP(B107, '[2]Constant Information'!$J$4:$N$188, 3, FALSE)</f>
        <v>8</v>
      </c>
      <c r="D109" s="341">
        <f>IF(C109&gt;4, VLOOKUP(B107, '[2]Constant Information'!$J$4:$W$188, 11, FALSE), "-")</f>
        <v>42232.190816379582</v>
      </c>
      <c r="E109" s="342"/>
      <c r="F109" s="339" t="s">
        <v>456</v>
      </c>
      <c r="G109" s="343">
        <f>VLOOKUP(F107, '[2]Constant Information'!$J$4:$AF$188, 8, FALSE)</f>
        <v>10056</v>
      </c>
      <c r="H109" s="341">
        <f>VLOOKUP(F107, '[2]Constant Information'!$J$4:$AF$188, 6, FALSE)</f>
        <v>10953</v>
      </c>
    </row>
    <row r="110" spans="2:8" x14ac:dyDescent="0.25">
      <c r="B110" s="344" t="s">
        <v>250</v>
      </c>
      <c r="C110" s="340">
        <f>VLOOKUP(B107, '[2]Constant Information'!$J$4:$N$188, 4, FALSE)</f>
        <v>0</v>
      </c>
      <c r="D110" s="341" t="str">
        <f>IF(C110&gt;4, VLOOKUP(B107, '[2]Constant Information'!$J$4:$W$188, 12, FALSE), "-")</f>
        <v>-</v>
      </c>
      <c r="E110" s="342"/>
      <c r="F110" s="344" t="s">
        <v>457</v>
      </c>
      <c r="G110" s="343">
        <f>VLOOKUP(F107, '[2]Constant Information'!$J$4:$AF$188, 9, FALSE)</f>
        <v>5460.7621666899595</v>
      </c>
      <c r="H110" s="341">
        <f>VLOOKUP(F107, '[2]Constant Information'!$J$4:$AF$188, 7, FALSE)</f>
        <v>6020.0811585600004</v>
      </c>
    </row>
    <row r="111" spans="2:8" ht="15.75" x14ac:dyDescent="0.25">
      <c r="B111" s="345" t="s">
        <v>454</v>
      </c>
      <c r="C111" s="346">
        <f>SUM(C108:C110)</f>
        <v>8</v>
      </c>
      <c r="D111" s="347">
        <f>IF(C111&gt;4, VLOOKUP(B107, '[2]Constant Information'!$J$4:$W$188, 13, FALSE), "-")</f>
        <v>42232.190816379582</v>
      </c>
      <c r="E111" s="348"/>
      <c r="F111" s="345" t="s">
        <v>249</v>
      </c>
      <c r="G111" s="349">
        <f>SUM(G108:G110)</f>
        <v>57748.952983069539</v>
      </c>
      <c r="H111" s="347">
        <f>SUM(H108:H110)</f>
        <v>61781.081158560002</v>
      </c>
    </row>
    <row r="112" spans="2:8" ht="15.75" x14ac:dyDescent="0.25">
      <c r="B112" s="334" t="s">
        <v>274</v>
      </c>
      <c r="C112" s="335"/>
      <c r="D112" s="336"/>
      <c r="E112" s="337"/>
      <c r="F112" s="334" t="s">
        <v>274</v>
      </c>
      <c r="G112" s="338"/>
      <c r="H112" s="336"/>
    </row>
    <row r="113" spans="2:8" x14ac:dyDescent="0.25">
      <c r="B113" s="339" t="s">
        <v>112</v>
      </c>
      <c r="C113" s="340">
        <f>VLOOKUP(B112, '[2]Constant Information'!$J$4:$N$188, 2, FALSE)</f>
        <v>10</v>
      </c>
      <c r="D113" s="341">
        <f>IF(C113&gt;4, VLOOKUP(B112, '[2]Constant Information'!$J$4:$W$188, 10, FALSE), "-")</f>
        <v>52102</v>
      </c>
      <c r="E113" s="342"/>
      <c r="F113" s="339" t="s">
        <v>455</v>
      </c>
      <c r="G113" s="343">
        <f>VLOOKUP(F112, '[2]Constant Information'!$J$4:$AF$188, 13, FALSE)</f>
        <v>46084.5</v>
      </c>
      <c r="H113" s="341">
        <f>VLOOKUP(F112, '[2]Constant Information'!$J$4:$AF$188, 15, FALSE)</f>
        <v>35292</v>
      </c>
    </row>
    <row r="114" spans="2:8" x14ac:dyDescent="0.25">
      <c r="B114" s="339" t="s">
        <v>93</v>
      </c>
      <c r="C114" s="340">
        <f>VLOOKUP(B112, '[2]Constant Information'!$J$4:$N$188, 3, FALSE)</f>
        <v>0</v>
      </c>
      <c r="D114" s="341" t="str">
        <f>IF(C114&gt;4, VLOOKUP(B112, '[2]Constant Information'!$J$4:$W$188, 11, FALSE), "-")</f>
        <v>-</v>
      </c>
      <c r="E114" s="342"/>
      <c r="F114" s="339" t="s">
        <v>456</v>
      </c>
      <c r="G114" s="343">
        <f>VLOOKUP(F112, '[2]Constant Information'!$J$4:$AF$188, 8, FALSE)</f>
        <v>10056</v>
      </c>
      <c r="H114" s="341">
        <f>VLOOKUP(F112, '[2]Constant Information'!$J$4:$AF$188, 6, FALSE)</f>
        <v>10953</v>
      </c>
    </row>
    <row r="115" spans="2:8" x14ac:dyDescent="0.25">
      <c r="B115" s="344" t="s">
        <v>250</v>
      </c>
      <c r="C115" s="340">
        <f>VLOOKUP(B112, '[2]Constant Information'!$J$4:$N$188, 4, FALSE)</f>
        <v>4</v>
      </c>
      <c r="D115" s="341" t="str">
        <f>IF(C115&gt;4, VLOOKUP(B112, '[2]Constant Information'!$J$4:$W$188, 12, FALSE), "-")</f>
        <v>-</v>
      </c>
      <c r="E115" s="342"/>
      <c r="F115" s="344" t="s">
        <v>457</v>
      </c>
      <c r="G115" s="343">
        <f>VLOOKUP(F112, '[2]Constant Information'!$J$4:$AF$188, 9, FALSE)</f>
        <v>6191.5825332900004</v>
      </c>
      <c r="H115" s="341">
        <f>VLOOKUP(F112, '[2]Constant Information'!$J$4:$AF$188, 7, FALSE)</f>
        <v>4741.5797234400006</v>
      </c>
    </row>
    <row r="116" spans="2:8" ht="15.75" x14ac:dyDescent="0.25">
      <c r="B116" s="345" t="s">
        <v>454</v>
      </c>
      <c r="C116" s="346">
        <f>SUM(C113:C115)</f>
        <v>14</v>
      </c>
      <c r="D116" s="347">
        <f>IF(C116&gt;4, VLOOKUP(B112, '[2]Constant Information'!$J$4:$W$188, 13, FALSE), "-")</f>
        <v>46084.5</v>
      </c>
      <c r="E116" s="348"/>
      <c r="F116" s="345" t="s">
        <v>249</v>
      </c>
      <c r="G116" s="349">
        <f>SUM(G113:G115)</f>
        <v>62332.082533289999</v>
      </c>
      <c r="H116" s="347">
        <f>SUM(H113:H115)</f>
        <v>50986.579723440002</v>
      </c>
    </row>
    <row r="117" spans="2:8" ht="15.75" x14ac:dyDescent="0.25">
      <c r="B117" s="334" t="s">
        <v>275</v>
      </c>
      <c r="C117" s="335"/>
      <c r="D117" s="336"/>
      <c r="E117" s="337"/>
      <c r="F117" s="334" t="s">
        <v>275</v>
      </c>
      <c r="G117" s="338"/>
      <c r="H117" s="336"/>
    </row>
    <row r="118" spans="2:8" x14ac:dyDescent="0.25">
      <c r="B118" s="339" t="s">
        <v>112</v>
      </c>
      <c r="C118" s="340">
        <f>VLOOKUP(B117, '[2]Constant Information'!$J$4:$N$188, 2, FALSE)</f>
        <v>0</v>
      </c>
      <c r="D118" s="341" t="str">
        <f>IF(C118&gt;4, VLOOKUP(B117, '[2]Constant Information'!$J$4:$W$188, 10, FALSE), "-")</f>
        <v>-</v>
      </c>
      <c r="E118" s="342"/>
      <c r="F118" s="339" t="s">
        <v>455</v>
      </c>
      <c r="G118" s="343" t="str">
        <f>VLOOKUP(F117, '[2]Constant Information'!$J$4:$AF$188, 13, FALSE)</f>
        <v>-</v>
      </c>
      <c r="H118" s="341">
        <f>VLOOKUP(F117, '[2]Constant Information'!$J$4:$AF$188, 15, FALSE)</f>
        <v>44808</v>
      </c>
    </row>
    <row r="119" spans="2:8" x14ac:dyDescent="0.25">
      <c r="B119" s="339" t="s">
        <v>93</v>
      </c>
      <c r="C119" s="340">
        <f>VLOOKUP(B117, '[2]Constant Information'!$J$4:$N$188, 3, FALSE)</f>
        <v>3</v>
      </c>
      <c r="D119" s="341" t="str">
        <f>IF(C119&gt;4, VLOOKUP(B117, '[2]Constant Information'!$J$4:$W$188, 11, FALSE), "-")</f>
        <v>-</v>
      </c>
      <c r="E119" s="342"/>
      <c r="F119" s="339" t="s">
        <v>456</v>
      </c>
      <c r="G119" s="343">
        <f>VLOOKUP(F117, '[2]Constant Information'!$J$4:$AF$188, 8, FALSE)</f>
        <v>10056</v>
      </c>
      <c r="H119" s="341">
        <f>VLOOKUP(F117, '[2]Constant Information'!$J$4:$AF$188, 6, FALSE)</f>
        <v>10953</v>
      </c>
    </row>
    <row r="120" spans="2:8" x14ac:dyDescent="0.25">
      <c r="B120" s="344" t="s">
        <v>250</v>
      </c>
      <c r="C120" s="340">
        <f>VLOOKUP(B117, '[2]Constant Information'!$J$4:$N$188, 4, FALSE)</f>
        <v>0</v>
      </c>
      <c r="D120" s="341" t="str">
        <f>IF(C120&gt;4, VLOOKUP(B117, '[2]Constant Information'!$J$4:$W$188, 12, FALSE), "-")</f>
        <v>-</v>
      </c>
      <c r="E120" s="342"/>
      <c r="F120" s="344" t="s">
        <v>457</v>
      </c>
      <c r="G120" s="343" t="str">
        <f>VLOOKUP(F117, '[2]Constant Information'!$J$4:$AF$188, 9, FALSE)</f>
        <v>-</v>
      </c>
      <c r="H120" s="341">
        <f>VLOOKUP(F117, '[2]Constant Information'!$J$4:$AF$188, 7, FALSE)</f>
        <v>6020.0811585600004</v>
      </c>
    </row>
    <row r="121" spans="2:8" ht="15.75" x14ac:dyDescent="0.25">
      <c r="B121" s="345" t="s">
        <v>454</v>
      </c>
      <c r="C121" s="346">
        <f>SUM(C118:C120)</f>
        <v>3</v>
      </c>
      <c r="D121" s="347" t="str">
        <f>IF(C121&gt;4, VLOOKUP(B117, '[2]Constant Information'!$J$4:$W$188, 13, FALSE), "-")</f>
        <v>-</v>
      </c>
      <c r="E121" s="348"/>
      <c r="F121" s="345" t="s">
        <v>249</v>
      </c>
      <c r="G121" s="349">
        <f>SUM(G118:G120)</f>
        <v>10056</v>
      </c>
      <c r="H121" s="347">
        <f>SUM(H118:H120)</f>
        <v>61781.081158560002</v>
      </c>
    </row>
    <row r="122" spans="2:8" ht="15.75" x14ac:dyDescent="0.25">
      <c r="B122" s="334" t="s">
        <v>276</v>
      </c>
      <c r="C122" s="335"/>
      <c r="D122" s="336"/>
      <c r="E122" s="337"/>
      <c r="F122" s="334" t="s">
        <v>276</v>
      </c>
      <c r="G122" s="338"/>
      <c r="H122" s="336"/>
    </row>
    <row r="123" spans="2:8" x14ac:dyDescent="0.25">
      <c r="B123" s="339" t="s">
        <v>112</v>
      </c>
      <c r="C123" s="340">
        <f>VLOOKUP(B122, '[2]Constant Information'!$J$4:$N$188, 2, FALSE)</f>
        <v>0</v>
      </c>
      <c r="D123" s="341" t="str">
        <f>IF(C123&gt;4, VLOOKUP(B122, '[2]Constant Information'!$J$4:$W$188, 10, FALSE), "-")</f>
        <v>-</v>
      </c>
      <c r="E123" s="342"/>
      <c r="F123" s="339" t="s">
        <v>455</v>
      </c>
      <c r="G123" s="343" t="str">
        <f>VLOOKUP(F122, '[2]Constant Information'!$J$4:$AF$188, 13, FALSE)</f>
        <v>-</v>
      </c>
      <c r="H123" s="341">
        <f>VLOOKUP(F122, '[2]Constant Information'!$J$4:$AF$188, 15, FALSE)</f>
        <v>47028</v>
      </c>
    </row>
    <row r="124" spans="2:8" x14ac:dyDescent="0.25">
      <c r="B124" s="339" t="s">
        <v>93</v>
      </c>
      <c r="C124" s="340">
        <f>VLOOKUP(B122, '[2]Constant Information'!$J$4:$N$188, 3, FALSE)</f>
        <v>3</v>
      </c>
      <c r="D124" s="341" t="str">
        <f>IF(C124&gt;4, VLOOKUP(B122, '[2]Constant Information'!$J$4:$W$188, 11, FALSE), "-")</f>
        <v>-</v>
      </c>
      <c r="E124" s="342"/>
      <c r="F124" s="339" t="s">
        <v>456</v>
      </c>
      <c r="G124" s="343">
        <f>VLOOKUP(F122, '[2]Constant Information'!$J$4:$AF$188, 8, FALSE)</f>
        <v>10056</v>
      </c>
      <c r="H124" s="341">
        <f>VLOOKUP(F122, '[2]Constant Information'!$J$4:$AF$188, 6, FALSE)</f>
        <v>10953</v>
      </c>
    </row>
    <row r="125" spans="2:8" x14ac:dyDescent="0.25">
      <c r="B125" s="344" t="s">
        <v>250</v>
      </c>
      <c r="C125" s="340">
        <f>VLOOKUP(B122, '[2]Constant Information'!$J$4:$N$188, 4, FALSE)</f>
        <v>0</v>
      </c>
      <c r="D125" s="341" t="str">
        <f>IF(C125&gt;4, VLOOKUP(B122, '[2]Constant Information'!$J$4:$W$188, 12, FALSE), "-")</f>
        <v>-</v>
      </c>
      <c r="E125" s="342"/>
      <c r="F125" s="344" t="s">
        <v>457</v>
      </c>
      <c r="G125" s="343" t="str">
        <f>VLOOKUP(F122, '[2]Constant Information'!$J$4:$AF$188, 9, FALSE)</f>
        <v>-</v>
      </c>
      <c r="H125" s="341">
        <f>VLOOKUP(F122, '[2]Constant Information'!$J$4:$AF$188, 7, FALSE)</f>
        <v>6318.3444189600004</v>
      </c>
    </row>
    <row r="126" spans="2:8" ht="15.75" x14ac:dyDescent="0.25">
      <c r="B126" s="345" t="s">
        <v>454</v>
      </c>
      <c r="C126" s="346">
        <f>SUM(C123:C125)</f>
        <v>3</v>
      </c>
      <c r="D126" s="347" t="str">
        <f>IF(C126&gt;4, VLOOKUP(B122, '[2]Constant Information'!$J$4:$W$188, 13, FALSE), "-")</f>
        <v>-</v>
      </c>
      <c r="E126" s="348"/>
      <c r="F126" s="345" t="s">
        <v>249</v>
      </c>
      <c r="G126" s="349">
        <f>SUM(G123:G125)</f>
        <v>10056</v>
      </c>
      <c r="H126" s="347">
        <f>SUM(H123:H125)</f>
        <v>64299.344418959998</v>
      </c>
    </row>
    <row r="127" spans="2:8" ht="15.75" x14ac:dyDescent="0.25">
      <c r="B127" s="334" t="s">
        <v>277</v>
      </c>
      <c r="C127" s="335"/>
      <c r="D127" s="336"/>
      <c r="E127" s="337"/>
      <c r="F127" s="334" t="s">
        <v>277</v>
      </c>
      <c r="G127" s="338"/>
      <c r="H127" s="336"/>
    </row>
    <row r="128" spans="2:8" x14ac:dyDescent="0.25">
      <c r="B128" s="339" t="s">
        <v>112</v>
      </c>
      <c r="C128" s="340">
        <f>VLOOKUP(B127, '[2]Constant Information'!$J$4:$N$188, 2, FALSE)</f>
        <v>0</v>
      </c>
      <c r="D128" s="341" t="str">
        <f>IF(C128&gt;4, VLOOKUP(B127, '[2]Constant Information'!$J$4:$W$188, 10, FALSE), "-")</f>
        <v>-</v>
      </c>
      <c r="E128" s="342"/>
      <c r="F128" s="339" t="s">
        <v>455</v>
      </c>
      <c r="G128" s="343" t="str">
        <f>VLOOKUP(F127, '[2]Constant Information'!$J$4:$AF$188, 13, FALSE)</f>
        <v>-</v>
      </c>
      <c r="H128" s="341">
        <f>VLOOKUP(F127, '[2]Constant Information'!$J$4:$AF$188, 15, FALSE)</f>
        <v>36186</v>
      </c>
    </row>
    <row r="129" spans="2:8" x14ac:dyDescent="0.25">
      <c r="B129" s="339" t="s">
        <v>93</v>
      </c>
      <c r="C129" s="340">
        <f>VLOOKUP(B127, '[2]Constant Information'!$J$4:$N$188, 3, FALSE)</f>
        <v>0</v>
      </c>
      <c r="D129" s="341" t="str">
        <f>IF(C129&gt;4, VLOOKUP(B127, '[2]Constant Information'!$J$4:$W$188, 11, FALSE), "-")</f>
        <v>-</v>
      </c>
      <c r="E129" s="342"/>
      <c r="F129" s="339" t="s">
        <v>456</v>
      </c>
      <c r="G129" s="343">
        <f>VLOOKUP(F127, '[2]Constant Information'!$J$4:$AF$188, 8, FALSE)</f>
        <v>10056</v>
      </c>
      <c r="H129" s="341">
        <f>VLOOKUP(F127, '[2]Constant Information'!$J$4:$AF$188, 6, FALSE)</f>
        <v>10953</v>
      </c>
    </row>
    <row r="130" spans="2:8" x14ac:dyDescent="0.25">
      <c r="B130" s="344" t="s">
        <v>250</v>
      </c>
      <c r="C130" s="340">
        <f>VLOOKUP(B127, '[2]Constant Information'!$J$4:$N$188, 4, FALSE)</f>
        <v>1</v>
      </c>
      <c r="D130" s="341" t="str">
        <f>IF(C130&gt;4, VLOOKUP(B127, '[2]Constant Information'!$J$4:$W$188, 12, FALSE), "-")</f>
        <v>-</v>
      </c>
      <c r="E130" s="342"/>
      <c r="F130" s="344" t="s">
        <v>457</v>
      </c>
      <c r="G130" s="343">
        <f>VLOOKUP(F127, '[2]Constant Information'!$J$4:$AF$188, 9, FALSE)</f>
        <v>1205.1400000000001</v>
      </c>
      <c r="H130" s="341">
        <f>VLOOKUP(F127, '[2]Constant Information'!$J$4:$AF$188, 7, FALSE)</f>
        <v>4861.6911445200003</v>
      </c>
    </row>
    <row r="131" spans="2:8" ht="15.75" x14ac:dyDescent="0.25">
      <c r="B131" s="345" t="s">
        <v>454</v>
      </c>
      <c r="C131" s="346">
        <f>SUM(C128:C130)</f>
        <v>1</v>
      </c>
      <c r="D131" s="347" t="str">
        <f>IF(C131&gt;4, VLOOKUP(B127, '[2]Constant Information'!$J$4:$W$188, 13, FALSE), "-")</f>
        <v>-</v>
      </c>
      <c r="E131" s="348"/>
      <c r="F131" s="345" t="s">
        <v>249</v>
      </c>
      <c r="G131" s="349">
        <f>SUM(G128:G130)</f>
        <v>11261.14</v>
      </c>
      <c r="H131" s="347">
        <f>SUM(H128:H130)</f>
        <v>52000.691144520002</v>
      </c>
    </row>
    <row r="132" spans="2:8" ht="15.75" customHeight="1" x14ac:dyDescent="0.25">
      <c r="B132" s="327" t="s">
        <v>279</v>
      </c>
      <c r="C132" s="328"/>
      <c r="D132" s="329"/>
      <c r="E132" s="330"/>
      <c r="F132" s="327" t="s">
        <v>279</v>
      </c>
      <c r="G132" s="328"/>
      <c r="H132" s="329"/>
    </row>
    <row r="133" spans="2:8" ht="47.25" x14ac:dyDescent="0.25">
      <c r="B133" s="331" t="s">
        <v>451</v>
      </c>
      <c r="C133" s="332" t="s">
        <v>452</v>
      </c>
      <c r="D133" s="333" t="s">
        <v>453</v>
      </c>
      <c r="E133" s="330"/>
      <c r="F133" s="331" t="s">
        <v>451</v>
      </c>
      <c r="G133" s="332" t="s">
        <v>454</v>
      </c>
      <c r="H133" s="333" t="s">
        <v>38</v>
      </c>
    </row>
    <row r="134" spans="2:8" ht="15.75" x14ac:dyDescent="0.25">
      <c r="B134" s="334" t="s">
        <v>278</v>
      </c>
      <c r="C134" s="335"/>
      <c r="D134" s="336"/>
      <c r="E134" s="337"/>
      <c r="F134" s="334" t="s">
        <v>278</v>
      </c>
      <c r="G134" s="338"/>
      <c r="H134" s="336"/>
    </row>
    <row r="135" spans="2:8" x14ac:dyDescent="0.25">
      <c r="B135" s="339" t="s">
        <v>112</v>
      </c>
      <c r="C135" s="340">
        <f>VLOOKUP(B134, '[2]Constant Information'!$J$4:$N$188, 2, FALSE)</f>
        <v>13</v>
      </c>
      <c r="D135" s="341">
        <f>IF(C135&gt;4, VLOOKUP(B134, '[2]Constant Information'!$J$4:$W$188, 10, FALSE), "-")</f>
        <v>65000</v>
      </c>
      <c r="E135" s="342"/>
      <c r="F135" s="339" t="s">
        <v>455</v>
      </c>
      <c r="G135" s="343">
        <f>VLOOKUP(F134, '[2]Constant Information'!$J$4:$AF$188, 13, FALSE)</f>
        <v>61725</v>
      </c>
      <c r="H135" s="341">
        <f>VLOOKUP(F134, '[2]Constant Information'!$J$4:$AF$188, 15, FALSE)</f>
        <v>44808</v>
      </c>
    </row>
    <row r="136" spans="2:8" x14ac:dyDescent="0.25">
      <c r="B136" s="339" t="s">
        <v>93</v>
      </c>
      <c r="C136" s="340">
        <f>VLOOKUP(B134, '[2]Constant Information'!$J$4:$N$188, 3, FALSE)</f>
        <v>0</v>
      </c>
      <c r="D136" s="341" t="str">
        <f>IF(C136&gt;4, VLOOKUP(B134, '[2]Constant Information'!$J$4:$W$188, 11, FALSE), "-")</f>
        <v>-</v>
      </c>
      <c r="E136" s="342"/>
      <c r="F136" s="339" t="s">
        <v>456</v>
      </c>
      <c r="G136" s="343">
        <f>VLOOKUP(F134, '[2]Constant Information'!$J$4:$AF$188, 8, FALSE)</f>
        <v>10056</v>
      </c>
      <c r="H136" s="341">
        <f>VLOOKUP(F134, '[2]Constant Information'!$J$4:$AF$188, 6, FALSE)</f>
        <v>10953</v>
      </c>
    </row>
    <row r="137" spans="2:8" x14ac:dyDescent="0.25">
      <c r="B137" s="344" t="s">
        <v>250</v>
      </c>
      <c r="C137" s="340">
        <f>VLOOKUP(B134, '[2]Constant Information'!$J$4:$N$188, 4, FALSE)</f>
        <v>5</v>
      </c>
      <c r="D137" s="341">
        <f>IF(C137&gt;4, VLOOKUP(B134, '[2]Constant Information'!$J$4:$W$188, 12, FALSE), "-")</f>
        <v>58450</v>
      </c>
      <c r="E137" s="342"/>
      <c r="F137" s="344" t="s">
        <v>457</v>
      </c>
      <c r="G137" s="343">
        <f>VLOOKUP(F134, '[2]Constant Information'!$J$4:$AF$188, 9, FALSE)</f>
        <v>8292.9278145000007</v>
      </c>
      <c r="H137" s="341">
        <f>VLOOKUP(F134, '[2]Constant Information'!$J$4:$AF$188, 7, FALSE)</f>
        <v>6020.0811585600004</v>
      </c>
    </row>
    <row r="138" spans="2:8" ht="15.75" x14ac:dyDescent="0.25">
      <c r="B138" s="345" t="s">
        <v>454</v>
      </c>
      <c r="C138" s="346">
        <f>SUM(C135:C137)</f>
        <v>18</v>
      </c>
      <c r="D138" s="347">
        <f>IF(C138&gt;4, VLOOKUP(B134, '[2]Constant Information'!$J$4:$W$188, 13, FALSE), "-")</f>
        <v>61725</v>
      </c>
      <c r="E138" s="348"/>
      <c r="F138" s="345" t="s">
        <v>249</v>
      </c>
      <c r="G138" s="349">
        <f>SUM(G135:G137)</f>
        <v>80073.927814499999</v>
      </c>
      <c r="H138" s="347">
        <f>SUM(H135:H137)</f>
        <v>61781.081158560002</v>
      </c>
    </row>
    <row r="139" spans="2:8" ht="15.75" x14ac:dyDescent="0.25">
      <c r="B139" s="334" t="s">
        <v>280</v>
      </c>
      <c r="C139" s="335"/>
      <c r="D139" s="336"/>
      <c r="E139" s="337"/>
      <c r="F139" s="334" t="s">
        <v>280</v>
      </c>
      <c r="G139" s="338"/>
      <c r="H139" s="336"/>
    </row>
    <row r="140" spans="2:8" x14ac:dyDescent="0.25">
      <c r="B140" s="339" t="s">
        <v>112</v>
      </c>
      <c r="C140" s="340">
        <f>VLOOKUP(B139, '[2]Constant Information'!$J$4:$N$188, 2, FALSE)</f>
        <v>10</v>
      </c>
      <c r="D140" s="341">
        <f>IF(C140&gt;4, VLOOKUP(B139, '[2]Constant Information'!$J$4:$W$188, 10, FALSE), "-")</f>
        <v>62071.479999999996</v>
      </c>
      <c r="E140" s="342"/>
      <c r="F140" s="339" t="s">
        <v>455</v>
      </c>
      <c r="G140" s="343">
        <f>VLOOKUP(F139, '[2]Constant Information'!$J$4:$AF$188, 13, FALSE)</f>
        <v>58124.74</v>
      </c>
      <c r="H140" s="341">
        <f>VLOOKUP(F139, '[2]Constant Information'!$J$4:$AF$188, 15, FALSE)</f>
        <v>44808</v>
      </c>
    </row>
    <row r="141" spans="2:8" x14ac:dyDescent="0.25">
      <c r="B141" s="339" t="s">
        <v>93</v>
      </c>
      <c r="C141" s="340">
        <f>VLOOKUP(B139, '[2]Constant Information'!$J$4:$N$188, 3, FALSE)</f>
        <v>0</v>
      </c>
      <c r="D141" s="341" t="str">
        <f>IF(C141&gt;4, VLOOKUP(B139, '[2]Constant Information'!$J$4:$W$188, 11, FALSE), "-")</f>
        <v>-</v>
      </c>
      <c r="E141" s="342"/>
      <c r="F141" s="339" t="s">
        <v>456</v>
      </c>
      <c r="G141" s="343">
        <f>VLOOKUP(F139, '[2]Constant Information'!$J$4:$AF$188, 8, FALSE)</f>
        <v>10056</v>
      </c>
      <c r="H141" s="341">
        <f>VLOOKUP(F139, '[2]Constant Information'!$J$4:$AF$188, 6, FALSE)</f>
        <v>10953</v>
      </c>
    </row>
    <row r="142" spans="2:8" x14ac:dyDescent="0.25">
      <c r="B142" s="344" t="s">
        <v>250</v>
      </c>
      <c r="C142" s="340">
        <f>VLOOKUP(B139, '[2]Constant Information'!$J$4:$N$188, 4, FALSE)</f>
        <v>3</v>
      </c>
      <c r="D142" s="341" t="str">
        <f>IF(C142&gt;4, VLOOKUP(B139, '[2]Constant Information'!$J$4:$W$188, 12, FALSE), "-")</f>
        <v>-</v>
      </c>
      <c r="E142" s="342"/>
      <c r="F142" s="344" t="s">
        <v>457</v>
      </c>
      <c r="G142" s="343">
        <f>VLOOKUP(F139, '[2]Constant Information'!$J$4:$AF$188, 9, FALSE)</f>
        <v>7809.2227307667999</v>
      </c>
      <c r="H142" s="341">
        <f>VLOOKUP(F139, '[2]Constant Information'!$J$4:$AF$188, 7, FALSE)</f>
        <v>6020.0811585600004</v>
      </c>
    </row>
    <row r="143" spans="2:8" ht="15.75" x14ac:dyDescent="0.25">
      <c r="B143" s="345" t="s">
        <v>454</v>
      </c>
      <c r="C143" s="346">
        <f>SUM(C140:C142)</f>
        <v>13</v>
      </c>
      <c r="D143" s="347">
        <f>IF(C143&gt;4, VLOOKUP(B139, '[2]Constant Information'!$J$4:$W$188, 13, FALSE), "-")</f>
        <v>58124.74</v>
      </c>
      <c r="E143" s="348"/>
      <c r="F143" s="345" t="s">
        <v>249</v>
      </c>
      <c r="G143" s="349">
        <f>SUM(G140:G142)</f>
        <v>75989.962730766798</v>
      </c>
      <c r="H143" s="347">
        <f>SUM(H140:H142)</f>
        <v>61781.081158560002</v>
      </c>
    </row>
    <row r="144" spans="2:8" ht="15.75" x14ac:dyDescent="0.25">
      <c r="B144" s="334" t="s">
        <v>281</v>
      </c>
      <c r="C144" s="335"/>
      <c r="D144" s="336"/>
      <c r="E144" s="337"/>
      <c r="F144" s="334" t="s">
        <v>281</v>
      </c>
      <c r="G144" s="338"/>
      <c r="H144" s="336"/>
    </row>
    <row r="145" spans="2:8" x14ac:dyDescent="0.25">
      <c r="B145" s="339" t="s">
        <v>112</v>
      </c>
      <c r="C145" s="340">
        <f>VLOOKUP(B144, '[2]Constant Information'!$J$4:$N$188, 2, FALSE)</f>
        <v>1</v>
      </c>
      <c r="D145" s="341" t="str">
        <f>IF(C145&gt;4, VLOOKUP(B144, '[2]Constant Information'!$J$4:$W$188, 10, FALSE), "-")</f>
        <v>-</v>
      </c>
      <c r="E145" s="342"/>
      <c r="F145" s="339" t="s">
        <v>455</v>
      </c>
      <c r="G145" s="343" t="str">
        <f>VLOOKUP(F144, '[2]Constant Information'!$J$4:$AF$188, 13, FALSE)</f>
        <v>-</v>
      </c>
      <c r="H145" s="341">
        <f>VLOOKUP(F144, '[2]Constant Information'!$J$4:$AF$188, 15, FALSE)</f>
        <v>33804</v>
      </c>
    </row>
    <row r="146" spans="2:8" x14ac:dyDescent="0.25">
      <c r="B146" s="339" t="s">
        <v>93</v>
      </c>
      <c r="C146" s="340">
        <f>VLOOKUP(B144, '[2]Constant Information'!$J$4:$N$188, 3, FALSE)</f>
        <v>1</v>
      </c>
      <c r="D146" s="341" t="str">
        <f>IF(C146&gt;4, VLOOKUP(B144, '[2]Constant Information'!$J$4:$W$188, 11, FALSE), "-")</f>
        <v>-</v>
      </c>
      <c r="E146" s="342"/>
      <c r="F146" s="339" t="s">
        <v>456</v>
      </c>
      <c r="G146" s="343">
        <f>VLOOKUP(F144, '[2]Constant Information'!$J$4:$AF$188, 8, FALSE)</f>
        <v>10056</v>
      </c>
      <c r="H146" s="341">
        <f>VLOOKUP(F144, '[2]Constant Information'!$J$4:$AF$188, 6, FALSE)</f>
        <v>10953</v>
      </c>
    </row>
    <row r="147" spans="2:8" x14ac:dyDescent="0.25">
      <c r="B147" s="344" t="s">
        <v>250</v>
      </c>
      <c r="C147" s="340">
        <f>VLOOKUP(B144, '[2]Constant Information'!$J$4:$N$188, 4, FALSE)</f>
        <v>1</v>
      </c>
      <c r="D147" s="341" t="str">
        <f>IF(C147&gt;4, VLOOKUP(B144, '[2]Constant Information'!$J$4:$W$188, 12, FALSE), "-")</f>
        <v>-</v>
      </c>
      <c r="E147" s="342"/>
      <c r="F147" s="344" t="s">
        <v>457</v>
      </c>
      <c r="G147" s="343">
        <f>VLOOKUP(F144, '[2]Constant Information'!$J$4:$AF$188, 9, FALSE)</f>
        <v>4658.9182592930829</v>
      </c>
      <c r="H147" s="341">
        <f>VLOOKUP(F144, '[2]Constant Information'!$J$4:$AF$188, 7, FALSE)</f>
        <v>4541.6627272800006</v>
      </c>
    </row>
    <row r="148" spans="2:8" ht="15.75" x14ac:dyDescent="0.25">
      <c r="B148" s="345" t="s">
        <v>454</v>
      </c>
      <c r="C148" s="346">
        <f>SUM(C145:C147)</f>
        <v>3</v>
      </c>
      <c r="D148" s="347" t="str">
        <f>IF(C148&gt;4, VLOOKUP(B144, '[2]Constant Information'!$J$4:$W$188, 13, FALSE), "-")</f>
        <v>-</v>
      </c>
      <c r="E148" s="348"/>
      <c r="F148" s="345" t="s">
        <v>249</v>
      </c>
      <c r="G148" s="349">
        <f>SUM(G145:G147)</f>
        <v>14714.918259293083</v>
      </c>
      <c r="H148" s="347">
        <f>SUM(H145:H147)</f>
        <v>49298.662727280003</v>
      </c>
    </row>
    <row r="149" spans="2:8" ht="15.75" x14ac:dyDescent="0.25">
      <c r="B149" s="334" t="s">
        <v>282</v>
      </c>
      <c r="C149" s="335"/>
      <c r="D149" s="336"/>
      <c r="E149" s="337"/>
      <c r="F149" s="334" t="s">
        <v>282</v>
      </c>
      <c r="G149" s="338"/>
      <c r="H149" s="336"/>
    </row>
    <row r="150" spans="2:8" x14ac:dyDescent="0.25">
      <c r="B150" s="339" t="s">
        <v>112</v>
      </c>
      <c r="C150" s="340">
        <f>VLOOKUP(B149, '[2]Constant Information'!$J$4:$N$188, 2, FALSE)</f>
        <v>1</v>
      </c>
      <c r="D150" s="341" t="str">
        <f>IF(C150&gt;4, VLOOKUP(B149, '[2]Constant Information'!$J$4:$W$188, 10, FALSE), "-")</f>
        <v>-</v>
      </c>
      <c r="E150" s="342"/>
      <c r="F150" s="339" t="s">
        <v>455</v>
      </c>
      <c r="G150" s="343">
        <f>VLOOKUP(F149, '[2]Constant Information'!$J$4:$AF$188, 13, FALSE)</f>
        <v>76834.057015473387</v>
      </c>
      <c r="H150" s="341">
        <f>VLOOKUP(F149, '[2]Constant Information'!$J$4:$AF$188, 15, FALSE)</f>
        <v>44808</v>
      </c>
    </row>
    <row r="151" spans="2:8" x14ac:dyDescent="0.25">
      <c r="B151" s="339" t="s">
        <v>93</v>
      </c>
      <c r="C151" s="340">
        <f>VLOOKUP(B149, '[2]Constant Information'!$J$4:$N$188, 3, FALSE)</f>
        <v>8</v>
      </c>
      <c r="D151" s="341">
        <f>IF(C151&gt;4, VLOOKUP(B149, '[2]Constant Information'!$J$4:$W$188, 11, FALSE), "-")</f>
        <v>61397.171046420146</v>
      </c>
      <c r="E151" s="342"/>
      <c r="F151" s="339" t="s">
        <v>456</v>
      </c>
      <c r="G151" s="343">
        <f>VLOOKUP(F149, '[2]Constant Information'!$J$4:$AF$188, 8, FALSE)</f>
        <v>10056</v>
      </c>
      <c r="H151" s="341">
        <f>VLOOKUP(F149, '[2]Constant Information'!$J$4:$AF$188, 6, FALSE)</f>
        <v>10953</v>
      </c>
    </row>
    <row r="152" spans="2:8" x14ac:dyDescent="0.25">
      <c r="B152" s="344" t="s">
        <v>250</v>
      </c>
      <c r="C152" s="340">
        <f>VLOOKUP(B149, '[2]Constant Information'!$J$4:$N$188, 4, FALSE)</f>
        <v>3</v>
      </c>
      <c r="D152" s="341" t="str">
        <f>IF(C152&gt;4, VLOOKUP(B149, '[2]Constant Information'!$J$4:$W$188, 12, FALSE), "-")</f>
        <v>-</v>
      </c>
      <c r="E152" s="342"/>
      <c r="F152" s="344" t="s">
        <v>457</v>
      </c>
      <c r="G152" s="343">
        <f>VLOOKUP(F149, '[2]Constant Information'!$J$4:$AF$188, 9, FALSE)</f>
        <v>7414.6274924878053</v>
      </c>
      <c r="H152" s="341">
        <f>VLOOKUP(F149, '[2]Constant Information'!$J$4:$AF$188, 7, FALSE)</f>
        <v>6020.0811585600004</v>
      </c>
    </row>
    <row r="153" spans="2:8" ht="15.75" x14ac:dyDescent="0.25">
      <c r="B153" s="345" t="s">
        <v>454</v>
      </c>
      <c r="C153" s="346">
        <f>SUM(C150:C152)</f>
        <v>12</v>
      </c>
      <c r="D153" s="347">
        <f>IF(C153&gt;4, VLOOKUP(B149, '[2]Constant Information'!$J$4:$W$188, 13, FALSE), "-")</f>
        <v>76834.057015473387</v>
      </c>
      <c r="E153" s="348"/>
      <c r="F153" s="345" t="s">
        <v>249</v>
      </c>
      <c r="G153" s="349">
        <f>SUM(G150:G152)</f>
        <v>94304.684507961196</v>
      </c>
      <c r="H153" s="347">
        <f>SUM(H150:H152)</f>
        <v>61781.081158560002</v>
      </c>
    </row>
    <row r="154" spans="2:8" ht="15.75" x14ac:dyDescent="0.25">
      <c r="B154" s="334" t="s">
        <v>283</v>
      </c>
      <c r="C154" s="335"/>
      <c r="D154" s="336"/>
      <c r="E154" s="337"/>
      <c r="F154" s="334" t="s">
        <v>283</v>
      </c>
      <c r="G154" s="338"/>
      <c r="H154" s="336"/>
    </row>
    <row r="155" spans="2:8" x14ac:dyDescent="0.25">
      <c r="B155" s="339" t="s">
        <v>112</v>
      </c>
      <c r="C155" s="340">
        <f>VLOOKUP(B154, '[2]Constant Information'!$J$4:$N$188, 2, FALSE)</f>
        <v>0</v>
      </c>
      <c r="D155" s="341" t="str">
        <f>IF(C155&gt;4, VLOOKUP(B154, '[2]Constant Information'!$J$4:$W$188, 10, FALSE), "-")</f>
        <v>-</v>
      </c>
      <c r="E155" s="342"/>
      <c r="F155" s="339" t="s">
        <v>455</v>
      </c>
      <c r="G155" s="343" t="str">
        <f>VLOOKUP(F154, '[2]Constant Information'!$J$4:$AF$188, 13, FALSE)</f>
        <v>-</v>
      </c>
      <c r="H155" s="341">
        <f>VLOOKUP(F154, '[2]Constant Information'!$J$4:$AF$188, 15, FALSE)</f>
        <v>37860</v>
      </c>
    </row>
    <row r="156" spans="2:8" x14ac:dyDescent="0.25">
      <c r="B156" s="339" t="s">
        <v>93</v>
      </c>
      <c r="C156" s="340">
        <f>VLOOKUP(B154, '[2]Constant Information'!$J$4:$N$188, 3, FALSE)</f>
        <v>0</v>
      </c>
      <c r="D156" s="341" t="str">
        <f>IF(C156&gt;4, VLOOKUP(B154, '[2]Constant Information'!$J$4:$W$188, 11, FALSE), "-")</f>
        <v>-</v>
      </c>
      <c r="E156" s="342"/>
      <c r="F156" s="339" t="s">
        <v>456</v>
      </c>
      <c r="G156" s="343">
        <f>VLOOKUP(F154, '[2]Constant Information'!$J$4:$AF$188, 8, FALSE)</f>
        <v>10056</v>
      </c>
      <c r="H156" s="341">
        <f>VLOOKUP(F154, '[2]Constant Information'!$J$4:$AF$188, 6, FALSE)</f>
        <v>10953</v>
      </c>
    </row>
    <row r="157" spans="2:8" x14ac:dyDescent="0.25">
      <c r="B157" s="344" t="s">
        <v>250</v>
      </c>
      <c r="C157" s="340">
        <f>VLOOKUP(B154, '[2]Constant Information'!$J$4:$N$188, 4, FALSE)</f>
        <v>2</v>
      </c>
      <c r="D157" s="341" t="str">
        <f>IF(C157&gt;4, VLOOKUP(B154, '[2]Constant Information'!$J$4:$W$188, 12, FALSE), "-")</f>
        <v>-</v>
      </c>
      <c r="E157" s="342"/>
      <c r="F157" s="344" t="s">
        <v>457</v>
      </c>
      <c r="G157" s="343">
        <f>VLOOKUP(F154, '[2]Constant Information'!$J$4:$AF$188, 9, FALSE)</f>
        <v>1429.3935999999999</v>
      </c>
      <c r="H157" s="341">
        <f>VLOOKUP(F154, '[2]Constant Information'!$J$4:$AF$188, 7, FALSE)</f>
        <v>5086.597765200001</v>
      </c>
    </row>
    <row r="158" spans="2:8" ht="15.75" x14ac:dyDescent="0.25">
      <c r="B158" s="345" t="s">
        <v>454</v>
      </c>
      <c r="C158" s="346">
        <f>SUM(C155:C157)</f>
        <v>2</v>
      </c>
      <c r="D158" s="347" t="str">
        <f>IF(C158&gt;4, VLOOKUP(B154, '[2]Constant Information'!$J$4:$W$188, 13, FALSE), "-")</f>
        <v>-</v>
      </c>
      <c r="E158" s="348"/>
      <c r="F158" s="345" t="s">
        <v>249</v>
      </c>
      <c r="G158" s="349">
        <f>SUM(G155:G157)</f>
        <v>11485.393599999999</v>
      </c>
      <c r="H158" s="347">
        <f>SUM(H155:H157)</f>
        <v>53899.5977652</v>
      </c>
    </row>
    <row r="159" spans="2:8" ht="15.75" customHeight="1" x14ac:dyDescent="0.25">
      <c r="B159" s="327" t="s">
        <v>285</v>
      </c>
      <c r="C159" s="328"/>
      <c r="D159" s="329"/>
      <c r="E159" s="330"/>
      <c r="F159" s="327" t="s">
        <v>285</v>
      </c>
      <c r="G159" s="328"/>
      <c r="H159" s="329"/>
    </row>
    <row r="160" spans="2:8" ht="47.25" x14ac:dyDescent="0.25">
      <c r="B160" s="331" t="s">
        <v>451</v>
      </c>
      <c r="C160" s="332" t="s">
        <v>452</v>
      </c>
      <c r="D160" s="333" t="s">
        <v>453</v>
      </c>
      <c r="E160" s="330"/>
      <c r="F160" s="331" t="s">
        <v>451</v>
      </c>
      <c r="G160" s="332" t="s">
        <v>454</v>
      </c>
      <c r="H160" s="333" t="s">
        <v>38</v>
      </c>
    </row>
    <row r="161" spans="2:8" ht="15.75" x14ac:dyDescent="0.25">
      <c r="B161" s="334" t="s">
        <v>284</v>
      </c>
      <c r="C161" s="335"/>
      <c r="D161" s="336"/>
      <c r="E161" s="337"/>
      <c r="F161" s="334" t="s">
        <v>284</v>
      </c>
      <c r="G161" s="338"/>
      <c r="H161" s="336"/>
    </row>
    <row r="162" spans="2:8" x14ac:dyDescent="0.25">
      <c r="B162" s="339" t="s">
        <v>112</v>
      </c>
      <c r="C162" s="340">
        <f>VLOOKUP(B161, '[2]Constant Information'!$J$4:$N$188, 2, FALSE)</f>
        <v>3</v>
      </c>
      <c r="D162" s="341" t="str">
        <f>IF(C162&gt;4, VLOOKUP(B161, '[2]Constant Information'!$J$4:$W$188, 10, FALSE), "-")</f>
        <v>-</v>
      </c>
      <c r="E162" s="342"/>
      <c r="F162" s="339" t="s">
        <v>455</v>
      </c>
      <c r="G162" s="343">
        <f>VLOOKUP(F161, '[2]Constant Information'!$J$4:$AF$188, 13, FALSE)</f>
        <v>62145.25</v>
      </c>
      <c r="H162" s="341">
        <f>VLOOKUP(F161, '[2]Constant Information'!$J$4:$AF$188, 15, FALSE)</f>
        <v>51510</v>
      </c>
    </row>
    <row r="163" spans="2:8" x14ac:dyDescent="0.25">
      <c r="B163" s="339" t="s">
        <v>93</v>
      </c>
      <c r="C163" s="340">
        <f>VLOOKUP(B161, '[2]Constant Information'!$J$4:$N$188, 3, FALSE)</f>
        <v>0</v>
      </c>
      <c r="D163" s="341" t="str">
        <f>IF(C163&gt;4, VLOOKUP(B161, '[2]Constant Information'!$J$4:$W$188, 11, FALSE), "-")</f>
        <v>-</v>
      </c>
      <c r="E163" s="342"/>
      <c r="F163" s="339" t="s">
        <v>456</v>
      </c>
      <c r="G163" s="343">
        <f>VLOOKUP(F161, '[2]Constant Information'!$J$4:$AF$188, 8, FALSE)</f>
        <v>10056</v>
      </c>
      <c r="H163" s="341">
        <f>VLOOKUP(F161, '[2]Constant Information'!$J$4:$AF$188, 6, FALSE)</f>
        <v>10953</v>
      </c>
    </row>
    <row r="164" spans="2:8" x14ac:dyDescent="0.25">
      <c r="B164" s="344" t="s">
        <v>250</v>
      </c>
      <c r="C164" s="340">
        <f>VLOOKUP(B161, '[2]Constant Information'!$J$4:$N$188, 4, FALSE)</f>
        <v>2</v>
      </c>
      <c r="D164" s="341" t="str">
        <f>IF(C164&gt;4, VLOOKUP(B161, '[2]Constant Information'!$J$4:$W$188, 12, FALSE), "-")</f>
        <v>-</v>
      </c>
      <c r="E164" s="342"/>
      <c r="F164" s="344" t="s">
        <v>457</v>
      </c>
      <c r="G164" s="343">
        <f>VLOOKUP(F161, '[2]Constant Information'!$J$4:$AF$188, 9, FALSE)</f>
        <v>8349.3895871050008</v>
      </c>
      <c r="H164" s="341">
        <f>VLOOKUP(F161, '[2]Constant Information'!$J$4:$AF$188, 7, FALSE)</f>
        <v>6920.5137582000007</v>
      </c>
    </row>
    <row r="165" spans="2:8" ht="15.75" x14ac:dyDescent="0.25">
      <c r="B165" s="345" t="s">
        <v>454</v>
      </c>
      <c r="C165" s="346">
        <f>SUM(C162:C164)</f>
        <v>5</v>
      </c>
      <c r="D165" s="347">
        <f>IF(C165&gt;4, VLOOKUP(B161, '[2]Constant Information'!$J$4:$W$188, 13, FALSE), "-")</f>
        <v>62145.25</v>
      </c>
      <c r="E165" s="348"/>
      <c r="F165" s="345" t="s">
        <v>249</v>
      </c>
      <c r="G165" s="349">
        <f>SUM(G162:G164)</f>
        <v>80550.639587105004</v>
      </c>
      <c r="H165" s="347">
        <f>SUM(H162:H164)</f>
        <v>69383.513758200002</v>
      </c>
    </row>
    <row r="166" spans="2:8" ht="15.75" x14ac:dyDescent="0.25">
      <c r="B166" s="334" t="s">
        <v>286</v>
      </c>
      <c r="C166" s="335"/>
      <c r="D166" s="336"/>
      <c r="E166" s="337"/>
      <c r="F166" s="334" t="s">
        <v>286</v>
      </c>
      <c r="G166" s="338"/>
      <c r="H166" s="336"/>
    </row>
    <row r="167" spans="2:8" x14ac:dyDescent="0.25">
      <c r="B167" s="339" t="s">
        <v>112</v>
      </c>
      <c r="C167" s="340">
        <f>VLOOKUP(B166, '[2]Constant Information'!$J$4:$N$188, 2, FALSE)</f>
        <v>14</v>
      </c>
      <c r="D167" s="341">
        <f>IF(C167&gt;4, VLOOKUP(B166, '[2]Constant Information'!$J$4:$W$188, 10, FALSE), "-")</f>
        <v>98844.75</v>
      </c>
      <c r="E167" s="342"/>
      <c r="F167" s="339" t="s">
        <v>455</v>
      </c>
      <c r="G167" s="343">
        <f>VLOOKUP(F166, '[2]Constant Information'!$J$4:$AF$188, 13, FALSE)</f>
        <v>96454.375</v>
      </c>
      <c r="H167" s="341">
        <f>VLOOKUP(F166, '[2]Constant Information'!$J$4:$AF$188, 15, FALSE)</f>
        <v>67950</v>
      </c>
    </row>
    <row r="168" spans="2:8" x14ac:dyDescent="0.25">
      <c r="B168" s="339" t="s">
        <v>93</v>
      </c>
      <c r="C168" s="340">
        <f>VLOOKUP(B166, '[2]Constant Information'!$J$4:$N$188, 3, FALSE)</f>
        <v>0</v>
      </c>
      <c r="D168" s="341" t="str">
        <f>IF(C168&gt;4, VLOOKUP(B166, '[2]Constant Information'!$J$4:$W$188, 11, FALSE), "-")</f>
        <v>-</v>
      </c>
      <c r="E168" s="342"/>
      <c r="F168" s="339" t="s">
        <v>456</v>
      </c>
      <c r="G168" s="343">
        <f>VLOOKUP(F166, '[2]Constant Information'!$J$4:$AF$188, 8, FALSE)</f>
        <v>10056</v>
      </c>
      <c r="H168" s="341">
        <f>VLOOKUP(F166, '[2]Constant Information'!$J$4:$AF$188, 6, FALSE)</f>
        <v>10953</v>
      </c>
    </row>
    <row r="169" spans="2:8" x14ac:dyDescent="0.25">
      <c r="B169" s="344" t="s">
        <v>250</v>
      </c>
      <c r="C169" s="340">
        <f>VLOOKUP(B166, '[2]Constant Information'!$J$4:$N$188, 4, FALSE)</f>
        <v>4</v>
      </c>
      <c r="D169" s="341" t="str">
        <f>IF(C169&gt;4, VLOOKUP(B166, '[2]Constant Information'!$J$4:$W$188, 12, FALSE), "-")</f>
        <v>-</v>
      </c>
      <c r="E169" s="342"/>
      <c r="F169" s="344" t="s">
        <v>457</v>
      </c>
      <c r="G169" s="343">
        <f>VLOOKUP(F166, '[2]Constant Information'!$J$4:$AF$188, 9, FALSE)</f>
        <v>12958.917282587501</v>
      </c>
      <c r="H169" s="341">
        <f>VLOOKUP(F166, '[2]Constant Information'!$J$4:$AF$188, 7, FALSE)</f>
        <v>9129.2741189999997</v>
      </c>
    </row>
    <row r="170" spans="2:8" ht="15.75" x14ac:dyDescent="0.25">
      <c r="B170" s="345" t="s">
        <v>454</v>
      </c>
      <c r="C170" s="346">
        <f>SUM(C167:C169)</f>
        <v>18</v>
      </c>
      <c r="D170" s="347">
        <f>IF(C170&gt;4, VLOOKUP(B166, '[2]Constant Information'!$J$4:$W$188, 13, FALSE), "-")</f>
        <v>96454.375</v>
      </c>
      <c r="E170" s="348"/>
      <c r="F170" s="345" t="s">
        <v>249</v>
      </c>
      <c r="G170" s="349">
        <f>SUM(G167:G169)</f>
        <v>119469.2922825875</v>
      </c>
      <c r="H170" s="347">
        <f>SUM(H167:H169)</f>
        <v>88032.274118999994</v>
      </c>
    </row>
    <row r="171" spans="2:8" ht="15.75" x14ac:dyDescent="0.25">
      <c r="B171" s="334" t="s">
        <v>287</v>
      </c>
      <c r="C171" s="335"/>
      <c r="D171" s="336"/>
      <c r="E171" s="337"/>
      <c r="F171" s="334" t="s">
        <v>287</v>
      </c>
      <c r="G171" s="338"/>
      <c r="H171" s="336"/>
    </row>
    <row r="172" spans="2:8" x14ac:dyDescent="0.25">
      <c r="B172" s="339" t="s">
        <v>112</v>
      </c>
      <c r="C172" s="340">
        <f>VLOOKUP(B171, '[2]Constant Information'!$J$4:$N$188, 2, FALSE)</f>
        <v>5</v>
      </c>
      <c r="D172" s="341">
        <f>IF(C172&gt;4, VLOOKUP(B171, '[2]Constant Information'!$J$4:$W$188, 10, FALSE), "-")</f>
        <v>113128.5</v>
      </c>
      <c r="E172" s="342"/>
      <c r="F172" s="339" t="s">
        <v>455</v>
      </c>
      <c r="G172" s="343">
        <f>VLOOKUP(F171, '[2]Constant Information'!$J$4:$AF$188, 13, FALSE)</f>
        <v>105200.75</v>
      </c>
      <c r="H172" s="341">
        <f>VLOOKUP(F171, '[2]Constant Information'!$J$4:$AF$188, 15, FALSE)</f>
        <v>57192</v>
      </c>
    </row>
    <row r="173" spans="2:8" x14ac:dyDescent="0.25">
      <c r="B173" s="339" t="s">
        <v>93</v>
      </c>
      <c r="C173" s="340">
        <f>VLOOKUP(B171, '[2]Constant Information'!$J$4:$N$188, 3, FALSE)</f>
        <v>0</v>
      </c>
      <c r="D173" s="341" t="str">
        <f>IF(C173&gt;4, VLOOKUP(B171, '[2]Constant Information'!$J$4:$W$188, 11, FALSE), "-")</f>
        <v>-</v>
      </c>
      <c r="E173" s="342"/>
      <c r="F173" s="339" t="s">
        <v>456</v>
      </c>
      <c r="G173" s="343">
        <f>VLOOKUP(F171, '[2]Constant Information'!$J$4:$AF$188, 8, FALSE)</f>
        <v>10056</v>
      </c>
      <c r="H173" s="341">
        <f>VLOOKUP(F171, '[2]Constant Information'!$J$4:$AF$188, 6, FALSE)</f>
        <v>10953</v>
      </c>
    </row>
    <row r="174" spans="2:8" x14ac:dyDescent="0.25">
      <c r="B174" s="344" t="s">
        <v>250</v>
      </c>
      <c r="C174" s="340">
        <f>VLOOKUP(B171, '[2]Constant Information'!$J$4:$N$188, 4, FALSE)</f>
        <v>4</v>
      </c>
      <c r="D174" s="341" t="str">
        <f>IF(C174&gt;4, VLOOKUP(B171, '[2]Constant Information'!$J$4:$W$188, 12, FALSE), "-")</f>
        <v>-</v>
      </c>
      <c r="E174" s="342"/>
      <c r="F174" s="344" t="s">
        <v>457</v>
      </c>
      <c r="G174" s="343">
        <f>VLOOKUP(F171, '[2]Constant Information'!$J$4:$AF$188, 9, FALSE)</f>
        <v>4208.03</v>
      </c>
      <c r="H174" s="341">
        <f>VLOOKUP(F171, '[2]Constant Information'!$J$4:$AF$188, 7, FALSE)</f>
        <v>7683.9064814399999</v>
      </c>
    </row>
    <row r="175" spans="2:8" ht="15.75" x14ac:dyDescent="0.25">
      <c r="B175" s="345" t="s">
        <v>454</v>
      </c>
      <c r="C175" s="346">
        <f>SUM(C172:C174)</f>
        <v>9</v>
      </c>
      <c r="D175" s="347">
        <f>IF(C175&gt;4, VLOOKUP(B171, '[2]Constant Information'!$J$4:$W$188, 13, FALSE), "-")</f>
        <v>105200.75</v>
      </c>
      <c r="E175" s="348"/>
      <c r="F175" s="345" t="s">
        <v>249</v>
      </c>
      <c r="G175" s="349">
        <f>SUM(G172:G174)</f>
        <v>119464.78</v>
      </c>
      <c r="H175" s="347">
        <f>SUM(H172:H174)</f>
        <v>75828.906481440004</v>
      </c>
    </row>
    <row r="176" spans="2:8" ht="15.75" x14ac:dyDescent="0.25">
      <c r="B176" s="334" t="s">
        <v>288</v>
      </c>
      <c r="C176" s="335"/>
      <c r="D176" s="336"/>
      <c r="E176" s="337"/>
      <c r="F176" s="334" t="s">
        <v>288</v>
      </c>
      <c r="G176" s="338"/>
      <c r="H176" s="336"/>
    </row>
    <row r="177" spans="2:8" x14ac:dyDescent="0.25">
      <c r="B177" s="339" t="s">
        <v>112</v>
      </c>
      <c r="C177" s="340">
        <f>VLOOKUP(B176, '[2]Constant Information'!$J$4:$N$188, 2, FALSE)</f>
        <v>11</v>
      </c>
      <c r="D177" s="341">
        <f>IF(C177&gt;4, VLOOKUP(B176, '[2]Constant Information'!$J$4:$W$188, 10, FALSE), "-")</f>
        <v>70057.725000000006</v>
      </c>
      <c r="E177" s="342"/>
      <c r="F177" s="339" t="s">
        <v>455</v>
      </c>
      <c r="G177" s="343">
        <f>VLOOKUP(F176, '[2]Constant Information'!$J$4:$AF$188, 13, FALSE)</f>
        <v>63648.862500000003</v>
      </c>
      <c r="H177" s="341">
        <f>VLOOKUP(F176, '[2]Constant Information'!$J$4:$AF$188, 15, FALSE)</f>
        <v>47712</v>
      </c>
    </row>
    <row r="178" spans="2:8" x14ac:dyDescent="0.25">
      <c r="B178" s="339" t="s">
        <v>93</v>
      </c>
      <c r="C178" s="340">
        <f>VLOOKUP(B176, '[2]Constant Information'!$J$4:$N$188, 3, FALSE)</f>
        <v>0</v>
      </c>
      <c r="D178" s="341" t="str">
        <f>IF(C178&gt;4, VLOOKUP(B176, '[2]Constant Information'!$J$4:$W$188, 11, FALSE), "-")</f>
        <v>-</v>
      </c>
      <c r="E178" s="342"/>
      <c r="F178" s="339" t="s">
        <v>456</v>
      </c>
      <c r="G178" s="343">
        <f>VLOOKUP(F176, '[2]Constant Information'!$J$4:$AF$188, 8, FALSE)</f>
        <v>10056</v>
      </c>
      <c r="H178" s="341">
        <f>VLOOKUP(F176, '[2]Constant Information'!$J$4:$AF$188, 6, FALSE)</f>
        <v>10953</v>
      </c>
    </row>
    <row r="179" spans="2:8" x14ac:dyDescent="0.25">
      <c r="B179" s="344" t="s">
        <v>250</v>
      </c>
      <c r="C179" s="340">
        <f>VLOOKUP(B176, '[2]Constant Information'!$J$4:$N$188, 4, FALSE)</f>
        <v>5</v>
      </c>
      <c r="D179" s="341">
        <f>IF(C179&gt;4, VLOOKUP(B176, '[2]Constant Information'!$J$4:$W$188, 12, FALSE), "-")</f>
        <v>57240</v>
      </c>
      <c r="E179" s="342"/>
      <c r="F179" s="344" t="s">
        <v>457</v>
      </c>
      <c r="G179" s="343">
        <f>VLOOKUP(F176, '[2]Constant Information'!$J$4:$AF$188, 9, FALSE)</f>
        <v>6924.7433948937196</v>
      </c>
      <c r="H179" s="341">
        <f>VLOOKUP(F176, '[2]Constant Information'!$J$4:$AF$188, 7, FALSE)</f>
        <v>6410.2417478400002</v>
      </c>
    </row>
    <row r="180" spans="2:8" ht="15.75" x14ac:dyDescent="0.25">
      <c r="B180" s="345" t="s">
        <v>454</v>
      </c>
      <c r="C180" s="346">
        <f>SUM(C177:C179)</f>
        <v>16</v>
      </c>
      <c r="D180" s="347">
        <f>IF(C180&gt;4, VLOOKUP(B176, '[2]Constant Information'!$J$4:$W$188, 13, FALSE), "-")</f>
        <v>63648.862500000003</v>
      </c>
      <c r="E180" s="348"/>
      <c r="F180" s="345" t="s">
        <v>249</v>
      </c>
      <c r="G180" s="349">
        <f>SUM(G177:G179)</f>
        <v>80629.605894893728</v>
      </c>
      <c r="H180" s="347">
        <f>SUM(H177:H179)</f>
        <v>65075.241747840002</v>
      </c>
    </row>
    <row r="181" spans="2:8" ht="15.75" x14ac:dyDescent="0.25">
      <c r="B181" s="334" t="s">
        <v>289</v>
      </c>
      <c r="C181" s="335"/>
      <c r="D181" s="336"/>
      <c r="E181" s="337"/>
      <c r="F181" s="334" t="s">
        <v>289</v>
      </c>
      <c r="G181" s="338"/>
      <c r="H181" s="336"/>
    </row>
    <row r="182" spans="2:8" x14ac:dyDescent="0.25">
      <c r="B182" s="339" t="s">
        <v>112</v>
      </c>
      <c r="C182" s="340">
        <f>VLOOKUP(B181, '[2]Constant Information'!$J$4:$N$188, 2, FALSE)</f>
        <v>11</v>
      </c>
      <c r="D182" s="341">
        <f>IF(C182&gt;4, VLOOKUP(B181, '[2]Constant Information'!$J$4:$W$188, 10, FALSE), "-")</f>
        <v>62150</v>
      </c>
      <c r="E182" s="342"/>
      <c r="F182" s="339" t="s">
        <v>455</v>
      </c>
      <c r="G182" s="343">
        <f>VLOOKUP(F181, '[2]Constant Information'!$J$4:$AF$188, 13, FALSE)</f>
        <v>60996.5</v>
      </c>
      <c r="H182" s="341">
        <f>VLOOKUP(F181, '[2]Constant Information'!$J$4:$AF$188, 15, FALSE)</f>
        <v>47712</v>
      </c>
    </row>
    <row r="183" spans="2:8" x14ac:dyDescent="0.25">
      <c r="B183" s="339" t="s">
        <v>93</v>
      </c>
      <c r="C183" s="340">
        <f>VLOOKUP(B181, '[2]Constant Information'!$J$4:$N$188, 3, FALSE)</f>
        <v>0</v>
      </c>
      <c r="D183" s="341" t="str">
        <f>IF(C183&gt;4, VLOOKUP(B181, '[2]Constant Information'!$J$4:$W$188, 11, FALSE), "-")</f>
        <v>-</v>
      </c>
      <c r="E183" s="342"/>
      <c r="F183" s="339" t="s">
        <v>456</v>
      </c>
      <c r="G183" s="343">
        <f>VLOOKUP(F181, '[2]Constant Information'!$J$4:$AF$188, 8, FALSE)</f>
        <v>10056</v>
      </c>
      <c r="H183" s="341">
        <f>VLOOKUP(F181, '[2]Constant Information'!$J$4:$AF$188, 6, FALSE)</f>
        <v>10953</v>
      </c>
    </row>
    <row r="184" spans="2:8" x14ac:dyDescent="0.25">
      <c r="B184" s="344" t="s">
        <v>250</v>
      </c>
      <c r="C184" s="340">
        <f>VLOOKUP(B181, '[2]Constant Information'!$J$4:$N$188, 4, FALSE)</f>
        <v>5</v>
      </c>
      <c r="D184" s="341">
        <f>IF(C184&gt;4, VLOOKUP(B181, '[2]Constant Information'!$J$4:$W$188, 12, FALSE), "-")</f>
        <v>59843</v>
      </c>
      <c r="E184" s="342"/>
      <c r="F184" s="344" t="s">
        <v>457</v>
      </c>
      <c r="G184" s="343">
        <f>VLOOKUP(F181, '[2]Constant Information'!$J$4:$AF$188, 9, FALSE)</f>
        <v>8195.051785130001</v>
      </c>
      <c r="H184" s="341">
        <f>VLOOKUP(F181, '[2]Constant Information'!$J$4:$AF$188, 7, FALSE)</f>
        <v>6410.2417478400002</v>
      </c>
    </row>
    <row r="185" spans="2:8" ht="15.75" x14ac:dyDescent="0.25">
      <c r="B185" s="345" t="s">
        <v>454</v>
      </c>
      <c r="C185" s="346">
        <f>SUM(C182:C184)</f>
        <v>16</v>
      </c>
      <c r="D185" s="347">
        <f>IF(C185&gt;4, VLOOKUP(B181, '[2]Constant Information'!$J$4:$W$188, 13, FALSE), "-")</f>
        <v>60996.5</v>
      </c>
      <c r="E185" s="348"/>
      <c r="F185" s="345" t="s">
        <v>249</v>
      </c>
      <c r="G185" s="349">
        <f>SUM(G182:G184)</f>
        <v>79247.551785129996</v>
      </c>
      <c r="H185" s="347">
        <f>SUM(H182:H184)</f>
        <v>65075.241747840002</v>
      </c>
    </row>
    <row r="186" spans="2:8" ht="15.75" x14ac:dyDescent="0.25">
      <c r="B186" s="334" t="s">
        <v>290</v>
      </c>
      <c r="C186" s="335"/>
      <c r="D186" s="336"/>
      <c r="E186" s="337"/>
      <c r="F186" s="334" t="s">
        <v>290</v>
      </c>
      <c r="G186" s="338"/>
      <c r="H186" s="336"/>
    </row>
    <row r="187" spans="2:8" x14ac:dyDescent="0.25">
      <c r="B187" s="339" t="s">
        <v>112</v>
      </c>
      <c r="C187" s="340">
        <f>VLOOKUP(B186, '[2]Constant Information'!$J$4:$N$188, 2, FALSE)</f>
        <v>15</v>
      </c>
      <c r="D187" s="341">
        <f>IF(C187&gt;4, VLOOKUP(B186, '[2]Constant Information'!$J$4:$W$188, 10, FALSE), "-")</f>
        <v>71981</v>
      </c>
      <c r="E187" s="342"/>
      <c r="F187" s="339" t="s">
        <v>455</v>
      </c>
      <c r="G187" s="343">
        <f>VLOOKUP(F186, '[2]Constant Information'!$J$4:$AF$188, 13, FALSE)</f>
        <v>69105</v>
      </c>
      <c r="H187" s="341">
        <f>VLOOKUP(F186, '[2]Constant Information'!$J$4:$AF$188, 15, FALSE)</f>
        <v>52680</v>
      </c>
    </row>
    <row r="188" spans="2:8" x14ac:dyDescent="0.25">
      <c r="B188" s="339" t="s">
        <v>93</v>
      </c>
      <c r="C188" s="340">
        <f>VLOOKUP(B186, '[2]Constant Information'!$J$4:$N$188, 3, FALSE)</f>
        <v>0</v>
      </c>
      <c r="D188" s="341" t="str">
        <f>IF(C188&gt;4, VLOOKUP(B186, '[2]Constant Information'!$J$4:$W$188, 11, FALSE), "-")</f>
        <v>-</v>
      </c>
      <c r="E188" s="342"/>
      <c r="F188" s="339" t="s">
        <v>456</v>
      </c>
      <c r="G188" s="343">
        <f>VLOOKUP(F186, '[2]Constant Information'!$J$4:$AF$188, 8, FALSE)</f>
        <v>10056</v>
      </c>
      <c r="H188" s="341">
        <f>VLOOKUP(F186, '[2]Constant Information'!$J$4:$AF$188, 6, FALSE)</f>
        <v>10953</v>
      </c>
    </row>
    <row r="189" spans="2:8" x14ac:dyDescent="0.25">
      <c r="B189" s="344" t="s">
        <v>250</v>
      </c>
      <c r="C189" s="340">
        <f>VLOOKUP(B186, '[2]Constant Information'!$J$4:$N$188, 4, FALSE)</f>
        <v>5</v>
      </c>
      <c r="D189" s="341">
        <f>IF(C189&gt;4, VLOOKUP(B186, '[2]Constant Information'!$J$4:$W$188, 12, FALSE), "-")</f>
        <v>66229</v>
      </c>
      <c r="E189" s="342"/>
      <c r="F189" s="344" t="s">
        <v>457</v>
      </c>
      <c r="G189" s="343">
        <f>VLOOKUP(F186, '[2]Constant Information'!$J$4:$AF$188, 9, FALSE)</f>
        <v>9284.4516261000008</v>
      </c>
      <c r="H189" s="341">
        <f>VLOOKUP(F186, '[2]Constant Information'!$J$4:$AF$188, 7, FALSE)</f>
        <v>7077.7065575999995</v>
      </c>
    </row>
    <row r="190" spans="2:8" ht="15.75" x14ac:dyDescent="0.25">
      <c r="B190" s="345" t="s">
        <v>454</v>
      </c>
      <c r="C190" s="346">
        <f>SUM(C187:C189)</f>
        <v>20</v>
      </c>
      <c r="D190" s="347">
        <f>IF(C190&gt;4, VLOOKUP(B186, '[2]Constant Information'!$J$4:$W$188, 13, FALSE), "-")</f>
        <v>69105</v>
      </c>
      <c r="E190" s="348"/>
      <c r="F190" s="345" t="s">
        <v>249</v>
      </c>
      <c r="G190" s="349">
        <f>SUM(G187:G189)</f>
        <v>88445.451626099995</v>
      </c>
      <c r="H190" s="347">
        <f>SUM(H187:H189)</f>
        <v>70710.706557600002</v>
      </c>
    </row>
    <row r="191" spans="2:8" ht="15.75" x14ac:dyDescent="0.25">
      <c r="B191" s="334" t="s">
        <v>291</v>
      </c>
      <c r="C191" s="335"/>
      <c r="D191" s="336"/>
      <c r="E191" s="337"/>
      <c r="F191" s="334" t="s">
        <v>291</v>
      </c>
      <c r="G191" s="338"/>
      <c r="H191" s="336"/>
    </row>
    <row r="192" spans="2:8" x14ac:dyDescent="0.25">
      <c r="B192" s="339" t="s">
        <v>112</v>
      </c>
      <c r="C192" s="340">
        <f>VLOOKUP(B191, '[2]Constant Information'!$J$4:$N$188, 2, FALSE)</f>
        <v>10</v>
      </c>
      <c r="D192" s="341">
        <f>IF(C192&gt;4, VLOOKUP(B191, '[2]Constant Information'!$J$4:$W$188, 10, FALSE), "-")</f>
        <v>63392.5</v>
      </c>
      <c r="E192" s="342"/>
      <c r="F192" s="339" t="s">
        <v>455</v>
      </c>
      <c r="G192" s="343">
        <f>VLOOKUP(F191, '[2]Constant Information'!$J$4:$AF$188, 13, FALSE)</f>
        <v>63523.25</v>
      </c>
      <c r="H192" s="341">
        <f>VLOOKUP(F191, '[2]Constant Information'!$J$4:$AF$188, 15, FALSE)</f>
        <v>52680</v>
      </c>
    </row>
    <row r="193" spans="2:8" x14ac:dyDescent="0.25">
      <c r="B193" s="339" t="s">
        <v>93</v>
      </c>
      <c r="C193" s="340">
        <f>VLOOKUP(B191, '[2]Constant Information'!$J$4:$N$188, 3, FALSE)</f>
        <v>0</v>
      </c>
      <c r="D193" s="341" t="str">
        <f>IF(C193&gt;4, VLOOKUP(B191, '[2]Constant Information'!$J$4:$W$188, 11, FALSE), "-")</f>
        <v>-</v>
      </c>
      <c r="E193" s="342"/>
      <c r="F193" s="339" t="s">
        <v>456</v>
      </c>
      <c r="G193" s="343">
        <f>VLOOKUP(F191, '[2]Constant Information'!$J$4:$AF$188, 8, FALSE)</f>
        <v>10056</v>
      </c>
      <c r="H193" s="341">
        <f>VLOOKUP(F191, '[2]Constant Information'!$J$4:$AF$188, 6, FALSE)</f>
        <v>10953</v>
      </c>
    </row>
    <row r="194" spans="2:8" x14ac:dyDescent="0.25">
      <c r="B194" s="344" t="s">
        <v>250</v>
      </c>
      <c r="C194" s="340">
        <f>VLOOKUP(B191, '[2]Constant Information'!$J$4:$N$188, 4, FALSE)</f>
        <v>5</v>
      </c>
      <c r="D194" s="341">
        <f>IF(C194&gt;4, VLOOKUP(B191, '[2]Constant Information'!$J$4:$W$188, 12, FALSE), "-")</f>
        <v>63654</v>
      </c>
      <c r="E194" s="342"/>
      <c r="F194" s="344" t="s">
        <v>457</v>
      </c>
      <c r="G194" s="343">
        <f>VLOOKUP(F191, '[2]Constant Information'!$J$4:$AF$188, 9, FALSE)</f>
        <v>4777.4453106231249</v>
      </c>
      <c r="H194" s="341">
        <f>VLOOKUP(F191, '[2]Constant Information'!$J$4:$AF$188, 7, FALSE)</f>
        <v>7077.7065575999995</v>
      </c>
    </row>
    <row r="195" spans="2:8" ht="15.75" x14ac:dyDescent="0.25">
      <c r="B195" s="345" t="s">
        <v>454</v>
      </c>
      <c r="C195" s="346">
        <f>SUM(C192:C194)</f>
        <v>15</v>
      </c>
      <c r="D195" s="347">
        <f>IF(C195&gt;4, VLOOKUP(B191, '[2]Constant Information'!$J$4:$W$188, 13, FALSE), "-")</f>
        <v>63523.25</v>
      </c>
      <c r="E195" s="348"/>
      <c r="F195" s="345" t="s">
        <v>249</v>
      </c>
      <c r="G195" s="349">
        <f>SUM(G192:G194)</f>
        <v>78356.695310623123</v>
      </c>
      <c r="H195" s="347">
        <f>SUM(H192:H194)</f>
        <v>70710.706557600002</v>
      </c>
    </row>
    <row r="196" spans="2:8" ht="15.75" x14ac:dyDescent="0.25">
      <c r="B196" s="334" t="s">
        <v>292</v>
      </c>
      <c r="C196" s="335"/>
      <c r="D196" s="336"/>
      <c r="E196" s="337"/>
      <c r="F196" s="334" t="s">
        <v>292</v>
      </c>
      <c r="G196" s="338"/>
      <c r="H196" s="336"/>
    </row>
    <row r="197" spans="2:8" x14ac:dyDescent="0.25">
      <c r="B197" s="339" t="s">
        <v>112</v>
      </c>
      <c r="C197" s="340">
        <f>VLOOKUP(B196, '[2]Constant Information'!$J$4:$N$188, 2, FALSE)</f>
        <v>9</v>
      </c>
      <c r="D197" s="341">
        <f>IF(C197&gt;4, VLOOKUP(B196, '[2]Constant Information'!$J$4:$W$188, 10, FALSE), "-")</f>
        <v>71981</v>
      </c>
      <c r="E197" s="342"/>
      <c r="F197" s="339" t="s">
        <v>455</v>
      </c>
      <c r="G197" s="343">
        <f>VLOOKUP(F196, '[2]Constant Information'!$J$4:$AF$188, 13, FALSE)</f>
        <v>67154.25</v>
      </c>
      <c r="H197" s="341">
        <f>VLOOKUP(F196, '[2]Constant Information'!$J$4:$AF$188, 15, FALSE)</f>
        <v>52680</v>
      </c>
    </row>
    <row r="198" spans="2:8" x14ac:dyDescent="0.25">
      <c r="B198" s="339" t="s">
        <v>93</v>
      </c>
      <c r="C198" s="340">
        <f>VLOOKUP(B196, '[2]Constant Information'!$J$4:$N$188, 3, FALSE)</f>
        <v>0</v>
      </c>
      <c r="D198" s="341" t="str">
        <f>IF(C198&gt;4, VLOOKUP(B196, '[2]Constant Information'!$J$4:$W$188, 11, FALSE), "-")</f>
        <v>-</v>
      </c>
      <c r="E198" s="342"/>
      <c r="F198" s="339" t="s">
        <v>456</v>
      </c>
      <c r="G198" s="343">
        <f>VLOOKUP(F196, '[2]Constant Information'!$J$4:$AF$188, 8, FALSE)</f>
        <v>10056</v>
      </c>
      <c r="H198" s="341">
        <f>VLOOKUP(F196, '[2]Constant Information'!$J$4:$AF$188, 6, FALSE)</f>
        <v>10953</v>
      </c>
    </row>
    <row r="199" spans="2:8" x14ac:dyDescent="0.25">
      <c r="B199" s="344" t="s">
        <v>250</v>
      </c>
      <c r="C199" s="340">
        <f>VLOOKUP(B196, '[2]Constant Information'!$J$4:$N$188, 4, FALSE)</f>
        <v>5</v>
      </c>
      <c r="D199" s="341">
        <f>IF(C199&gt;4, VLOOKUP(B196, '[2]Constant Information'!$J$4:$W$188, 12, FALSE), "-")</f>
        <v>62327.5</v>
      </c>
      <c r="E199" s="342"/>
      <c r="F199" s="344" t="s">
        <v>457</v>
      </c>
      <c r="G199" s="343">
        <f>VLOOKUP(F196, '[2]Constant Information'!$J$4:$AF$188, 9, FALSE)</f>
        <v>4511.1814312425004</v>
      </c>
      <c r="H199" s="341">
        <f>VLOOKUP(F196, '[2]Constant Information'!$J$4:$AF$188, 7, FALSE)</f>
        <v>7077.7065575999995</v>
      </c>
    </row>
    <row r="200" spans="2:8" ht="15.75" x14ac:dyDescent="0.25">
      <c r="B200" s="345" t="s">
        <v>454</v>
      </c>
      <c r="C200" s="346">
        <f>SUM(C197:C199)</f>
        <v>14</v>
      </c>
      <c r="D200" s="347">
        <f>IF(C200&gt;4, VLOOKUP(B196, '[2]Constant Information'!$J$4:$W$188, 13, FALSE), "-")</f>
        <v>67154.25</v>
      </c>
      <c r="E200" s="348"/>
      <c r="F200" s="345" t="s">
        <v>249</v>
      </c>
      <c r="G200" s="349">
        <f>SUM(G197:G199)</f>
        <v>81721.431431242498</v>
      </c>
      <c r="H200" s="347">
        <f>SUM(H197:H199)</f>
        <v>70710.706557600002</v>
      </c>
    </row>
    <row r="201" spans="2:8" ht="15.75" x14ac:dyDescent="0.25">
      <c r="B201" s="334" t="s">
        <v>293</v>
      </c>
      <c r="C201" s="335"/>
      <c r="D201" s="336"/>
      <c r="E201" s="337"/>
      <c r="F201" s="334" t="s">
        <v>293</v>
      </c>
      <c r="G201" s="338"/>
      <c r="H201" s="336"/>
    </row>
    <row r="202" spans="2:8" x14ac:dyDescent="0.25">
      <c r="B202" s="339" t="s">
        <v>112</v>
      </c>
      <c r="C202" s="340">
        <f>VLOOKUP(B201, '[2]Constant Information'!$J$4:$N$188, 2, FALSE)</f>
        <v>20</v>
      </c>
      <c r="D202" s="341">
        <f>IF(C202&gt;4, VLOOKUP(B201, '[2]Constant Information'!$J$4:$W$188, 10, FALSE), "-")</f>
        <v>66783.600000000006</v>
      </c>
      <c r="E202" s="342"/>
      <c r="F202" s="339" t="s">
        <v>455</v>
      </c>
      <c r="G202" s="343">
        <f>VLOOKUP(F201, '[2]Constant Information'!$J$4:$AF$188, 13, FALSE)</f>
        <v>62813.987500000003</v>
      </c>
      <c r="H202" s="341">
        <f>VLOOKUP(F201, '[2]Constant Information'!$J$4:$AF$188, 15, FALSE)</f>
        <v>53940</v>
      </c>
    </row>
    <row r="203" spans="2:8" x14ac:dyDescent="0.25">
      <c r="B203" s="339" t="s">
        <v>93</v>
      </c>
      <c r="C203" s="340">
        <f>VLOOKUP(B201, '[2]Constant Information'!$J$4:$N$188, 3, FALSE)</f>
        <v>0</v>
      </c>
      <c r="D203" s="341" t="str">
        <f>IF(C203&gt;4, VLOOKUP(B201, '[2]Constant Information'!$J$4:$W$188, 11, FALSE), "-")</f>
        <v>-</v>
      </c>
      <c r="E203" s="342"/>
      <c r="F203" s="339" t="s">
        <v>456</v>
      </c>
      <c r="G203" s="343">
        <f>VLOOKUP(F201, '[2]Constant Information'!$J$4:$AF$188, 8, FALSE)</f>
        <v>10056</v>
      </c>
      <c r="H203" s="341">
        <f>VLOOKUP(F201, '[2]Constant Information'!$J$4:$AF$188, 6, FALSE)</f>
        <v>10953</v>
      </c>
    </row>
    <row r="204" spans="2:8" x14ac:dyDescent="0.25">
      <c r="B204" s="344" t="s">
        <v>250</v>
      </c>
      <c r="C204" s="340">
        <f>VLOOKUP(B201, '[2]Constant Information'!$J$4:$N$188, 4, FALSE)</f>
        <v>4</v>
      </c>
      <c r="D204" s="341" t="str">
        <f>IF(C204&gt;4, VLOOKUP(B201, '[2]Constant Information'!$J$4:$W$188, 12, FALSE), "-")</f>
        <v>-</v>
      </c>
      <c r="E204" s="342"/>
      <c r="F204" s="344" t="s">
        <v>457</v>
      </c>
      <c r="G204" s="343">
        <f>VLOOKUP(F201, '[2]Constant Information'!$J$4:$AF$188, 9, FALSE)</f>
        <v>8439.2363560697522</v>
      </c>
      <c r="H204" s="341">
        <f>VLOOKUP(F201, '[2]Constant Information'!$J$4:$AF$188, 7, FALSE)</f>
        <v>7246.9911108000006</v>
      </c>
    </row>
    <row r="205" spans="2:8" ht="15.75" x14ac:dyDescent="0.25">
      <c r="B205" s="345" t="s">
        <v>454</v>
      </c>
      <c r="C205" s="346">
        <f>SUM(C202:C204)</f>
        <v>24</v>
      </c>
      <c r="D205" s="347">
        <f>IF(C205&gt;4, VLOOKUP(B201, '[2]Constant Information'!$J$4:$W$188, 13, FALSE), "-")</f>
        <v>62813.987500000003</v>
      </c>
      <c r="E205" s="348"/>
      <c r="F205" s="345" t="s">
        <v>249</v>
      </c>
      <c r="G205" s="349">
        <f>SUM(G202:G204)</f>
        <v>81309.223856069759</v>
      </c>
      <c r="H205" s="347">
        <f>SUM(H202:H204)</f>
        <v>72139.991110799994</v>
      </c>
    </row>
    <row r="206" spans="2:8" ht="15.75" x14ac:dyDescent="0.25">
      <c r="B206" s="334" t="s">
        <v>294</v>
      </c>
      <c r="C206" s="335"/>
      <c r="D206" s="336"/>
      <c r="E206" s="337"/>
      <c r="F206" s="334" t="s">
        <v>294</v>
      </c>
      <c r="G206" s="338"/>
      <c r="H206" s="336"/>
    </row>
    <row r="207" spans="2:8" x14ac:dyDescent="0.25">
      <c r="B207" s="339" t="s">
        <v>112</v>
      </c>
      <c r="C207" s="340">
        <f>VLOOKUP(B206, '[2]Constant Information'!$J$4:$N$188, 2, FALSE)</f>
        <v>9</v>
      </c>
      <c r="D207" s="341">
        <f>IF(C207&gt;4, VLOOKUP(B206, '[2]Constant Information'!$J$4:$W$188, 10, FALSE), "-")</f>
        <v>71739.095000000001</v>
      </c>
      <c r="E207" s="342"/>
      <c r="F207" s="339" t="s">
        <v>455</v>
      </c>
      <c r="G207" s="343">
        <f>VLOOKUP(F206, '[2]Constant Information'!$J$4:$AF$188, 13, FALSE)</f>
        <v>61601.297500000001</v>
      </c>
      <c r="H207" s="341">
        <f>VLOOKUP(F206, '[2]Constant Information'!$J$4:$AF$188, 15, FALSE)</f>
        <v>52680</v>
      </c>
    </row>
    <row r="208" spans="2:8" x14ac:dyDescent="0.25">
      <c r="B208" s="339" t="s">
        <v>93</v>
      </c>
      <c r="C208" s="340">
        <f>VLOOKUP(B206, '[2]Constant Information'!$J$4:$N$188, 3, FALSE)</f>
        <v>0</v>
      </c>
      <c r="D208" s="341" t="str">
        <f>IF(C208&gt;4, VLOOKUP(B206, '[2]Constant Information'!$J$4:$W$188, 11, FALSE), "-")</f>
        <v>-</v>
      </c>
      <c r="E208" s="342"/>
      <c r="F208" s="339" t="s">
        <v>456</v>
      </c>
      <c r="G208" s="343">
        <f>VLOOKUP(F206, '[2]Constant Information'!$J$4:$AF$188, 8, FALSE)</f>
        <v>10056</v>
      </c>
      <c r="H208" s="341">
        <f>VLOOKUP(F206, '[2]Constant Information'!$J$4:$AF$188, 6, FALSE)</f>
        <v>10953</v>
      </c>
    </row>
    <row r="209" spans="2:8" x14ac:dyDescent="0.25">
      <c r="B209" s="344" t="s">
        <v>250</v>
      </c>
      <c r="C209" s="340">
        <f>VLOOKUP(B206, '[2]Constant Information'!$J$4:$N$188, 4, FALSE)</f>
        <v>4</v>
      </c>
      <c r="D209" s="341" t="str">
        <f>IF(C209&gt;4, VLOOKUP(B206, '[2]Constant Information'!$J$4:$W$188, 12, FALSE), "-")</f>
        <v>-</v>
      </c>
      <c r="E209" s="342"/>
      <c r="F209" s="344" t="s">
        <v>457</v>
      </c>
      <c r="G209" s="343">
        <f>VLOOKUP(F206, '[2]Constant Information'!$J$4:$AF$188, 9, FALSE)</f>
        <v>8276.3080347839496</v>
      </c>
      <c r="H209" s="341">
        <f>VLOOKUP(F206, '[2]Constant Information'!$J$4:$AF$188, 7, FALSE)</f>
        <v>7077.7065575999995</v>
      </c>
    </row>
    <row r="210" spans="2:8" ht="15.75" x14ac:dyDescent="0.25">
      <c r="B210" s="345" t="s">
        <v>454</v>
      </c>
      <c r="C210" s="346">
        <f>SUM(C207:C209)</f>
        <v>13</v>
      </c>
      <c r="D210" s="347">
        <f>IF(C210&gt;4, VLOOKUP(B206, '[2]Constant Information'!$J$4:$W$188, 13, FALSE), "-")</f>
        <v>61601.297500000001</v>
      </c>
      <c r="E210" s="348"/>
      <c r="F210" s="345" t="s">
        <v>249</v>
      </c>
      <c r="G210" s="349">
        <f>SUM(G207:G209)</f>
        <v>79933.605534783943</v>
      </c>
      <c r="H210" s="347">
        <f>SUM(H207:H209)</f>
        <v>70710.706557600002</v>
      </c>
    </row>
    <row r="211" spans="2:8" ht="15.75" x14ac:dyDescent="0.25">
      <c r="B211" s="334" t="s">
        <v>295</v>
      </c>
      <c r="C211" s="335"/>
      <c r="D211" s="336"/>
      <c r="E211" s="337"/>
      <c r="F211" s="334" t="s">
        <v>295</v>
      </c>
      <c r="G211" s="338"/>
      <c r="H211" s="336"/>
    </row>
    <row r="212" spans="2:8" x14ac:dyDescent="0.25">
      <c r="B212" s="339" t="s">
        <v>112</v>
      </c>
      <c r="C212" s="340">
        <f>VLOOKUP(B211, '[2]Constant Information'!$J$4:$N$188, 2, FALSE)</f>
        <v>9</v>
      </c>
      <c r="D212" s="341">
        <f>IF(C212&gt;4, VLOOKUP(B211, '[2]Constant Information'!$J$4:$W$188, 10, FALSE), "-")</f>
        <v>60499.5</v>
      </c>
      <c r="E212" s="342"/>
      <c r="F212" s="339" t="s">
        <v>455</v>
      </c>
      <c r="G212" s="343">
        <f>VLOOKUP(F211, '[2]Constant Information'!$J$4:$AF$188, 13, FALSE)</f>
        <v>62225.07</v>
      </c>
      <c r="H212" s="341">
        <f>VLOOKUP(F211, '[2]Constant Information'!$J$4:$AF$188, 15, FALSE)</f>
        <v>51384</v>
      </c>
    </row>
    <row r="213" spans="2:8" x14ac:dyDescent="0.25">
      <c r="B213" s="339" t="s">
        <v>93</v>
      </c>
      <c r="C213" s="340">
        <f>VLOOKUP(B211, '[2]Constant Information'!$J$4:$N$188, 3, FALSE)</f>
        <v>0</v>
      </c>
      <c r="D213" s="341" t="str">
        <f>IF(C213&gt;4, VLOOKUP(B211, '[2]Constant Information'!$J$4:$W$188, 11, FALSE), "-")</f>
        <v>-</v>
      </c>
      <c r="E213" s="342"/>
      <c r="F213" s="339" t="s">
        <v>456</v>
      </c>
      <c r="G213" s="343">
        <f>VLOOKUP(F211, '[2]Constant Information'!$J$4:$AF$188, 8, FALSE)</f>
        <v>10056</v>
      </c>
      <c r="H213" s="341">
        <f>VLOOKUP(F211, '[2]Constant Information'!$J$4:$AF$188, 6, FALSE)</f>
        <v>10953</v>
      </c>
    </row>
    <row r="214" spans="2:8" x14ac:dyDescent="0.25">
      <c r="B214" s="344" t="s">
        <v>250</v>
      </c>
      <c r="C214" s="340">
        <f>VLOOKUP(B211, '[2]Constant Information'!$J$4:$N$188, 4, FALSE)</f>
        <v>5</v>
      </c>
      <c r="D214" s="341">
        <f>IF(C214&gt;4, VLOOKUP(B211, '[2]Constant Information'!$J$4:$W$188, 12, FALSE), "-")</f>
        <v>63950.64</v>
      </c>
      <c r="E214" s="342"/>
      <c r="F214" s="344" t="s">
        <v>457</v>
      </c>
      <c r="G214" s="343">
        <f>VLOOKUP(F211, '[2]Constant Information'!$J$4:$AF$188, 9, FALSE)</f>
        <v>6769.8404269094262</v>
      </c>
      <c r="H214" s="341">
        <f>VLOOKUP(F211, '[2]Constant Information'!$J$4:$AF$188, 7, FALSE)</f>
        <v>6903.5853028800011</v>
      </c>
    </row>
    <row r="215" spans="2:8" ht="15.75" x14ac:dyDescent="0.25">
      <c r="B215" s="345" t="s">
        <v>454</v>
      </c>
      <c r="C215" s="346">
        <f>SUM(C212:C214)</f>
        <v>14</v>
      </c>
      <c r="D215" s="347">
        <f>IF(C215&gt;4, VLOOKUP(B211, '[2]Constant Information'!$J$4:$W$188, 13, FALSE), "-")</f>
        <v>62225.07</v>
      </c>
      <c r="E215" s="348"/>
      <c r="F215" s="345" t="s">
        <v>249</v>
      </c>
      <c r="G215" s="349">
        <f>SUM(G212:G214)</f>
        <v>79050.910426909439</v>
      </c>
      <c r="H215" s="347">
        <f>SUM(H212:H214)</f>
        <v>69240.585302880005</v>
      </c>
    </row>
    <row r="216" spans="2:8" ht="15.75" x14ac:dyDescent="0.25">
      <c r="B216" s="327" t="s">
        <v>297</v>
      </c>
      <c r="C216" s="328"/>
      <c r="D216" s="329"/>
      <c r="E216" s="330"/>
      <c r="F216" s="327" t="s">
        <v>297</v>
      </c>
      <c r="G216" s="328"/>
      <c r="H216" s="329"/>
    </row>
    <row r="217" spans="2:8" ht="47.25" x14ac:dyDescent="0.25">
      <c r="B217" s="331" t="s">
        <v>451</v>
      </c>
      <c r="C217" s="332" t="s">
        <v>452</v>
      </c>
      <c r="D217" s="333" t="s">
        <v>453</v>
      </c>
      <c r="E217" s="330"/>
      <c r="F217" s="331" t="s">
        <v>451</v>
      </c>
      <c r="G217" s="332" t="s">
        <v>454</v>
      </c>
      <c r="H217" s="333" t="s">
        <v>38</v>
      </c>
    </row>
    <row r="218" spans="2:8" ht="15.75" x14ac:dyDescent="0.25">
      <c r="B218" s="334" t="s">
        <v>296</v>
      </c>
      <c r="C218" s="335"/>
      <c r="D218" s="336"/>
      <c r="E218" s="337"/>
      <c r="F218" s="334" t="s">
        <v>296</v>
      </c>
      <c r="G218" s="338"/>
      <c r="H218" s="336"/>
    </row>
    <row r="219" spans="2:8" x14ac:dyDescent="0.25">
      <c r="B219" s="339" t="s">
        <v>112</v>
      </c>
      <c r="C219" s="340">
        <f>VLOOKUP(B218, '[2]Constant Information'!$J$4:$N$188, 2, FALSE)</f>
        <v>0</v>
      </c>
      <c r="D219" s="341" t="str">
        <f>IF(C219&gt;4, VLOOKUP(B218, '[2]Constant Information'!$J$4:$W$188, 10, FALSE), "-")</f>
        <v>-</v>
      </c>
      <c r="E219" s="342"/>
      <c r="F219" s="339" t="s">
        <v>455</v>
      </c>
      <c r="G219" s="343" t="str">
        <f>VLOOKUP(F218, '[2]Constant Information'!$J$4:$AF$188, 13, FALSE)</f>
        <v>-</v>
      </c>
      <c r="H219" s="341">
        <f>VLOOKUP(F218, '[2]Constant Information'!$J$4:$AF$188, 15, FALSE)</f>
        <v>69690</v>
      </c>
    </row>
    <row r="220" spans="2:8" x14ac:dyDescent="0.25">
      <c r="B220" s="339" t="s">
        <v>93</v>
      </c>
      <c r="C220" s="340">
        <f>VLOOKUP(B218, '[2]Constant Information'!$J$4:$N$188, 3, FALSE)</f>
        <v>0</v>
      </c>
      <c r="D220" s="341" t="str">
        <f>IF(C220&gt;4, VLOOKUP(B218, '[2]Constant Information'!$J$4:$W$188, 11, FALSE), "-")</f>
        <v>-</v>
      </c>
      <c r="E220" s="342"/>
      <c r="F220" s="339" t="s">
        <v>456</v>
      </c>
      <c r="G220" s="343">
        <f>VLOOKUP(F218, '[2]Constant Information'!$J$4:$AF$188, 8, FALSE)</f>
        <v>10056</v>
      </c>
      <c r="H220" s="341">
        <f>VLOOKUP(F218, '[2]Constant Information'!$J$4:$AF$188, 6, FALSE)</f>
        <v>10953</v>
      </c>
    </row>
    <row r="221" spans="2:8" x14ac:dyDescent="0.25">
      <c r="B221" s="344" t="s">
        <v>250</v>
      </c>
      <c r="C221" s="340">
        <f>VLOOKUP(B218, '[2]Constant Information'!$J$4:$N$188, 4, FALSE)</f>
        <v>0</v>
      </c>
      <c r="D221" s="341" t="str">
        <f>IF(C221&gt;4, VLOOKUP(B218, '[2]Constant Information'!$J$4:$W$188, 12, FALSE), "-")</f>
        <v>-</v>
      </c>
      <c r="E221" s="342"/>
      <c r="F221" s="344" t="s">
        <v>457</v>
      </c>
      <c r="G221" s="343" t="str">
        <f>VLOOKUP(F218, '[2]Constant Information'!$J$4:$AF$188, 9, FALSE)</f>
        <v>-</v>
      </c>
      <c r="H221" s="341">
        <f>VLOOKUP(F218, '[2]Constant Information'!$J$4:$AF$188, 7, FALSE)</f>
        <v>9363.0480258000007</v>
      </c>
    </row>
    <row r="222" spans="2:8" ht="15.75" x14ac:dyDescent="0.25">
      <c r="B222" s="345" t="s">
        <v>454</v>
      </c>
      <c r="C222" s="346">
        <f>SUM(C219:C221)</f>
        <v>0</v>
      </c>
      <c r="D222" s="347" t="str">
        <f>IF(C222&gt;4, VLOOKUP(B218, '[2]Constant Information'!$J$4:$W$188, 13, FALSE), "-")</f>
        <v>-</v>
      </c>
      <c r="E222" s="348"/>
      <c r="F222" s="345" t="s">
        <v>249</v>
      </c>
      <c r="G222" s="349">
        <f>SUM(G219:G221)</f>
        <v>10056</v>
      </c>
      <c r="H222" s="347">
        <f>SUM(H219:H221)</f>
        <v>90006.048025800003</v>
      </c>
    </row>
    <row r="223" spans="2:8" ht="15.75" x14ac:dyDescent="0.25">
      <c r="B223" s="334" t="s">
        <v>298</v>
      </c>
      <c r="C223" s="335"/>
      <c r="D223" s="336"/>
      <c r="E223" s="337"/>
      <c r="F223" s="334" t="s">
        <v>298</v>
      </c>
      <c r="G223" s="338"/>
      <c r="H223" s="336"/>
    </row>
    <row r="224" spans="2:8" x14ac:dyDescent="0.25">
      <c r="B224" s="339" t="s">
        <v>112</v>
      </c>
      <c r="C224" s="340">
        <f>VLOOKUP(B223, '[2]Constant Information'!$J$4:$N$188, 2, FALSE)</f>
        <v>0</v>
      </c>
      <c r="D224" s="341" t="str">
        <f>IF(C224&gt;4, VLOOKUP(B223, '[2]Constant Information'!$J$4:$W$188, 10, FALSE), "-")</f>
        <v>-</v>
      </c>
      <c r="E224" s="342"/>
      <c r="F224" s="339" t="s">
        <v>455</v>
      </c>
      <c r="G224" s="343">
        <f>VLOOKUP(F223, '[2]Constant Information'!$J$4:$AF$188, 13, FALSE)</f>
        <v>39349.441860465122</v>
      </c>
      <c r="H224" s="341">
        <f>VLOOKUP(F223, '[2]Constant Information'!$J$4:$AF$188, 15, FALSE)</f>
        <v>41652</v>
      </c>
    </row>
    <row r="225" spans="2:8" x14ac:dyDescent="0.25">
      <c r="B225" s="339" t="s">
        <v>93</v>
      </c>
      <c r="C225" s="340">
        <f>VLOOKUP(B223, '[2]Constant Information'!$J$4:$N$188, 3, FALSE)</f>
        <v>7</v>
      </c>
      <c r="D225" s="341">
        <f>IF(C225&gt;4, VLOOKUP(B223, '[2]Constant Information'!$J$4:$W$188, 11, FALSE), "-")</f>
        <v>39349.441860465122</v>
      </c>
      <c r="E225" s="342"/>
      <c r="F225" s="339" t="s">
        <v>456</v>
      </c>
      <c r="G225" s="343">
        <f>VLOOKUP(F223, '[2]Constant Information'!$J$4:$AF$188, 8, FALSE)</f>
        <v>10056</v>
      </c>
      <c r="H225" s="341">
        <f>VLOOKUP(F223, '[2]Constant Information'!$J$4:$AF$188, 6, FALSE)</f>
        <v>10953</v>
      </c>
    </row>
    <row r="226" spans="2:8" x14ac:dyDescent="0.25">
      <c r="B226" s="344" t="s">
        <v>250</v>
      </c>
      <c r="C226" s="340">
        <f>VLOOKUP(B223, '[2]Constant Information'!$J$4:$N$188, 4, FALSE)</f>
        <v>0</v>
      </c>
      <c r="D226" s="341" t="str">
        <f>IF(C226&gt;4, VLOOKUP(B223, '[2]Constant Information'!$J$4:$W$188, 12, FALSE), "-")</f>
        <v>-</v>
      </c>
      <c r="E226" s="342"/>
      <c r="F226" s="344" t="s">
        <v>457</v>
      </c>
      <c r="G226" s="343">
        <f>VLOOKUP(F223, '[2]Constant Information'!$J$4:$AF$188, 9, FALSE)</f>
        <v>3934.9441860465122</v>
      </c>
      <c r="H226" s="341">
        <f>VLOOKUP(F223, '[2]Constant Information'!$J$4:$AF$188, 7, FALSE)</f>
        <v>5596.0636586400005</v>
      </c>
    </row>
    <row r="227" spans="2:8" ht="15.75" x14ac:dyDescent="0.25">
      <c r="B227" s="345" t="s">
        <v>454</v>
      </c>
      <c r="C227" s="346">
        <f>SUM(C224:C226)</f>
        <v>7</v>
      </c>
      <c r="D227" s="347">
        <f>IF(C227&gt;4, VLOOKUP(B223, '[2]Constant Information'!$J$4:$W$188, 13, FALSE), "-")</f>
        <v>39349.441860465122</v>
      </c>
      <c r="E227" s="348"/>
      <c r="F227" s="345" t="s">
        <v>249</v>
      </c>
      <c r="G227" s="349">
        <f>SUM(G224:G226)</f>
        <v>53340.38604651163</v>
      </c>
      <c r="H227" s="347">
        <f>SUM(H224:H226)</f>
        <v>58201.06365864</v>
      </c>
    </row>
    <row r="228" spans="2:8" ht="15.75" x14ac:dyDescent="0.25">
      <c r="B228" s="334" t="s">
        <v>299</v>
      </c>
      <c r="C228" s="335"/>
      <c r="D228" s="336"/>
      <c r="E228" s="337"/>
      <c r="F228" s="334" t="s">
        <v>299</v>
      </c>
      <c r="G228" s="338"/>
      <c r="H228" s="336"/>
    </row>
    <row r="229" spans="2:8" x14ac:dyDescent="0.25">
      <c r="B229" s="339" t="s">
        <v>112</v>
      </c>
      <c r="C229" s="340">
        <f>VLOOKUP(B228, '[2]Constant Information'!$J$4:$N$188, 2, FALSE)</f>
        <v>2</v>
      </c>
      <c r="D229" s="341" t="str">
        <f>IF(C229&gt;4, VLOOKUP(B228, '[2]Constant Information'!$J$4:$W$188, 10, FALSE), "-")</f>
        <v>-</v>
      </c>
      <c r="E229" s="342"/>
      <c r="F229" s="339" t="s">
        <v>455</v>
      </c>
      <c r="G229" s="343" t="str">
        <f>VLOOKUP(F228, '[2]Constant Information'!$J$4:$AF$188, 13, FALSE)</f>
        <v>-</v>
      </c>
      <c r="H229" s="341">
        <f>VLOOKUP(F228, '[2]Constant Information'!$J$4:$AF$188, 15, FALSE)</f>
        <v>44808</v>
      </c>
    </row>
    <row r="230" spans="2:8" x14ac:dyDescent="0.25">
      <c r="B230" s="339" t="s">
        <v>93</v>
      </c>
      <c r="C230" s="340">
        <f>VLOOKUP(B228, '[2]Constant Information'!$J$4:$N$188, 3, FALSE)</f>
        <v>0</v>
      </c>
      <c r="D230" s="341" t="str">
        <f>IF(C230&gt;4, VLOOKUP(B228, '[2]Constant Information'!$J$4:$W$188, 11, FALSE), "-")</f>
        <v>-</v>
      </c>
      <c r="E230" s="342"/>
      <c r="F230" s="339" t="s">
        <v>456</v>
      </c>
      <c r="G230" s="343">
        <f>VLOOKUP(F228, '[2]Constant Information'!$J$4:$AF$188, 8, FALSE)</f>
        <v>10056</v>
      </c>
      <c r="H230" s="341">
        <f>VLOOKUP(F228, '[2]Constant Information'!$J$4:$AF$188, 6, FALSE)</f>
        <v>10953</v>
      </c>
    </row>
    <row r="231" spans="2:8" x14ac:dyDescent="0.25">
      <c r="B231" s="344" t="s">
        <v>250</v>
      </c>
      <c r="C231" s="340">
        <f>VLOOKUP(B228, '[2]Constant Information'!$J$4:$N$188, 4, FALSE)</f>
        <v>2</v>
      </c>
      <c r="D231" s="341" t="str">
        <f>IF(C231&gt;4, VLOOKUP(B228, '[2]Constant Information'!$J$4:$W$188, 12, FALSE), "-")</f>
        <v>-</v>
      </c>
      <c r="E231" s="342"/>
      <c r="F231" s="344" t="s">
        <v>457</v>
      </c>
      <c r="G231" s="343">
        <f>VLOOKUP(F228, '[2]Constant Information'!$J$4:$AF$188, 9, FALSE)</f>
        <v>2685.5434200622503</v>
      </c>
      <c r="H231" s="341">
        <f>VLOOKUP(F228, '[2]Constant Information'!$J$4:$AF$188, 7, FALSE)</f>
        <v>6020.0811585600004</v>
      </c>
    </row>
    <row r="232" spans="2:8" ht="15.75" x14ac:dyDescent="0.25">
      <c r="B232" s="345" t="s">
        <v>454</v>
      </c>
      <c r="C232" s="346">
        <f>SUM(C229:C231)</f>
        <v>4</v>
      </c>
      <c r="D232" s="347" t="str">
        <f>IF(C232&gt;4, VLOOKUP(B228, '[2]Constant Information'!$J$4:$W$188, 13, FALSE), "-")</f>
        <v>-</v>
      </c>
      <c r="E232" s="348"/>
      <c r="F232" s="345" t="s">
        <v>249</v>
      </c>
      <c r="G232" s="349">
        <f>SUM(G229:G231)</f>
        <v>12741.543420062251</v>
      </c>
      <c r="H232" s="347">
        <f>SUM(H229:H231)</f>
        <v>61781.081158560002</v>
      </c>
    </row>
    <row r="233" spans="2:8" ht="15.75" x14ac:dyDescent="0.25">
      <c r="B233" s="334" t="s">
        <v>300</v>
      </c>
      <c r="C233" s="335"/>
      <c r="D233" s="336"/>
      <c r="E233" s="337"/>
      <c r="F233" s="334" t="s">
        <v>300</v>
      </c>
      <c r="G233" s="338"/>
      <c r="H233" s="336"/>
    </row>
    <row r="234" spans="2:8" x14ac:dyDescent="0.25">
      <c r="B234" s="339" t="s">
        <v>112</v>
      </c>
      <c r="C234" s="340">
        <f>VLOOKUP(B233, '[2]Constant Information'!$J$4:$N$188, 2, FALSE)</f>
        <v>1</v>
      </c>
      <c r="D234" s="341" t="str">
        <f>IF(C234&gt;4, VLOOKUP(B233, '[2]Constant Information'!$J$4:$W$188, 10, FALSE), "-")</f>
        <v>-</v>
      </c>
      <c r="E234" s="342"/>
      <c r="F234" s="339" t="s">
        <v>455</v>
      </c>
      <c r="G234" s="343">
        <f>VLOOKUP(F233, '[2]Constant Information'!$J$4:$AF$188, 13, FALSE)</f>
        <v>55464.030800178414</v>
      </c>
      <c r="H234" s="341">
        <f>VLOOKUP(F233, '[2]Constant Information'!$J$4:$AF$188, 15, FALSE)</f>
        <v>48192</v>
      </c>
    </row>
    <row r="235" spans="2:8" x14ac:dyDescent="0.25">
      <c r="B235" s="339" t="s">
        <v>93</v>
      </c>
      <c r="C235" s="340">
        <f>VLOOKUP(B233, '[2]Constant Information'!$J$4:$N$188, 3, FALSE)</f>
        <v>4</v>
      </c>
      <c r="D235" s="341" t="str">
        <f>IF(C235&gt;4, VLOOKUP(B233, '[2]Constant Information'!$J$4:$W$188, 11, FALSE), "-")</f>
        <v>-</v>
      </c>
      <c r="E235" s="342"/>
      <c r="F235" s="339" t="s">
        <v>456</v>
      </c>
      <c r="G235" s="343">
        <f>VLOOKUP(F233, '[2]Constant Information'!$J$4:$AF$188, 8, FALSE)</f>
        <v>10056</v>
      </c>
      <c r="H235" s="341">
        <f>VLOOKUP(F233, '[2]Constant Information'!$J$4:$AF$188, 6, FALSE)</f>
        <v>10953</v>
      </c>
    </row>
    <row r="236" spans="2:8" x14ac:dyDescent="0.25">
      <c r="B236" s="344" t="s">
        <v>250</v>
      </c>
      <c r="C236" s="340">
        <f>VLOOKUP(B233, '[2]Constant Information'!$J$4:$N$188, 4, FALSE)</f>
        <v>3</v>
      </c>
      <c r="D236" s="341" t="str">
        <f>IF(C236&gt;4, VLOOKUP(B233, '[2]Constant Information'!$J$4:$W$188, 12, FALSE), "-")</f>
        <v>-</v>
      </c>
      <c r="E236" s="342"/>
      <c r="F236" s="344" t="s">
        <v>457</v>
      </c>
      <c r="G236" s="343">
        <f>VLOOKUP(F233, '[2]Constant Information'!$J$4:$AF$188, 9, FALSE)</f>
        <v>2972.2178526462753</v>
      </c>
      <c r="H236" s="341">
        <f>VLOOKUP(F233, '[2]Constant Information'!$J$4:$AF$188, 7, FALSE)</f>
        <v>6474.7311014400002</v>
      </c>
    </row>
    <row r="237" spans="2:8" ht="15.75" x14ac:dyDescent="0.25">
      <c r="B237" s="345" t="s">
        <v>454</v>
      </c>
      <c r="C237" s="346">
        <f>SUM(C234:C236)</f>
        <v>8</v>
      </c>
      <c r="D237" s="347">
        <f>IF(C237&gt;4, VLOOKUP(B233, '[2]Constant Information'!$J$4:$W$188, 13, FALSE), "-")</f>
        <v>55464.030800178414</v>
      </c>
      <c r="E237" s="348"/>
      <c r="F237" s="345" t="s">
        <v>249</v>
      </c>
      <c r="G237" s="349">
        <f>SUM(G234:G236)</f>
        <v>68492.248652824695</v>
      </c>
      <c r="H237" s="347">
        <f>SUM(H234:H236)</f>
        <v>65619.731101440004</v>
      </c>
    </row>
    <row r="238" spans="2:8" ht="15.75" x14ac:dyDescent="0.25">
      <c r="B238" s="334" t="s">
        <v>301</v>
      </c>
      <c r="C238" s="335"/>
      <c r="D238" s="336"/>
      <c r="E238" s="337"/>
      <c r="F238" s="334" t="s">
        <v>301</v>
      </c>
      <c r="G238" s="338"/>
      <c r="H238" s="336"/>
    </row>
    <row r="239" spans="2:8" x14ac:dyDescent="0.25">
      <c r="B239" s="339" t="s">
        <v>112</v>
      </c>
      <c r="C239" s="340">
        <f>VLOOKUP(B238, '[2]Constant Information'!$J$4:$N$188, 2, FALSE)</f>
        <v>8</v>
      </c>
      <c r="D239" s="341">
        <f>IF(C239&gt;4, VLOOKUP(B238, '[2]Constant Information'!$J$4:$W$188, 10, FALSE), "-")</f>
        <v>72163.25</v>
      </c>
      <c r="E239" s="342"/>
      <c r="F239" s="339" t="s">
        <v>455</v>
      </c>
      <c r="G239" s="343">
        <f>VLOOKUP(F238, '[2]Constant Information'!$J$4:$AF$188, 13, FALSE)</f>
        <v>70480.5625</v>
      </c>
      <c r="H239" s="341">
        <f>VLOOKUP(F238, '[2]Constant Information'!$J$4:$AF$188, 15, FALSE)</f>
        <v>51810</v>
      </c>
    </row>
    <row r="240" spans="2:8" x14ac:dyDescent="0.25">
      <c r="B240" s="339" t="s">
        <v>93</v>
      </c>
      <c r="C240" s="340">
        <f>VLOOKUP(B238, '[2]Constant Information'!$J$4:$N$188, 3, FALSE)</f>
        <v>0</v>
      </c>
      <c r="D240" s="341" t="str">
        <f>IF(C240&gt;4, VLOOKUP(B238, '[2]Constant Information'!$J$4:$W$188, 11, FALSE), "-")</f>
        <v>-</v>
      </c>
      <c r="E240" s="342"/>
      <c r="F240" s="339" t="s">
        <v>456</v>
      </c>
      <c r="G240" s="343">
        <f>VLOOKUP(F238, '[2]Constant Information'!$J$4:$AF$188, 8, FALSE)</f>
        <v>10056</v>
      </c>
      <c r="H240" s="341">
        <f>VLOOKUP(F238, '[2]Constant Information'!$J$4:$AF$188, 6, FALSE)</f>
        <v>10953</v>
      </c>
    </row>
    <row r="241" spans="2:8" x14ac:dyDescent="0.25">
      <c r="B241" s="344" t="s">
        <v>250</v>
      </c>
      <c r="C241" s="340">
        <f>VLOOKUP(B238, '[2]Constant Information'!$J$4:$N$188, 4, FALSE)</f>
        <v>4</v>
      </c>
      <c r="D241" s="341" t="str">
        <f>IF(C241&gt;4, VLOOKUP(B238, '[2]Constant Information'!$J$4:$W$188, 12, FALSE), "-")</f>
        <v>-</v>
      </c>
      <c r="E241" s="342"/>
      <c r="F241" s="344" t="s">
        <v>457</v>
      </c>
      <c r="G241" s="343">
        <f>VLOOKUP(F238, '[2]Constant Information'!$J$4:$AF$188, 9, FALSE)</f>
        <v>9469.2623270612494</v>
      </c>
      <c r="H241" s="341">
        <f>VLOOKUP(F238, '[2]Constant Information'!$J$4:$AF$188, 7, FALSE)</f>
        <v>6960.8196042000009</v>
      </c>
    </row>
    <row r="242" spans="2:8" ht="15.75" customHeight="1" x14ac:dyDescent="0.25">
      <c r="B242" s="345" t="s">
        <v>454</v>
      </c>
      <c r="C242" s="346">
        <f>SUM(C239:C241)</f>
        <v>12</v>
      </c>
      <c r="D242" s="347">
        <f>IF(C242&gt;4, VLOOKUP(B238, '[2]Constant Information'!$J$4:$W$188, 13, FALSE), "-")</f>
        <v>70480.5625</v>
      </c>
      <c r="E242" s="348"/>
      <c r="F242" s="345" t="s">
        <v>249</v>
      </c>
      <c r="G242" s="349">
        <f>SUM(G239:G241)</f>
        <v>90005.824827061253</v>
      </c>
      <c r="H242" s="347">
        <f>SUM(H239:H241)</f>
        <v>69723.819604200005</v>
      </c>
    </row>
    <row r="243" spans="2:8" ht="15.75" customHeight="1" x14ac:dyDescent="0.25">
      <c r="B243" s="327" t="s">
        <v>303</v>
      </c>
      <c r="C243" s="328"/>
      <c r="D243" s="329"/>
      <c r="E243" s="330"/>
      <c r="F243" s="327" t="s">
        <v>303</v>
      </c>
      <c r="G243" s="328"/>
      <c r="H243" s="329"/>
    </row>
    <row r="244" spans="2:8" ht="47.25" x14ac:dyDescent="0.25">
      <c r="B244" s="331" t="s">
        <v>451</v>
      </c>
      <c r="C244" s="332" t="s">
        <v>452</v>
      </c>
      <c r="D244" s="333" t="s">
        <v>453</v>
      </c>
      <c r="E244" s="330"/>
      <c r="F244" s="331" t="s">
        <v>451</v>
      </c>
      <c r="G244" s="332" t="s">
        <v>454</v>
      </c>
      <c r="H244" s="333" t="s">
        <v>38</v>
      </c>
    </row>
    <row r="245" spans="2:8" ht="15.75" x14ac:dyDescent="0.25">
      <c r="B245" s="334" t="s">
        <v>302</v>
      </c>
      <c r="C245" s="335"/>
      <c r="D245" s="336"/>
      <c r="E245" s="337"/>
      <c r="F245" s="334" t="s">
        <v>302</v>
      </c>
      <c r="G245" s="338"/>
      <c r="H245" s="336"/>
    </row>
    <row r="246" spans="2:8" x14ac:dyDescent="0.25">
      <c r="B246" s="339" t="s">
        <v>112</v>
      </c>
      <c r="C246" s="340">
        <f>VLOOKUP(B245, '[2]Constant Information'!$J$4:$N$188, 2, FALSE)</f>
        <v>0</v>
      </c>
      <c r="D246" s="341" t="str">
        <f>IF(C246&gt;4, VLOOKUP(B245, '[2]Constant Information'!$J$4:$W$188, 10, FALSE), "-")</f>
        <v>-</v>
      </c>
      <c r="E246" s="342"/>
      <c r="F246" s="339" t="s">
        <v>455</v>
      </c>
      <c r="G246" s="343">
        <f>VLOOKUP(F245, '[2]Constant Information'!$J$4:$AF$188, 13, FALSE)</f>
        <v>101642.63252224236</v>
      </c>
      <c r="H246" s="341">
        <f>VLOOKUP(F245, '[2]Constant Information'!$J$4:$AF$188, 15, FALSE)</f>
        <v>111390</v>
      </c>
    </row>
    <row r="247" spans="2:8" x14ac:dyDescent="0.25">
      <c r="B247" s="339" t="s">
        <v>93</v>
      </c>
      <c r="C247" s="340">
        <f>VLOOKUP(B245, '[2]Constant Information'!$J$4:$N$188, 3, FALSE)</f>
        <v>10</v>
      </c>
      <c r="D247" s="341">
        <f>IF(C247&gt;4, VLOOKUP(B245, '[2]Constant Information'!$J$4:$W$188, 11, FALSE), "-")</f>
        <v>89264.265044484724</v>
      </c>
      <c r="E247" s="342"/>
      <c r="F247" s="339" t="s">
        <v>456</v>
      </c>
      <c r="G247" s="343">
        <f>VLOOKUP(F245, '[2]Constant Information'!$J$4:$AF$188, 8, FALSE)</f>
        <v>10056</v>
      </c>
      <c r="H247" s="341">
        <f>VLOOKUP(F245, '[2]Constant Information'!$J$4:$AF$188, 6, FALSE)</f>
        <v>10953</v>
      </c>
    </row>
    <row r="248" spans="2:8" x14ac:dyDescent="0.25">
      <c r="B248" s="344" t="s">
        <v>250</v>
      </c>
      <c r="C248" s="340">
        <f>VLOOKUP(B245, '[2]Constant Information'!$J$4:$N$188, 4, FALSE)</f>
        <v>5</v>
      </c>
      <c r="D248" s="341">
        <f>IF(C248&gt;4, VLOOKUP(B245, '[2]Constant Information'!$J$4:$W$188, 12, FALSE), "-")</f>
        <v>114021</v>
      </c>
      <c r="E248" s="342"/>
      <c r="F248" s="344" t="s">
        <v>457</v>
      </c>
      <c r="G248" s="343">
        <f>VLOOKUP(F245, '[2]Constant Information'!$J$4:$AF$188, 9, FALSE)</f>
        <v>8271.49562140116</v>
      </c>
      <c r="H248" s="341">
        <f>VLOOKUP(F245, '[2]Constant Information'!$J$4:$AF$188, 7, FALSE)</f>
        <v>14965.560619800002</v>
      </c>
    </row>
    <row r="249" spans="2:8" ht="15.75" x14ac:dyDescent="0.25">
      <c r="B249" s="345" t="s">
        <v>454</v>
      </c>
      <c r="C249" s="346">
        <f>SUM(C246:C248)</f>
        <v>15</v>
      </c>
      <c r="D249" s="347">
        <f>IF(C249&gt;4, VLOOKUP(B245, '[2]Constant Information'!$J$4:$W$188, 13, FALSE), "-")</f>
        <v>101642.63252224236</v>
      </c>
      <c r="E249" s="348"/>
      <c r="F249" s="345" t="s">
        <v>249</v>
      </c>
      <c r="G249" s="349">
        <f>SUM(G246:G248)</f>
        <v>119970.12814364352</v>
      </c>
      <c r="H249" s="347">
        <f>SUM(H246:H248)</f>
        <v>137308.5606198</v>
      </c>
    </row>
    <row r="250" spans="2:8" ht="15.75" x14ac:dyDescent="0.25">
      <c r="B250" s="334" t="s">
        <v>304</v>
      </c>
      <c r="C250" s="335"/>
      <c r="D250" s="336"/>
      <c r="E250" s="337"/>
      <c r="F250" s="334" t="s">
        <v>304</v>
      </c>
      <c r="G250" s="338"/>
      <c r="H250" s="336"/>
    </row>
    <row r="251" spans="2:8" x14ac:dyDescent="0.25">
      <c r="B251" s="339" t="s">
        <v>112</v>
      </c>
      <c r="C251" s="340">
        <f>VLOOKUP(B250, '[2]Constant Information'!$J$4:$N$188, 2, FALSE)</f>
        <v>0</v>
      </c>
      <c r="D251" s="341" t="str">
        <f>IF(C251&gt;4, VLOOKUP(B250, '[2]Constant Information'!$J$4:$W$188, 10, FALSE), "-")</f>
        <v>-</v>
      </c>
      <c r="E251" s="342"/>
      <c r="F251" s="339" t="s">
        <v>455</v>
      </c>
      <c r="G251" s="343" t="str">
        <f>VLOOKUP(F250, '[2]Constant Information'!$J$4:$AF$188, 13, FALSE)</f>
        <v>-</v>
      </c>
      <c r="H251" s="341">
        <f>VLOOKUP(F250, '[2]Constant Information'!$J$4:$AF$188, 15, FALSE)</f>
        <v>71430</v>
      </c>
    </row>
    <row r="252" spans="2:8" x14ac:dyDescent="0.25">
      <c r="B252" s="339" t="s">
        <v>93</v>
      </c>
      <c r="C252" s="340">
        <f>VLOOKUP(B250, '[2]Constant Information'!$J$4:$N$188, 3, FALSE)</f>
        <v>2</v>
      </c>
      <c r="D252" s="341" t="str">
        <f>IF(C252&gt;4, VLOOKUP(B250, '[2]Constant Information'!$J$4:$W$188, 11, FALSE), "-")</f>
        <v>-</v>
      </c>
      <c r="E252" s="342"/>
      <c r="F252" s="339" t="s">
        <v>456</v>
      </c>
      <c r="G252" s="343">
        <f>VLOOKUP(F250, '[2]Constant Information'!$J$4:$AF$188, 8, FALSE)</f>
        <v>10056</v>
      </c>
      <c r="H252" s="341">
        <f>VLOOKUP(F250, '[2]Constant Information'!$J$4:$AF$188, 6, FALSE)</f>
        <v>10953</v>
      </c>
    </row>
    <row r="253" spans="2:8" x14ac:dyDescent="0.25">
      <c r="B253" s="344" t="s">
        <v>250</v>
      </c>
      <c r="C253" s="340">
        <f>VLOOKUP(B250, '[2]Constant Information'!$J$4:$N$188, 4, FALSE)</f>
        <v>0</v>
      </c>
      <c r="D253" s="341" t="str">
        <f>IF(C253&gt;4, VLOOKUP(B250, '[2]Constant Information'!$J$4:$W$188, 12, FALSE), "-")</f>
        <v>-</v>
      </c>
      <c r="E253" s="342"/>
      <c r="F253" s="344" t="s">
        <v>457</v>
      </c>
      <c r="G253" s="343" t="str">
        <f>VLOOKUP(F250, '[2]Constant Information'!$J$4:$AF$188, 9, FALSE)</f>
        <v>-</v>
      </c>
      <c r="H253" s="341">
        <f>VLOOKUP(F250, '[2]Constant Information'!$J$4:$AF$188, 7, FALSE)</f>
        <v>9596.8219326000017</v>
      </c>
    </row>
    <row r="254" spans="2:8" ht="15.75" x14ac:dyDescent="0.25">
      <c r="B254" s="345" t="s">
        <v>454</v>
      </c>
      <c r="C254" s="346">
        <f>SUM(C251:C253)</f>
        <v>2</v>
      </c>
      <c r="D254" s="347" t="str">
        <f>IF(C254&gt;4, VLOOKUP(B250, '[2]Constant Information'!$J$4:$W$188, 13, FALSE), "-")</f>
        <v>-</v>
      </c>
      <c r="E254" s="348"/>
      <c r="F254" s="345" t="s">
        <v>249</v>
      </c>
      <c r="G254" s="349">
        <f>SUM(G251:G253)</f>
        <v>10056</v>
      </c>
      <c r="H254" s="347">
        <f>SUM(H251:H253)</f>
        <v>91979.821932599996</v>
      </c>
    </row>
    <row r="255" spans="2:8" ht="15.75" x14ac:dyDescent="0.25">
      <c r="B255" s="334" t="s">
        <v>305</v>
      </c>
      <c r="C255" s="335"/>
      <c r="D255" s="336"/>
      <c r="E255" s="337"/>
      <c r="F255" s="334" t="s">
        <v>305</v>
      </c>
      <c r="G255" s="338"/>
      <c r="H255" s="336"/>
    </row>
    <row r="256" spans="2:8" x14ac:dyDescent="0.25">
      <c r="B256" s="339" t="s">
        <v>112</v>
      </c>
      <c r="C256" s="340">
        <f>VLOOKUP(B255, '[2]Constant Information'!$J$4:$N$188, 2, FALSE)</f>
        <v>0</v>
      </c>
      <c r="D256" s="341" t="str">
        <f>IF(C256&gt;4, VLOOKUP(B255, '[2]Constant Information'!$J$4:$W$188, 10, FALSE), "-")</f>
        <v>-</v>
      </c>
      <c r="E256" s="342"/>
      <c r="F256" s="339" t="s">
        <v>455</v>
      </c>
      <c r="G256" s="343">
        <f>VLOOKUP(F255, '[2]Constant Information'!$J$4:$AF$188, 13, FALSE)</f>
        <v>112443.76744186047</v>
      </c>
      <c r="H256" s="341">
        <f>VLOOKUP(F255, '[2]Constant Information'!$J$4:$AF$188, 15, FALSE)</f>
        <v>89220</v>
      </c>
    </row>
    <row r="257" spans="2:8" x14ac:dyDescent="0.25">
      <c r="B257" s="339" t="s">
        <v>93</v>
      </c>
      <c r="C257" s="340">
        <f>VLOOKUP(B255, '[2]Constant Information'!$J$4:$N$188, 3, FALSE)</f>
        <v>5</v>
      </c>
      <c r="D257" s="341">
        <f>IF(C257&gt;4, VLOOKUP(B255, '[2]Constant Information'!$J$4:$W$188, 11, FALSE), "-")</f>
        <v>112443.76744186047</v>
      </c>
      <c r="E257" s="342"/>
      <c r="F257" s="339" t="s">
        <v>456</v>
      </c>
      <c r="G257" s="343">
        <f>VLOOKUP(F255, '[2]Constant Information'!$J$4:$AF$188, 8, FALSE)</f>
        <v>10056</v>
      </c>
      <c r="H257" s="341">
        <f>VLOOKUP(F255, '[2]Constant Information'!$J$4:$AF$188, 6, FALSE)</f>
        <v>10953</v>
      </c>
    </row>
    <row r="258" spans="2:8" x14ac:dyDescent="0.25">
      <c r="B258" s="344" t="s">
        <v>250</v>
      </c>
      <c r="C258" s="340">
        <f>VLOOKUP(B255, '[2]Constant Information'!$J$4:$N$188, 4, FALSE)</f>
        <v>0</v>
      </c>
      <c r="D258" s="341" t="str">
        <f>IF(C258&gt;4, VLOOKUP(B255, '[2]Constant Information'!$J$4:$W$188, 12, FALSE), "-")</f>
        <v>-</v>
      </c>
      <c r="E258" s="342"/>
      <c r="F258" s="344" t="s">
        <v>457</v>
      </c>
      <c r="G258" s="343">
        <f>VLOOKUP(F255, '[2]Constant Information'!$J$4:$AF$188, 9, FALSE)</f>
        <v>14290.030034663374</v>
      </c>
      <c r="H258" s="341">
        <f>VLOOKUP(F255, '[2]Constant Information'!$J$4:$AF$188, 7, FALSE)</f>
        <v>11986.958600400001</v>
      </c>
    </row>
    <row r="259" spans="2:8" ht="15.75" x14ac:dyDescent="0.25">
      <c r="B259" s="345" t="s">
        <v>454</v>
      </c>
      <c r="C259" s="346">
        <f>SUM(C256:C258)</f>
        <v>5</v>
      </c>
      <c r="D259" s="347">
        <f>IF(C259&gt;4, VLOOKUP(B255, '[2]Constant Information'!$J$4:$W$188, 13, FALSE), "-")</f>
        <v>112443.76744186047</v>
      </c>
      <c r="E259" s="348"/>
      <c r="F259" s="345" t="s">
        <v>249</v>
      </c>
      <c r="G259" s="349">
        <f>SUM(G256:G258)</f>
        <v>136789.79747652385</v>
      </c>
      <c r="H259" s="347">
        <f>SUM(H256:H258)</f>
        <v>112159.9586004</v>
      </c>
    </row>
    <row r="260" spans="2:8" ht="15.75" x14ac:dyDescent="0.25">
      <c r="B260" s="334" t="s">
        <v>306</v>
      </c>
      <c r="C260" s="335"/>
      <c r="D260" s="336"/>
      <c r="E260" s="337"/>
      <c r="F260" s="334" t="s">
        <v>306</v>
      </c>
      <c r="G260" s="338"/>
      <c r="H260" s="336"/>
    </row>
    <row r="261" spans="2:8" x14ac:dyDescent="0.25">
      <c r="B261" s="339" t="s">
        <v>112</v>
      </c>
      <c r="C261" s="340">
        <f>VLOOKUP(B260, '[2]Constant Information'!$J$4:$N$188, 2, FALSE)</f>
        <v>14</v>
      </c>
      <c r="D261" s="341">
        <f>IF(C261&gt;4, VLOOKUP(B260, '[2]Constant Information'!$J$4:$W$188, 10, FALSE), "-")</f>
        <v>77656.25</v>
      </c>
      <c r="E261" s="342"/>
      <c r="F261" s="339" t="s">
        <v>455</v>
      </c>
      <c r="G261" s="343">
        <f>VLOOKUP(F260, '[2]Constant Information'!$J$4:$AF$188, 13, FALSE)</f>
        <v>76032.25</v>
      </c>
      <c r="H261" s="341">
        <f>VLOOKUP(F260, '[2]Constant Information'!$J$4:$AF$188, 15, FALSE)</f>
        <v>58590</v>
      </c>
    </row>
    <row r="262" spans="2:8" x14ac:dyDescent="0.25">
      <c r="B262" s="339" t="s">
        <v>93</v>
      </c>
      <c r="C262" s="340">
        <f>VLOOKUP(B260, '[2]Constant Information'!$J$4:$N$188, 3, FALSE)</f>
        <v>0</v>
      </c>
      <c r="D262" s="341" t="str">
        <f>IF(C262&gt;4, VLOOKUP(B260, '[2]Constant Information'!$J$4:$W$188, 11, FALSE), "-")</f>
        <v>-</v>
      </c>
      <c r="E262" s="342"/>
      <c r="F262" s="339" t="s">
        <v>456</v>
      </c>
      <c r="G262" s="343">
        <f>VLOOKUP(F260, '[2]Constant Information'!$J$4:$AF$188, 8, FALSE)</f>
        <v>10056</v>
      </c>
      <c r="H262" s="341">
        <f>VLOOKUP(F260, '[2]Constant Information'!$J$4:$AF$188, 6, FALSE)</f>
        <v>10953</v>
      </c>
    </row>
    <row r="263" spans="2:8" x14ac:dyDescent="0.25">
      <c r="B263" s="344" t="s">
        <v>250</v>
      </c>
      <c r="C263" s="340">
        <f>VLOOKUP(B260, '[2]Constant Information'!$J$4:$N$188, 4, FALSE)</f>
        <v>4</v>
      </c>
      <c r="D263" s="341" t="str">
        <f>IF(C263&gt;4, VLOOKUP(B260, '[2]Constant Information'!$J$4:$W$188, 12, FALSE), "-")</f>
        <v>-</v>
      </c>
      <c r="E263" s="342"/>
      <c r="F263" s="344" t="s">
        <v>457</v>
      </c>
      <c r="G263" s="343">
        <f>VLOOKUP(F260, '[2]Constant Information'!$J$4:$AF$188, 9, FALSE)</f>
        <v>10215.147198445</v>
      </c>
      <c r="H263" s="341">
        <f>VLOOKUP(F260, '[2]Constant Information'!$J$4:$AF$188, 7, FALSE)</f>
        <v>7871.7317238000005</v>
      </c>
    </row>
    <row r="264" spans="2:8" ht="15.75" x14ac:dyDescent="0.25">
      <c r="B264" s="345" t="s">
        <v>454</v>
      </c>
      <c r="C264" s="346">
        <f>SUM(C261:C263)</f>
        <v>18</v>
      </c>
      <c r="D264" s="347">
        <f>IF(C264&gt;4, VLOOKUP(B260, '[2]Constant Information'!$J$4:$W$188, 13, FALSE), "-")</f>
        <v>76032.25</v>
      </c>
      <c r="E264" s="348"/>
      <c r="F264" s="345" t="s">
        <v>249</v>
      </c>
      <c r="G264" s="349">
        <f>SUM(G261:G263)</f>
        <v>96303.397198445004</v>
      </c>
      <c r="H264" s="347">
        <f>SUM(H261:H263)</f>
        <v>77414.731723799996</v>
      </c>
    </row>
    <row r="265" spans="2:8" ht="15.75" x14ac:dyDescent="0.25">
      <c r="B265" s="334" t="s">
        <v>307</v>
      </c>
      <c r="C265" s="335"/>
      <c r="D265" s="336"/>
      <c r="E265" s="337"/>
      <c r="F265" s="334" t="s">
        <v>307</v>
      </c>
      <c r="G265" s="338"/>
      <c r="H265" s="336"/>
    </row>
    <row r="266" spans="2:8" x14ac:dyDescent="0.25">
      <c r="B266" s="339" t="s">
        <v>112</v>
      </c>
      <c r="C266" s="340">
        <f>VLOOKUP(B265, '[2]Constant Information'!$J$4:$N$188, 2, FALSE)</f>
        <v>19</v>
      </c>
      <c r="D266" s="341">
        <f>IF(C266&gt;4, VLOOKUP(B265, '[2]Constant Information'!$J$4:$W$188, 10, FALSE), "-")</f>
        <v>80537.600000000006</v>
      </c>
      <c r="E266" s="342"/>
      <c r="F266" s="339" t="s">
        <v>455</v>
      </c>
      <c r="G266" s="343">
        <f>VLOOKUP(F265, '[2]Constant Information'!$J$4:$AF$188, 13, FALSE)</f>
        <v>79769.3</v>
      </c>
      <c r="H266" s="341">
        <f>VLOOKUP(F265, '[2]Constant Information'!$J$4:$AF$188, 15, FALSE)</f>
        <v>54456</v>
      </c>
    </row>
    <row r="267" spans="2:8" x14ac:dyDescent="0.25">
      <c r="B267" s="339" t="s">
        <v>93</v>
      </c>
      <c r="C267" s="340">
        <f>VLOOKUP(B265, '[2]Constant Information'!$J$4:$N$188, 3, FALSE)</f>
        <v>0</v>
      </c>
      <c r="D267" s="341" t="str">
        <f>IF(C267&gt;4, VLOOKUP(B265, '[2]Constant Information'!$J$4:$W$188, 11, FALSE), "-")</f>
        <v>-</v>
      </c>
      <c r="E267" s="342"/>
      <c r="F267" s="339" t="s">
        <v>456</v>
      </c>
      <c r="G267" s="343">
        <f>VLOOKUP(F265, '[2]Constant Information'!$J$4:$AF$188, 8, FALSE)</f>
        <v>10056</v>
      </c>
      <c r="H267" s="341">
        <f>VLOOKUP(F265, '[2]Constant Information'!$J$4:$AF$188, 6, FALSE)</f>
        <v>10953</v>
      </c>
    </row>
    <row r="268" spans="2:8" x14ac:dyDescent="0.25">
      <c r="B268" s="344" t="s">
        <v>250</v>
      </c>
      <c r="C268" s="340">
        <f>VLOOKUP(B265, '[2]Constant Information'!$J$4:$N$188, 4, FALSE)</f>
        <v>5</v>
      </c>
      <c r="D268" s="341">
        <f>IF(C268&gt;4, VLOOKUP(B265, '[2]Constant Information'!$J$4:$W$188, 12, FALSE), "-")</f>
        <v>79001</v>
      </c>
      <c r="E268" s="342"/>
      <c r="F268" s="344" t="s">
        <v>457</v>
      </c>
      <c r="G268" s="343">
        <f>VLOOKUP(F265, '[2]Constant Information'!$J$4:$AF$188, 9, FALSE)</f>
        <v>10717.230404426002</v>
      </c>
      <c r="H268" s="341">
        <f>VLOOKUP(F265, '[2]Constant Information'!$J$4:$AF$188, 7, FALSE)</f>
        <v>7316.3171659200016</v>
      </c>
    </row>
    <row r="269" spans="2:8" ht="15.75" x14ac:dyDescent="0.25">
      <c r="B269" s="345" t="s">
        <v>454</v>
      </c>
      <c r="C269" s="346">
        <f>SUM(C266:C268)</f>
        <v>24</v>
      </c>
      <c r="D269" s="347">
        <f>IF(C269&gt;4, VLOOKUP(B265, '[2]Constant Information'!$J$4:$W$188, 13, FALSE), "-")</f>
        <v>79769.3</v>
      </c>
      <c r="E269" s="348"/>
      <c r="F269" s="345" t="s">
        <v>249</v>
      </c>
      <c r="G269" s="349">
        <f>SUM(G266:G268)</f>
        <v>100542.53040442601</v>
      </c>
      <c r="H269" s="347">
        <f>SUM(H266:H268)</f>
        <v>72725.317165920002</v>
      </c>
    </row>
    <row r="270" spans="2:8" ht="15.75" x14ac:dyDescent="0.25">
      <c r="B270" s="334" t="s">
        <v>308</v>
      </c>
      <c r="C270" s="335"/>
      <c r="D270" s="336"/>
      <c r="E270" s="337"/>
      <c r="F270" s="334" t="s">
        <v>308</v>
      </c>
      <c r="G270" s="338"/>
      <c r="H270" s="336"/>
    </row>
    <row r="271" spans="2:8" x14ac:dyDescent="0.25">
      <c r="B271" s="339" t="s">
        <v>112</v>
      </c>
      <c r="C271" s="340">
        <f>VLOOKUP(B270, '[2]Constant Information'!$J$4:$N$188, 2, FALSE)</f>
        <v>20</v>
      </c>
      <c r="D271" s="341">
        <f>IF(C271&gt;4, VLOOKUP(B270, '[2]Constant Information'!$J$4:$W$188, 10, FALSE), "-")</f>
        <v>55289</v>
      </c>
      <c r="E271" s="342"/>
      <c r="F271" s="339" t="s">
        <v>455</v>
      </c>
      <c r="G271" s="343">
        <f>VLOOKUP(F270, '[2]Constant Information'!$J$4:$AF$188, 13, FALSE)</f>
        <v>50819.5</v>
      </c>
      <c r="H271" s="341">
        <f>VLOOKUP(F270, '[2]Constant Information'!$J$4:$AF$188, 15, FALSE)</f>
        <v>37014</v>
      </c>
    </row>
    <row r="272" spans="2:8" x14ac:dyDescent="0.25">
      <c r="B272" s="339" t="s">
        <v>93</v>
      </c>
      <c r="C272" s="340">
        <f>VLOOKUP(B270, '[2]Constant Information'!$J$4:$N$188, 3, FALSE)</f>
        <v>0</v>
      </c>
      <c r="D272" s="341" t="str">
        <f>IF(C272&gt;4, VLOOKUP(B270, '[2]Constant Information'!$J$4:$W$188, 11, FALSE), "-")</f>
        <v>-</v>
      </c>
      <c r="E272" s="342"/>
      <c r="F272" s="339" t="s">
        <v>456</v>
      </c>
      <c r="G272" s="343">
        <f>VLOOKUP(F270, '[2]Constant Information'!$J$4:$AF$188, 8, FALSE)</f>
        <v>10056</v>
      </c>
      <c r="H272" s="341">
        <f>VLOOKUP(F270, '[2]Constant Information'!$J$4:$AF$188, 6, FALSE)</f>
        <v>10953</v>
      </c>
    </row>
    <row r="273" spans="2:8" x14ac:dyDescent="0.25">
      <c r="B273" s="344" t="s">
        <v>250</v>
      </c>
      <c r="C273" s="340">
        <f>VLOOKUP(B270, '[2]Constant Information'!$J$4:$N$188, 4, FALSE)</f>
        <v>4</v>
      </c>
      <c r="D273" s="341" t="str">
        <f>IF(C273&gt;4, VLOOKUP(B270, '[2]Constant Information'!$J$4:$W$188, 12, FALSE), "-")</f>
        <v>-</v>
      </c>
      <c r="E273" s="342"/>
      <c r="F273" s="344" t="s">
        <v>457</v>
      </c>
      <c r="G273" s="343">
        <f>VLOOKUP(F270, '[2]Constant Information'!$J$4:$AF$188, 9, FALSE)</f>
        <v>6827.7431359900002</v>
      </c>
      <c r="H273" s="341">
        <f>VLOOKUP(F270, '[2]Constant Information'!$J$4:$AF$188, 7, FALSE)</f>
        <v>4972.9352794799997</v>
      </c>
    </row>
    <row r="274" spans="2:8" ht="15.75" x14ac:dyDescent="0.25">
      <c r="B274" s="345" t="s">
        <v>454</v>
      </c>
      <c r="C274" s="346">
        <f>SUM(C271:C273)</f>
        <v>24</v>
      </c>
      <c r="D274" s="347">
        <f>IF(C274&gt;4, VLOOKUP(B270, '[2]Constant Information'!$J$4:$W$188, 13, FALSE), "-")</f>
        <v>50819.5</v>
      </c>
      <c r="E274" s="348"/>
      <c r="F274" s="345" t="s">
        <v>249</v>
      </c>
      <c r="G274" s="349">
        <f>SUM(G271:G273)</f>
        <v>67703.243135989993</v>
      </c>
      <c r="H274" s="347">
        <f>SUM(H271:H273)</f>
        <v>52939.93527948</v>
      </c>
    </row>
    <row r="275" spans="2:8" ht="15.75" x14ac:dyDescent="0.25">
      <c r="B275" s="334" t="s">
        <v>309</v>
      </c>
      <c r="C275" s="335"/>
      <c r="D275" s="336"/>
      <c r="E275" s="337"/>
      <c r="F275" s="334" t="s">
        <v>309</v>
      </c>
      <c r="G275" s="338"/>
      <c r="H275" s="336"/>
    </row>
    <row r="276" spans="2:8" x14ac:dyDescent="0.25">
      <c r="B276" s="339" t="s">
        <v>112</v>
      </c>
      <c r="C276" s="340">
        <f>VLOOKUP(B275, '[2]Constant Information'!$J$4:$N$188, 2, FALSE)</f>
        <v>9</v>
      </c>
      <c r="D276" s="341">
        <f>IF(C276&gt;4, VLOOKUP(B275, '[2]Constant Information'!$J$4:$W$188, 10, FALSE), "-")</f>
        <v>42432</v>
      </c>
      <c r="E276" s="342"/>
      <c r="F276" s="339" t="s">
        <v>455</v>
      </c>
      <c r="G276" s="343">
        <f>VLOOKUP(F275, '[2]Constant Information'!$J$4:$AF$188, 13, FALSE)</f>
        <v>36333.8125</v>
      </c>
      <c r="H276" s="341">
        <f>VLOOKUP(F275, '[2]Constant Information'!$J$4:$AF$188, 15, FALSE)</f>
        <v>35292</v>
      </c>
    </row>
    <row r="277" spans="2:8" x14ac:dyDescent="0.25">
      <c r="B277" s="339" t="s">
        <v>93</v>
      </c>
      <c r="C277" s="340">
        <f>VLOOKUP(B275, '[2]Constant Information'!$J$4:$N$188, 3, FALSE)</f>
        <v>0</v>
      </c>
      <c r="D277" s="341" t="str">
        <f>IF(C277&gt;4, VLOOKUP(B275, '[2]Constant Information'!$J$4:$W$188, 11, FALSE), "-")</f>
        <v>-</v>
      </c>
      <c r="E277" s="342"/>
      <c r="F277" s="339" t="s">
        <v>456</v>
      </c>
      <c r="G277" s="343">
        <f>VLOOKUP(F275, '[2]Constant Information'!$J$4:$AF$188, 8, FALSE)</f>
        <v>10056</v>
      </c>
      <c r="H277" s="341">
        <f>VLOOKUP(F275, '[2]Constant Information'!$J$4:$AF$188, 6, FALSE)</f>
        <v>10953</v>
      </c>
    </row>
    <row r="278" spans="2:8" x14ac:dyDescent="0.25">
      <c r="B278" s="344" t="s">
        <v>250</v>
      </c>
      <c r="C278" s="340">
        <f>VLOOKUP(B275, '[2]Constant Information'!$J$4:$N$188, 4, FALSE)</f>
        <v>4</v>
      </c>
      <c r="D278" s="341" t="str">
        <f>IF(C278&gt;4, VLOOKUP(B275, '[2]Constant Information'!$J$4:$W$188, 12, FALSE), "-")</f>
        <v>-</v>
      </c>
      <c r="E278" s="342"/>
      <c r="F278" s="344" t="s">
        <v>457</v>
      </c>
      <c r="G278" s="343">
        <f>VLOOKUP(F275, '[2]Constant Information'!$J$4:$AF$188, 9, FALSE)</f>
        <v>4881.5501707262501</v>
      </c>
      <c r="H278" s="341">
        <f>VLOOKUP(F275, '[2]Constant Information'!$J$4:$AF$188, 7, FALSE)</f>
        <v>4741.5797234400006</v>
      </c>
    </row>
    <row r="279" spans="2:8" ht="15.75" x14ac:dyDescent="0.25">
      <c r="B279" s="345" t="s">
        <v>454</v>
      </c>
      <c r="C279" s="346">
        <f>SUM(C276:C278)</f>
        <v>13</v>
      </c>
      <c r="D279" s="347">
        <f>IF(C279&gt;4, VLOOKUP(B275, '[2]Constant Information'!$J$4:$W$188, 13, FALSE), "-")</f>
        <v>36333.8125</v>
      </c>
      <c r="E279" s="348"/>
      <c r="F279" s="345" t="s">
        <v>249</v>
      </c>
      <c r="G279" s="349">
        <f>SUM(G276:G278)</f>
        <v>51271.362670726252</v>
      </c>
      <c r="H279" s="347">
        <f>SUM(H276:H278)</f>
        <v>50986.579723440002</v>
      </c>
    </row>
    <row r="280" spans="2:8" ht="15.75" x14ac:dyDescent="0.25">
      <c r="B280" s="334" t="s">
        <v>310</v>
      </c>
      <c r="C280" s="335"/>
      <c r="D280" s="336"/>
      <c r="E280" s="337"/>
      <c r="F280" s="334" t="s">
        <v>310</v>
      </c>
      <c r="G280" s="338"/>
      <c r="H280" s="336"/>
    </row>
    <row r="281" spans="2:8" x14ac:dyDescent="0.25">
      <c r="B281" s="339" t="s">
        <v>112</v>
      </c>
      <c r="C281" s="340">
        <f>VLOOKUP(B280, '[2]Constant Information'!$J$4:$N$188, 2, FALSE)</f>
        <v>8</v>
      </c>
      <c r="D281" s="341">
        <f>IF(C281&gt;4, VLOOKUP(B280, '[2]Constant Information'!$J$4:$W$188, 10, FALSE), "-")</f>
        <v>75610.5</v>
      </c>
      <c r="E281" s="342"/>
      <c r="F281" s="339" t="s">
        <v>455</v>
      </c>
      <c r="G281" s="343">
        <f>VLOOKUP(F280, '[2]Constant Information'!$J$4:$AF$188, 13, FALSE)</f>
        <v>72796.917092271018</v>
      </c>
      <c r="H281" s="341">
        <f>VLOOKUP(F280, '[2]Constant Information'!$J$4:$AF$188, 15, FALSE)</f>
        <v>44808</v>
      </c>
    </row>
    <row r="282" spans="2:8" x14ac:dyDescent="0.25">
      <c r="B282" s="339" t="s">
        <v>93</v>
      </c>
      <c r="C282" s="340">
        <f>VLOOKUP(B280, '[2]Constant Information'!$J$4:$N$188, 3, FALSE)</f>
        <v>11</v>
      </c>
      <c r="D282" s="341">
        <f>IF(C282&gt;4, VLOOKUP(B280, '[2]Constant Information'!$J$4:$W$188, 11, FALSE), "-")</f>
        <v>69238.251276813069</v>
      </c>
      <c r="E282" s="342"/>
      <c r="F282" s="339" t="s">
        <v>456</v>
      </c>
      <c r="G282" s="343">
        <f>VLOOKUP(F280, '[2]Constant Information'!$J$4:$AF$188, 8, FALSE)</f>
        <v>10056</v>
      </c>
      <c r="H282" s="341">
        <f>VLOOKUP(F280, '[2]Constant Information'!$J$4:$AF$188, 6, FALSE)</f>
        <v>10953</v>
      </c>
    </row>
    <row r="283" spans="2:8" x14ac:dyDescent="0.25">
      <c r="B283" s="344" t="s">
        <v>250</v>
      </c>
      <c r="C283" s="340">
        <f>VLOOKUP(B280, '[2]Constant Information'!$J$4:$N$188, 4, FALSE)</f>
        <v>3</v>
      </c>
      <c r="D283" s="341" t="str">
        <f>IF(C283&gt;4, VLOOKUP(B280, '[2]Constant Information'!$J$4:$W$188, 12, FALSE), "-")</f>
        <v>-</v>
      </c>
      <c r="E283" s="342"/>
      <c r="F283" s="344" t="s">
        <v>457</v>
      </c>
      <c r="G283" s="343">
        <f>VLOOKUP(F280, '[2]Constant Information'!$J$4:$AF$188, 9, FALSE)</f>
        <v>9780.4710986528116</v>
      </c>
      <c r="H283" s="341">
        <f>VLOOKUP(F280, '[2]Constant Information'!$J$4:$AF$188, 7, FALSE)</f>
        <v>6020.0811585600004</v>
      </c>
    </row>
    <row r="284" spans="2:8" ht="15.75" x14ac:dyDescent="0.25">
      <c r="B284" s="345" t="s">
        <v>454</v>
      </c>
      <c r="C284" s="346">
        <f>SUM(C281:C283)</f>
        <v>22</v>
      </c>
      <c r="D284" s="347">
        <f>IF(C284&gt;4, VLOOKUP(B280, '[2]Constant Information'!$J$4:$W$188, 13, FALSE), "-")</f>
        <v>72796.917092271018</v>
      </c>
      <c r="E284" s="348"/>
      <c r="F284" s="345" t="s">
        <v>249</v>
      </c>
      <c r="G284" s="349">
        <f>SUM(G281:G283)</f>
        <v>92633.388190923826</v>
      </c>
      <c r="H284" s="347">
        <f>SUM(H281:H283)</f>
        <v>61781.081158560002</v>
      </c>
    </row>
    <row r="285" spans="2:8" ht="15.75" x14ac:dyDescent="0.25">
      <c r="B285" s="334" t="s">
        <v>311</v>
      </c>
      <c r="C285" s="335"/>
      <c r="D285" s="336"/>
      <c r="E285" s="337"/>
      <c r="F285" s="334" t="s">
        <v>311</v>
      </c>
      <c r="G285" s="338"/>
      <c r="H285" s="336"/>
    </row>
    <row r="286" spans="2:8" x14ac:dyDescent="0.25">
      <c r="B286" s="339" t="s">
        <v>112</v>
      </c>
      <c r="C286" s="340">
        <f>VLOOKUP(B285, '[2]Constant Information'!$J$4:$N$188, 2, FALSE)</f>
        <v>1</v>
      </c>
      <c r="D286" s="341" t="str">
        <f>IF(C286&gt;4, VLOOKUP(B285, '[2]Constant Information'!$J$4:$W$188, 10, FALSE), "-")</f>
        <v>-</v>
      </c>
      <c r="E286" s="342"/>
      <c r="F286" s="339" t="s">
        <v>455</v>
      </c>
      <c r="G286" s="343">
        <f>VLOOKUP(F285, '[2]Constant Information'!$J$4:$AF$188, 13, FALSE)</f>
        <v>73040.373846681963</v>
      </c>
      <c r="H286" s="341">
        <f>VLOOKUP(F285, '[2]Constant Information'!$J$4:$AF$188, 15, FALSE)</f>
        <v>51810</v>
      </c>
    </row>
    <row r="287" spans="2:8" x14ac:dyDescent="0.25">
      <c r="B287" s="339" t="s">
        <v>93</v>
      </c>
      <c r="C287" s="340">
        <f>VLOOKUP(B285, '[2]Constant Information'!$J$4:$N$188, 3, FALSE)</f>
        <v>8</v>
      </c>
      <c r="D287" s="341">
        <f>IF(C287&gt;4, VLOOKUP(B285, '[2]Constant Information'!$J$4:$W$188, 11, FALSE), "-")</f>
        <v>67875.121540045875</v>
      </c>
      <c r="E287" s="342"/>
      <c r="F287" s="339" t="s">
        <v>456</v>
      </c>
      <c r="G287" s="343">
        <f>VLOOKUP(F285, '[2]Constant Information'!$J$4:$AF$188, 8, FALSE)</f>
        <v>10056</v>
      </c>
      <c r="H287" s="341">
        <f>VLOOKUP(F285, '[2]Constant Information'!$J$4:$AF$188, 6, FALSE)</f>
        <v>10953</v>
      </c>
    </row>
    <row r="288" spans="2:8" x14ac:dyDescent="0.25">
      <c r="B288" s="344" t="s">
        <v>250</v>
      </c>
      <c r="C288" s="340">
        <f>VLOOKUP(B285, '[2]Constant Information'!$J$4:$N$188, 4, FALSE)</f>
        <v>3</v>
      </c>
      <c r="D288" s="341" t="str">
        <f>IF(C288&gt;4, VLOOKUP(B285, '[2]Constant Information'!$J$4:$W$188, 12, FALSE), "-")</f>
        <v>-</v>
      </c>
      <c r="E288" s="342"/>
      <c r="F288" s="344" t="s">
        <v>457</v>
      </c>
      <c r="G288" s="343">
        <f>VLOOKUP(F285, '[2]Constant Information'!$J$4:$AF$188, 9, FALSE)</f>
        <v>9813.1802001559699</v>
      </c>
      <c r="H288" s="341">
        <f>VLOOKUP(F285, '[2]Constant Information'!$J$4:$AF$188, 7, FALSE)</f>
        <v>6960.8196042000009</v>
      </c>
    </row>
    <row r="289" spans="2:8" ht="15.75" x14ac:dyDescent="0.25">
      <c r="B289" s="345" t="s">
        <v>454</v>
      </c>
      <c r="C289" s="346">
        <f>SUM(C286:C288)</f>
        <v>12</v>
      </c>
      <c r="D289" s="347">
        <f>IF(C289&gt;4, VLOOKUP(B285, '[2]Constant Information'!$J$4:$W$188, 13, FALSE), "-")</f>
        <v>73040.373846681963</v>
      </c>
      <c r="E289" s="348"/>
      <c r="F289" s="345" t="s">
        <v>249</v>
      </c>
      <c r="G289" s="349">
        <f>SUM(G286:G288)</f>
        <v>92909.554046837933</v>
      </c>
      <c r="H289" s="347">
        <f>SUM(H286:H288)</f>
        <v>69723.819604200005</v>
      </c>
    </row>
    <row r="290" spans="2:8" ht="15.75" x14ac:dyDescent="0.25">
      <c r="B290" s="334" t="s">
        <v>312</v>
      </c>
      <c r="C290" s="335"/>
      <c r="D290" s="336"/>
      <c r="E290" s="337"/>
      <c r="F290" s="334" t="s">
        <v>312</v>
      </c>
      <c r="G290" s="338"/>
      <c r="H290" s="336"/>
    </row>
    <row r="291" spans="2:8" x14ac:dyDescent="0.25">
      <c r="B291" s="339" t="s">
        <v>112</v>
      </c>
      <c r="C291" s="340">
        <f>VLOOKUP(B290, '[2]Constant Information'!$J$4:$N$188, 2, FALSE)</f>
        <v>7</v>
      </c>
      <c r="D291" s="341">
        <f>IF(C291&gt;4, VLOOKUP(B290, '[2]Constant Information'!$J$4:$W$188, 10, FALSE), "-")</f>
        <v>89911.5</v>
      </c>
      <c r="E291" s="342"/>
      <c r="F291" s="339" t="s">
        <v>455</v>
      </c>
      <c r="G291" s="343">
        <f>VLOOKUP(F290, '[2]Constant Information'!$J$4:$AF$188, 13, FALSE)</f>
        <v>82678.261627906977</v>
      </c>
      <c r="H291" s="341">
        <f>VLOOKUP(F290, '[2]Constant Information'!$J$4:$AF$188, 15, FALSE)</f>
        <v>80796</v>
      </c>
    </row>
    <row r="292" spans="2:8" x14ac:dyDescent="0.25">
      <c r="B292" s="339" t="s">
        <v>93</v>
      </c>
      <c r="C292" s="340">
        <f>VLOOKUP(B290, '[2]Constant Information'!$J$4:$N$188, 3, FALSE)</f>
        <v>11</v>
      </c>
      <c r="D292" s="341">
        <f>IF(C292&gt;4, VLOOKUP(B290, '[2]Constant Information'!$J$4:$W$188, 11, FALSE), "-")</f>
        <v>75445.023255813954</v>
      </c>
      <c r="E292" s="342"/>
      <c r="F292" s="339" t="s">
        <v>456</v>
      </c>
      <c r="G292" s="343">
        <f>VLOOKUP(F290, '[2]Constant Information'!$J$4:$AF$188, 8, FALSE)</f>
        <v>10056</v>
      </c>
      <c r="H292" s="341">
        <f>VLOOKUP(F290, '[2]Constant Information'!$J$4:$AF$188, 6, FALSE)</f>
        <v>10953</v>
      </c>
    </row>
    <row r="293" spans="2:8" x14ac:dyDescent="0.25">
      <c r="B293" s="344" t="s">
        <v>250</v>
      </c>
      <c r="C293" s="340">
        <f>VLOOKUP(B290, '[2]Constant Information'!$J$4:$N$188, 4, FALSE)</f>
        <v>0</v>
      </c>
      <c r="D293" s="341" t="str">
        <f>IF(C293&gt;4, VLOOKUP(B290, '[2]Constant Information'!$J$4:$W$188, 12, FALSE), "-")</f>
        <v>-</v>
      </c>
      <c r="E293" s="342"/>
      <c r="F293" s="344" t="s">
        <v>457</v>
      </c>
      <c r="G293" s="343">
        <f>VLOOKUP(F290, '[2]Constant Information'!$J$4:$AF$188, 9, FALSE)</f>
        <v>11108.057602407094</v>
      </c>
      <c r="H293" s="341">
        <f>VLOOKUP(F290, '[2]Constant Information'!$J$4:$AF$188, 7, FALSE)</f>
        <v>10855.170444720001</v>
      </c>
    </row>
    <row r="294" spans="2:8" ht="15.75" x14ac:dyDescent="0.25">
      <c r="B294" s="345" t="s">
        <v>454</v>
      </c>
      <c r="C294" s="346">
        <f>SUM(C291:C293)</f>
        <v>18</v>
      </c>
      <c r="D294" s="347">
        <f>IF(C294&gt;4, VLOOKUP(B290, '[2]Constant Information'!$J$4:$W$188, 13, FALSE), "-")</f>
        <v>82678.261627906977</v>
      </c>
      <c r="E294" s="348"/>
      <c r="F294" s="345" t="s">
        <v>249</v>
      </c>
      <c r="G294" s="349">
        <f>SUM(G291:G293)</f>
        <v>103842.31923031407</v>
      </c>
      <c r="H294" s="347">
        <f>SUM(H291:H293)</f>
        <v>102604.17044472</v>
      </c>
    </row>
    <row r="295" spans="2:8" ht="15.75" x14ac:dyDescent="0.25">
      <c r="B295" s="334" t="s">
        <v>313</v>
      </c>
      <c r="C295" s="335"/>
      <c r="D295" s="336"/>
      <c r="E295" s="337"/>
      <c r="F295" s="334" t="s">
        <v>313</v>
      </c>
      <c r="G295" s="338"/>
      <c r="H295" s="336"/>
    </row>
    <row r="296" spans="2:8" x14ac:dyDescent="0.25">
      <c r="B296" s="339" t="s">
        <v>112</v>
      </c>
      <c r="C296" s="340">
        <f>VLOOKUP(B295, '[2]Constant Information'!$J$4:$N$188, 2, FALSE)</f>
        <v>0</v>
      </c>
      <c r="D296" s="341" t="str">
        <f>IF(C296&gt;4, VLOOKUP(B295, '[2]Constant Information'!$J$4:$W$188, 10, FALSE), "-")</f>
        <v>-</v>
      </c>
      <c r="E296" s="342"/>
      <c r="F296" s="339" t="s">
        <v>455</v>
      </c>
      <c r="G296" s="343">
        <f>VLOOKUP(F295, '[2]Constant Information'!$J$4:$AF$188, 13, FALSE)</f>
        <v>60670.823289070482</v>
      </c>
      <c r="H296" s="341">
        <f>VLOOKUP(F295, '[2]Constant Information'!$J$4:$AF$188, 15, FALSE)</f>
        <v>51810</v>
      </c>
    </row>
    <row r="297" spans="2:8" x14ac:dyDescent="0.25">
      <c r="B297" s="339" t="s">
        <v>93</v>
      </c>
      <c r="C297" s="340">
        <f>VLOOKUP(B295, '[2]Constant Information'!$J$4:$N$188, 3, FALSE)</f>
        <v>5</v>
      </c>
      <c r="D297" s="341">
        <f>IF(C297&gt;4, VLOOKUP(B295, '[2]Constant Information'!$J$4:$W$188, 11, FALSE), "-")</f>
        <v>60670.823289070482</v>
      </c>
      <c r="E297" s="342"/>
      <c r="F297" s="339" t="s">
        <v>456</v>
      </c>
      <c r="G297" s="343">
        <f>VLOOKUP(F295, '[2]Constant Information'!$J$4:$AF$188, 8, FALSE)</f>
        <v>10056</v>
      </c>
      <c r="H297" s="341">
        <f>VLOOKUP(F295, '[2]Constant Information'!$J$4:$AF$188, 6, FALSE)</f>
        <v>10953</v>
      </c>
    </row>
    <row r="298" spans="2:8" x14ac:dyDescent="0.25">
      <c r="B298" s="344" t="s">
        <v>250</v>
      </c>
      <c r="C298" s="340">
        <f>VLOOKUP(B295, '[2]Constant Information'!$J$4:$N$188, 4, FALSE)</f>
        <v>0</v>
      </c>
      <c r="D298" s="341" t="str">
        <f>IF(C298&gt;4, VLOOKUP(B295, '[2]Constant Information'!$J$4:$W$188, 12, FALSE), "-")</f>
        <v>-</v>
      </c>
      <c r="E298" s="342"/>
      <c r="F298" s="344" t="s">
        <v>457</v>
      </c>
      <c r="G298" s="343">
        <f>VLOOKUP(F295, '[2]Constant Information'!$J$4:$AF$188, 9, FALSE)</f>
        <v>7498.1764563490915</v>
      </c>
      <c r="H298" s="341">
        <f>VLOOKUP(F295, '[2]Constant Information'!$J$4:$AF$188, 7, FALSE)</f>
        <v>6960.8196042000009</v>
      </c>
    </row>
    <row r="299" spans="2:8" ht="15.75" x14ac:dyDescent="0.25">
      <c r="B299" s="345" t="s">
        <v>454</v>
      </c>
      <c r="C299" s="346">
        <f>SUM(C296:C298)</f>
        <v>5</v>
      </c>
      <c r="D299" s="347">
        <f>IF(C299&gt;4, VLOOKUP(B295, '[2]Constant Information'!$J$4:$W$188, 13, FALSE), "-")</f>
        <v>60670.823289070482</v>
      </c>
      <c r="E299" s="348"/>
      <c r="F299" s="345" t="s">
        <v>249</v>
      </c>
      <c r="G299" s="349">
        <f>SUM(G296:G298)</f>
        <v>78224.999745419569</v>
      </c>
      <c r="H299" s="347">
        <f>SUM(H296:H298)</f>
        <v>69723.819604200005</v>
      </c>
    </row>
    <row r="300" spans="2:8" ht="15.75" x14ac:dyDescent="0.25">
      <c r="B300" s="334" t="s">
        <v>314</v>
      </c>
      <c r="C300" s="335"/>
      <c r="D300" s="336"/>
      <c r="E300" s="337"/>
      <c r="F300" s="334" t="s">
        <v>314</v>
      </c>
      <c r="G300" s="338"/>
      <c r="H300" s="336"/>
    </row>
    <row r="301" spans="2:8" x14ac:dyDescent="0.25">
      <c r="B301" s="339" t="s">
        <v>112</v>
      </c>
      <c r="C301" s="340">
        <f>VLOOKUP(B300, '[2]Constant Information'!$J$4:$N$188, 2, FALSE)</f>
        <v>1</v>
      </c>
      <c r="D301" s="341" t="str">
        <f>IF(C301&gt;4, VLOOKUP(B300, '[2]Constant Information'!$J$4:$W$188, 10, FALSE), "-")</f>
        <v>-</v>
      </c>
      <c r="E301" s="342"/>
      <c r="F301" s="339" t="s">
        <v>455</v>
      </c>
      <c r="G301" s="343">
        <f>VLOOKUP(F300, '[2]Constant Information'!$J$4:$AF$188, 13, FALSE)</f>
        <v>58643.604542049718</v>
      </c>
      <c r="H301" s="341">
        <f>VLOOKUP(F300, '[2]Constant Information'!$J$4:$AF$188, 15, FALSE)</f>
        <v>42708</v>
      </c>
    </row>
    <row r="302" spans="2:8" x14ac:dyDescent="0.25">
      <c r="B302" s="339" t="s">
        <v>93</v>
      </c>
      <c r="C302" s="340">
        <f>VLOOKUP(B300, '[2]Constant Information'!$J$4:$N$188, 3, FALSE)</f>
        <v>9</v>
      </c>
      <c r="D302" s="341">
        <f>IF(C302&gt;4, VLOOKUP(B300, '[2]Constant Information'!$J$4:$W$188, 11, FALSE), "-")</f>
        <v>53294.553626149129</v>
      </c>
      <c r="E302" s="342"/>
      <c r="F302" s="339" t="s">
        <v>456</v>
      </c>
      <c r="G302" s="343">
        <f>VLOOKUP(F300, '[2]Constant Information'!$J$4:$AF$188, 8, FALSE)</f>
        <v>10056</v>
      </c>
      <c r="H302" s="341">
        <f>VLOOKUP(F300, '[2]Constant Information'!$J$4:$AF$188, 6, FALSE)</f>
        <v>10953</v>
      </c>
    </row>
    <row r="303" spans="2:8" x14ac:dyDescent="0.25">
      <c r="B303" s="344" t="s">
        <v>250</v>
      </c>
      <c r="C303" s="340">
        <f>VLOOKUP(B300, '[2]Constant Information'!$J$4:$N$188, 4, FALSE)</f>
        <v>1</v>
      </c>
      <c r="D303" s="341" t="str">
        <f>IF(C303&gt;4, VLOOKUP(B300, '[2]Constant Information'!$J$4:$W$188, 12, FALSE), "-")</f>
        <v>-</v>
      </c>
      <c r="E303" s="342"/>
      <c r="F303" s="344" t="s">
        <v>457</v>
      </c>
      <c r="G303" s="343">
        <f>VLOOKUP(F300, '[2]Constant Information'!$J$4:$AF$188, 9, FALSE)</f>
        <v>9041.203265547003</v>
      </c>
      <c r="H303" s="341">
        <f>VLOOKUP(F300, '[2]Constant Information'!$J$4:$AF$188, 7, FALSE)</f>
        <v>5737.9402365599999</v>
      </c>
    </row>
    <row r="304" spans="2:8" ht="15.75" x14ac:dyDescent="0.25">
      <c r="B304" s="345" t="s">
        <v>454</v>
      </c>
      <c r="C304" s="346">
        <f>SUM(C301:C303)</f>
        <v>11</v>
      </c>
      <c r="D304" s="347">
        <f>IF(C304&gt;4, VLOOKUP(B300, '[2]Constant Information'!$J$4:$W$188, 13, FALSE), "-")</f>
        <v>58643.604542049718</v>
      </c>
      <c r="E304" s="348"/>
      <c r="F304" s="345" t="s">
        <v>249</v>
      </c>
      <c r="G304" s="349">
        <f>SUM(G301:G303)</f>
        <v>77740.807807596721</v>
      </c>
      <c r="H304" s="347">
        <f>SUM(H301:H303)</f>
        <v>59398.940236559996</v>
      </c>
    </row>
    <row r="305" spans="2:8" ht="15.75" x14ac:dyDescent="0.25">
      <c r="B305" s="334" t="s">
        <v>315</v>
      </c>
      <c r="C305" s="335"/>
      <c r="D305" s="336"/>
      <c r="E305" s="337"/>
      <c r="F305" s="334" t="s">
        <v>315</v>
      </c>
      <c r="G305" s="338"/>
      <c r="H305" s="336"/>
    </row>
    <row r="306" spans="2:8" x14ac:dyDescent="0.25">
      <c r="B306" s="339" t="s">
        <v>112</v>
      </c>
      <c r="C306" s="340">
        <f>VLOOKUP(B305, '[2]Constant Information'!$J$4:$N$188, 2, FALSE)</f>
        <v>3</v>
      </c>
      <c r="D306" s="341" t="str">
        <f>IF(C306&gt;4, VLOOKUP(B305, '[2]Constant Information'!$J$4:$W$188, 10, FALSE), "-")</f>
        <v>-</v>
      </c>
      <c r="E306" s="342"/>
      <c r="F306" s="339" t="s">
        <v>455</v>
      </c>
      <c r="G306" s="343">
        <f>VLOOKUP(F305, '[2]Constant Information'!$J$4:$AF$188, 13, FALSE)</f>
        <v>54742.125424218677</v>
      </c>
      <c r="H306" s="341">
        <f>VLOOKUP(F305, '[2]Constant Information'!$J$4:$AF$188, 15, FALSE)</f>
        <v>54456</v>
      </c>
    </row>
    <row r="307" spans="2:8" x14ac:dyDescent="0.25">
      <c r="B307" s="339" t="s">
        <v>93</v>
      </c>
      <c r="C307" s="340">
        <f>VLOOKUP(B305, '[2]Constant Information'!$J$4:$N$188, 3, FALSE)</f>
        <v>8</v>
      </c>
      <c r="D307" s="341">
        <f>IF(C307&gt;4, VLOOKUP(B305, '[2]Constant Information'!$J$4:$W$188, 11, FALSE), "-")</f>
        <v>60578.026272656003</v>
      </c>
      <c r="E307" s="342"/>
      <c r="F307" s="339" t="s">
        <v>456</v>
      </c>
      <c r="G307" s="343">
        <f>VLOOKUP(F305, '[2]Constant Information'!$J$4:$AF$188, 8, FALSE)</f>
        <v>10056</v>
      </c>
      <c r="H307" s="341">
        <f>VLOOKUP(F305, '[2]Constant Information'!$J$4:$AF$188, 6, FALSE)</f>
        <v>10953</v>
      </c>
    </row>
    <row r="308" spans="2:8" x14ac:dyDescent="0.25">
      <c r="B308" s="344" t="s">
        <v>250</v>
      </c>
      <c r="C308" s="340">
        <f>VLOOKUP(B305, '[2]Constant Information'!$J$4:$N$188, 4, FALSE)</f>
        <v>3</v>
      </c>
      <c r="D308" s="341" t="str">
        <f>IF(C308&gt;4, VLOOKUP(B305, '[2]Constant Information'!$J$4:$W$188, 12, FALSE), "-")</f>
        <v>-</v>
      </c>
      <c r="E308" s="342"/>
      <c r="F308" s="344" t="s">
        <v>457</v>
      </c>
      <c r="G308" s="343">
        <f>VLOOKUP(F305, '[2]Constant Information'!$J$4:$AF$188, 9, FALSE)</f>
        <v>5091.2185680526445</v>
      </c>
      <c r="H308" s="341">
        <f>VLOOKUP(F305, '[2]Constant Information'!$J$4:$AF$188, 7, FALSE)</f>
        <v>7316.3171659200016</v>
      </c>
    </row>
    <row r="309" spans="2:8" ht="15.75" x14ac:dyDescent="0.25">
      <c r="B309" s="345" t="s">
        <v>454</v>
      </c>
      <c r="C309" s="346">
        <f>SUM(C306:C308)</f>
        <v>14</v>
      </c>
      <c r="D309" s="347">
        <f>IF(C309&gt;4, VLOOKUP(B305, '[2]Constant Information'!$J$4:$W$188, 13, FALSE), "-")</f>
        <v>54742.125424218677</v>
      </c>
      <c r="E309" s="348"/>
      <c r="F309" s="345" t="s">
        <v>249</v>
      </c>
      <c r="G309" s="349">
        <f>SUM(G306:G308)</f>
        <v>69889.343992271315</v>
      </c>
      <c r="H309" s="347">
        <f>SUM(H306:H308)</f>
        <v>72725.317165920002</v>
      </c>
    </row>
    <row r="310" spans="2:8" ht="15.75" x14ac:dyDescent="0.25">
      <c r="B310" s="334" t="s">
        <v>316</v>
      </c>
      <c r="C310" s="335"/>
      <c r="D310" s="336"/>
      <c r="E310" s="337"/>
      <c r="F310" s="334" t="s">
        <v>316</v>
      </c>
      <c r="G310" s="338"/>
      <c r="H310" s="336"/>
    </row>
    <row r="311" spans="2:8" x14ac:dyDescent="0.25">
      <c r="B311" s="339" t="s">
        <v>112</v>
      </c>
      <c r="C311" s="340">
        <f>VLOOKUP(B310, '[2]Constant Information'!$J$4:$N$188, 2, FALSE)</f>
        <v>0</v>
      </c>
      <c r="D311" s="341" t="str">
        <f>IF(C311&gt;4, VLOOKUP(B310, '[2]Constant Information'!$J$4:$W$188, 10, FALSE), "-")</f>
        <v>-</v>
      </c>
      <c r="E311" s="342"/>
      <c r="F311" s="339" t="s">
        <v>455</v>
      </c>
      <c r="G311" s="343">
        <f>VLOOKUP(F310, '[2]Constant Information'!$J$4:$AF$188, 13, FALSE)</f>
        <v>62202.811234699177</v>
      </c>
      <c r="H311" s="341">
        <f>VLOOKUP(F310, '[2]Constant Information'!$J$4:$AF$188, 15, FALSE)</f>
        <v>53106</v>
      </c>
    </row>
    <row r="312" spans="2:8" x14ac:dyDescent="0.25">
      <c r="B312" s="339" t="s">
        <v>93</v>
      </c>
      <c r="C312" s="340">
        <f>VLOOKUP(B310, '[2]Constant Information'!$J$4:$N$188, 3, FALSE)</f>
        <v>6</v>
      </c>
      <c r="D312" s="341">
        <f>IF(C312&gt;4, VLOOKUP(B310, '[2]Constant Information'!$J$4:$W$188, 11, FALSE), "-")</f>
        <v>62202.811234699177</v>
      </c>
      <c r="E312" s="342"/>
      <c r="F312" s="339" t="s">
        <v>456</v>
      </c>
      <c r="G312" s="343">
        <f>VLOOKUP(F310, '[2]Constant Information'!$J$4:$AF$188, 8, FALSE)</f>
        <v>10056</v>
      </c>
      <c r="H312" s="341">
        <f>VLOOKUP(F310, '[2]Constant Information'!$J$4:$AF$188, 6, FALSE)</f>
        <v>10953</v>
      </c>
    </row>
    <row r="313" spans="2:8" x14ac:dyDescent="0.25">
      <c r="B313" s="344" t="s">
        <v>250</v>
      </c>
      <c r="C313" s="340">
        <f>VLOOKUP(B310, '[2]Constant Information'!$J$4:$N$188, 4, FALSE)</f>
        <v>0</v>
      </c>
      <c r="D313" s="341" t="str">
        <f>IF(C313&gt;4, VLOOKUP(B310, '[2]Constant Information'!$J$4:$W$188, 12, FALSE), "-")</f>
        <v>-</v>
      </c>
      <c r="E313" s="342"/>
      <c r="F313" s="344" t="s">
        <v>457</v>
      </c>
      <c r="G313" s="343">
        <f>VLOOKUP(F310, '[2]Constant Information'!$J$4:$AF$188, 9, FALSE)</f>
        <v>9915.991103283699</v>
      </c>
      <c r="H313" s="341">
        <f>VLOOKUP(F310, '[2]Constant Information'!$J$4:$AF$188, 7, FALSE)</f>
        <v>7134.9408589200011</v>
      </c>
    </row>
    <row r="314" spans="2:8" ht="15.75" x14ac:dyDescent="0.25">
      <c r="B314" s="345" t="s">
        <v>454</v>
      </c>
      <c r="C314" s="346">
        <f>SUM(C311:C313)</f>
        <v>6</v>
      </c>
      <c r="D314" s="347">
        <f>IF(C314&gt;4, VLOOKUP(B310, '[2]Constant Information'!$J$4:$W$188, 13, FALSE), "-")</f>
        <v>62202.811234699177</v>
      </c>
      <c r="E314" s="348"/>
      <c r="F314" s="345" t="s">
        <v>249</v>
      </c>
      <c r="G314" s="349">
        <f>SUM(G311:G313)</f>
        <v>82174.802337982881</v>
      </c>
      <c r="H314" s="347">
        <f>SUM(H311:H313)</f>
        <v>71193.940858920003</v>
      </c>
    </row>
    <row r="315" spans="2:8" ht="15.75" x14ac:dyDescent="0.25">
      <c r="B315" s="327" t="s">
        <v>318</v>
      </c>
      <c r="C315" s="328"/>
      <c r="D315" s="329"/>
      <c r="E315" s="330"/>
      <c r="F315" s="327" t="s">
        <v>318</v>
      </c>
      <c r="G315" s="328"/>
      <c r="H315" s="329"/>
    </row>
    <row r="316" spans="2:8" ht="47.25" x14ac:dyDescent="0.25">
      <c r="B316" s="331" t="s">
        <v>451</v>
      </c>
      <c r="C316" s="332" t="s">
        <v>452</v>
      </c>
      <c r="D316" s="333" t="s">
        <v>453</v>
      </c>
      <c r="E316" s="330"/>
      <c r="F316" s="331" t="s">
        <v>451</v>
      </c>
      <c r="G316" s="332" t="s">
        <v>454</v>
      </c>
      <c r="H316" s="333" t="s">
        <v>38</v>
      </c>
    </row>
    <row r="317" spans="2:8" ht="15.75" x14ac:dyDescent="0.25">
      <c r="B317" s="334" t="s">
        <v>317</v>
      </c>
      <c r="C317" s="335"/>
      <c r="D317" s="336"/>
      <c r="E317" s="337"/>
      <c r="F317" s="334" t="s">
        <v>317</v>
      </c>
      <c r="G317" s="338"/>
      <c r="H317" s="336"/>
    </row>
    <row r="318" spans="2:8" x14ac:dyDescent="0.25">
      <c r="B318" s="339" t="s">
        <v>112</v>
      </c>
      <c r="C318" s="340">
        <f>VLOOKUP(B317, '[2]Constant Information'!$J$4:$N$188, 2, FALSE)</f>
        <v>1</v>
      </c>
      <c r="D318" s="341" t="str">
        <f>IF(C318&gt;4, VLOOKUP(B317, '[2]Constant Information'!$J$4:$W$188, 10, FALSE), "-")</f>
        <v>-</v>
      </c>
      <c r="E318" s="342"/>
      <c r="F318" s="339" t="s">
        <v>455</v>
      </c>
      <c r="G318" s="343">
        <f>VLOOKUP(F317, '[2]Constant Information'!$J$4:$AF$188, 13, FALSE)</f>
        <v>65276.014501666788</v>
      </c>
      <c r="H318" s="341">
        <f>VLOOKUP(F317, '[2]Constant Information'!$J$4:$AF$188, 15, FALSE)</f>
        <v>57192</v>
      </c>
    </row>
    <row r="319" spans="2:8" x14ac:dyDescent="0.25">
      <c r="B319" s="339" t="s">
        <v>93</v>
      </c>
      <c r="C319" s="340">
        <f>VLOOKUP(B317, '[2]Constant Information'!$J$4:$N$188, 3, FALSE)</f>
        <v>10</v>
      </c>
      <c r="D319" s="341">
        <f>IF(C319&gt;4, VLOOKUP(B317, '[2]Constant Information'!$J$4:$W$188, 11, FALSE), "-")</f>
        <v>60374.853505000356</v>
      </c>
      <c r="E319" s="342"/>
      <c r="F319" s="339" t="s">
        <v>456</v>
      </c>
      <c r="G319" s="343">
        <f>VLOOKUP(F317, '[2]Constant Information'!$J$4:$AF$188, 8, FALSE)</f>
        <v>10056</v>
      </c>
      <c r="H319" s="341">
        <f>VLOOKUP(F317, '[2]Constant Information'!$J$4:$AF$188, 6, FALSE)</f>
        <v>10953</v>
      </c>
    </row>
    <row r="320" spans="2:8" x14ac:dyDescent="0.25">
      <c r="B320" s="344" t="s">
        <v>250</v>
      </c>
      <c r="C320" s="340">
        <f>VLOOKUP(B317, '[2]Constant Information'!$J$4:$N$188, 4, FALSE)</f>
        <v>5</v>
      </c>
      <c r="D320" s="341">
        <f>IF(C320&gt;4, VLOOKUP(B317, '[2]Constant Information'!$J$4:$W$188, 12, FALSE), "-")</f>
        <v>70040</v>
      </c>
      <c r="E320" s="342"/>
      <c r="F320" s="344" t="s">
        <v>457</v>
      </c>
      <c r="G320" s="343">
        <f>VLOOKUP(F317, '[2]Constant Information'!$J$4:$AF$188, 9, FALSE)</f>
        <v>5312.0452976747038</v>
      </c>
      <c r="H320" s="341">
        <f>VLOOKUP(F317, '[2]Constant Information'!$J$4:$AF$188, 7, FALSE)</f>
        <v>7683.9064814399999</v>
      </c>
    </row>
    <row r="321" spans="2:8" ht="15.75" x14ac:dyDescent="0.25">
      <c r="B321" s="345" t="s">
        <v>454</v>
      </c>
      <c r="C321" s="346">
        <f>SUM(C318:C320)</f>
        <v>16</v>
      </c>
      <c r="D321" s="347">
        <f>IF(C321&gt;4, VLOOKUP(B317, '[2]Constant Information'!$J$4:$W$188, 13, FALSE), "-")</f>
        <v>65276.014501666788</v>
      </c>
      <c r="E321" s="348"/>
      <c r="F321" s="345" t="s">
        <v>249</v>
      </c>
      <c r="G321" s="349">
        <f>SUM(G318:G320)</f>
        <v>80644.059799341499</v>
      </c>
      <c r="H321" s="347">
        <f>SUM(H318:H320)</f>
        <v>75828.906481440004</v>
      </c>
    </row>
    <row r="322" spans="2:8" ht="15.75" x14ac:dyDescent="0.25">
      <c r="B322" s="334" t="s">
        <v>319</v>
      </c>
      <c r="C322" s="335"/>
      <c r="D322" s="336"/>
      <c r="E322" s="337"/>
      <c r="F322" s="334" t="s">
        <v>319</v>
      </c>
      <c r="G322" s="338"/>
      <c r="H322" s="336"/>
    </row>
    <row r="323" spans="2:8" x14ac:dyDescent="0.25">
      <c r="B323" s="339" t="s">
        <v>112</v>
      </c>
      <c r="C323" s="340">
        <f>VLOOKUP(B322, '[2]Constant Information'!$J$4:$N$188, 2, FALSE)</f>
        <v>2</v>
      </c>
      <c r="D323" s="341" t="str">
        <f>IF(C323&gt;4, VLOOKUP(B322, '[2]Constant Information'!$J$4:$W$188, 10, FALSE), "-")</f>
        <v>-</v>
      </c>
      <c r="E323" s="342"/>
      <c r="F323" s="339" t="s">
        <v>455</v>
      </c>
      <c r="G323" s="343">
        <f>VLOOKUP(F322, '[2]Constant Information'!$J$4:$AF$188, 13, FALSE)</f>
        <v>63994.130582350837</v>
      </c>
      <c r="H323" s="341">
        <f>VLOOKUP(F322, '[2]Constant Information'!$J$4:$AF$188, 15, FALSE)</f>
        <v>51810</v>
      </c>
    </row>
    <row r="324" spans="2:8" x14ac:dyDescent="0.25">
      <c r="B324" s="339" t="s">
        <v>93</v>
      </c>
      <c r="C324" s="340">
        <f>VLOOKUP(B322, '[2]Constant Information'!$J$4:$N$188, 3, FALSE)</f>
        <v>7</v>
      </c>
      <c r="D324" s="341">
        <f>IF(C324&gt;4, VLOOKUP(B322, '[2]Constant Information'!$J$4:$W$188, 11, FALSE), "-")</f>
        <v>50656.891747052519</v>
      </c>
      <c r="E324" s="342"/>
      <c r="F324" s="339" t="s">
        <v>456</v>
      </c>
      <c r="G324" s="343">
        <f>VLOOKUP(F322, '[2]Constant Information'!$J$4:$AF$188, 8, FALSE)</f>
        <v>10056</v>
      </c>
      <c r="H324" s="341">
        <f>VLOOKUP(F322, '[2]Constant Information'!$J$4:$AF$188, 6, FALSE)</f>
        <v>10953</v>
      </c>
    </row>
    <row r="325" spans="2:8" x14ac:dyDescent="0.25">
      <c r="B325" s="344" t="s">
        <v>250</v>
      </c>
      <c r="C325" s="340">
        <f>VLOOKUP(B322, '[2]Constant Information'!$J$4:$N$188, 4, FALSE)</f>
        <v>4</v>
      </c>
      <c r="D325" s="341" t="str">
        <f>IF(C325&gt;4, VLOOKUP(B322, '[2]Constant Information'!$J$4:$W$188, 12, FALSE), "-")</f>
        <v>-</v>
      </c>
      <c r="E325" s="342"/>
      <c r="F325" s="344" t="s">
        <v>457</v>
      </c>
      <c r="G325" s="343">
        <f>VLOOKUP(F322, '[2]Constant Information'!$J$4:$AF$188, 9, FALSE)</f>
        <v>6541.3072439753305</v>
      </c>
      <c r="H325" s="341">
        <f>VLOOKUP(F322, '[2]Constant Information'!$J$4:$AF$188, 7, FALSE)</f>
        <v>6960.8196042000009</v>
      </c>
    </row>
    <row r="326" spans="2:8" ht="15.75" x14ac:dyDescent="0.25">
      <c r="B326" s="345" t="s">
        <v>454</v>
      </c>
      <c r="C326" s="346">
        <f>SUM(C323:C325)</f>
        <v>13</v>
      </c>
      <c r="D326" s="347">
        <f>IF(C326&gt;4, VLOOKUP(B322, '[2]Constant Information'!$J$4:$W$188, 13, FALSE), "-")</f>
        <v>63994.130582350837</v>
      </c>
      <c r="E326" s="348"/>
      <c r="F326" s="345" t="s">
        <v>249</v>
      </c>
      <c r="G326" s="349">
        <f>SUM(G323:G325)</f>
        <v>80591.437826326161</v>
      </c>
      <c r="H326" s="347">
        <f>SUM(H323:H325)</f>
        <v>69723.819604200005</v>
      </c>
    </row>
    <row r="327" spans="2:8" ht="15.75" x14ac:dyDescent="0.25">
      <c r="B327" s="334" t="s">
        <v>320</v>
      </c>
      <c r="C327" s="335"/>
      <c r="D327" s="336"/>
      <c r="E327" s="337"/>
      <c r="F327" s="334" t="s">
        <v>320</v>
      </c>
      <c r="G327" s="338"/>
      <c r="H327" s="336"/>
    </row>
    <row r="328" spans="2:8" x14ac:dyDescent="0.25">
      <c r="B328" s="339" t="s">
        <v>112</v>
      </c>
      <c r="C328" s="340">
        <f>VLOOKUP(B327, '[2]Constant Information'!$J$4:$N$188, 2, FALSE)</f>
        <v>2</v>
      </c>
      <c r="D328" s="341" t="str">
        <f>IF(C328&gt;4, VLOOKUP(B327, '[2]Constant Information'!$J$4:$W$188, 10, FALSE), "-")</f>
        <v>-</v>
      </c>
      <c r="E328" s="342"/>
      <c r="F328" s="339" t="s">
        <v>455</v>
      </c>
      <c r="G328" s="343">
        <f>VLOOKUP(F327, '[2]Constant Information'!$J$4:$AF$188, 13, FALSE)</f>
        <v>75088.672293082767</v>
      </c>
      <c r="H328" s="341">
        <f>VLOOKUP(F327, '[2]Constant Information'!$J$4:$AF$188, 15, FALSE)</f>
        <v>63168</v>
      </c>
    </row>
    <row r="329" spans="2:8" x14ac:dyDescent="0.25">
      <c r="B329" s="339" t="s">
        <v>93</v>
      </c>
      <c r="C329" s="340">
        <f>VLOOKUP(B327, '[2]Constant Information'!$J$4:$N$188, 3, FALSE)</f>
        <v>8</v>
      </c>
      <c r="D329" s="341">
        <f>IF(C329&gt;4, VLOOKUP(B327, '[2]Constant Information'!$J$4:$W$188, 11, FALSE), "-")</f>
        <v>75774.301879248305</v>
      </c>
      <c r="E329" s="342"/>
      <c r="F329" s="339" t="s">
        <v>456</v>
      </c>
      <c r="G329" s="343">
        <f>VLOOKUP(F327, '[2]Constant Information'!$J$4:$AF$188, 8, FALSE)</f>
        <v>10056</v>
      </c>
      <c r="H329" s="341">
        <f>VLOOKUP(F327, '[2]Constant Information'!$J$4:$AF$188, 6, FALSE)</f>
        <v>10953</v>
      </c>
    </row>
    <row r="330" spans="2:8" x14ac:dyDescent="0.25">
      <c r="B330" s="344" t="s">
        <v>250</v>
      </c>
      <c r="C330" s="340">
        <f>VLOOKUP(B327, '[2]Constant Information'!$J$4:$N$188, 4, FALSE)</f>
        <v>4</v>
      </c>
      <c r="D330" s="341" t="str">
        <f>IF(C330&gt;4, VLOOKUP(B327, '[2]Constant Information'!$J$4:$W$188, 12, FALSE), "-")</f>
        <v>-</v>
      </c>
      <c r="E330" s="342"/>
      <c r="F330" s="344" t="s">
        <v>457</v>
      </c>
      <c r="G330" s="343">
        <f>VLOOKUP(F327, '[2]Constant Information'!$J$4:$AF$188, 9, FALSE)</f>
        <v>7508.8672293082773</v>
      </c>
      <c r="H330" s="341">
        <f>VLOOKUP(F327, '[2]Constant Information'!$J$4:$AF$188, 7, FALSE)</f>
        <v>8486.7989337600011</v>
      </c>
    </row>
    <row r="331" spans="2:8" ht="15.75" x14ac:dyDescent="0.25">
      <c r="B331" s="345" t="s">
        <v>454</v>
      </c>
      <c r="C331" s="346">
        <f>SUM(C328:C330)</f>
        <v>14</v>
      </c>
      <c r="D331" s="347">
        <f>IF(C331&gt;4, VLOOKUP(B327, '[2]Constant Information'!$J$4:$W$188, 13, FALSE), "-")</f>
        <v>75088.672293082767</v>
      </c>
      <c r="E331" s="348"/>
      <c r="F331" s="345" t="s">
        <v>249</v>
      </c>
      <c r="G331" s="349">
        <f>SUM(G328:G330)</f>
        <v>92653.539522391045</v>
      </c>
      <c r="H331" s="347">
        <f>SUM(H328:H330)</f>
        <v>82607.798933760001</v>
      </c>
    </row>
    <row r="332" spans="2:8" ht="15.75" x14ac:dyDescent="0.25">
      <c r="B332" s="334" t="s">
        <v>321</v>
      </c>
      <c r="C332" s="335"/>
      <c r="D332" s="336"/>
      <c r="E332" s="337"/>
      <c r="F332" s="334" t="s">
        <v>321</v>
      </c>
      <c r="G332" s="338"/>
      <c r="H332" s="336"/>
    </row>
    <row r="333" spans="2:8" x14ac:dyDescent="0.25">
      <c r="B333" s="339" t="s">
        <v>112</v>
      </c>
      <c r="C333" s="340">
        <f>VLOOKUP(B332, '[2]Constant Information'!$J$4:$N$188, 2, FALSE)</f>
        <v>0</v>
      </c>
      <c r="D333" s="341" t="str">
        <f>IF(C333&gt;4, VLOOKUP(B332, '[2]Constant Information'!$J$4:$W$188, 10, FALSE), "-")</f>
        <v>-</v>
      </c>
      <c r="E333" s="342"/>
      <c r="F333" s="339" t="s">
        <v>455</v>
      </c>
      <c r="G333" s="343">
        <f>VLOOKUP(F332, '[2]Constant Information'!$J$4:$AF$188, 13, FALSE)</f>
        <v>63282.539571232424</v>
      </c>
      <c r="H333" s="341">
        <f>VLOOKUP(F332, '[2]Constant Information'!$J$4:$AF$188, 15, FALSE)</f>
        <v>48192</v>
      </c>
    </row>
    <row r="334" spans="2:8" x14ac:dyDescent="0.25">
      <c r="B334" s="339" t="s">
        <v>93</v>
      </c>
      <c r="C334" s="340">
        <f>VLOOKUP(B332, '[2]Constant Information'!$J$4:$N$188, 3, FALSE)</f>
        <v>4</v>
      </c>
      <c r="D334" s="341" t="str">
        <f>IF(C334&gt;4, VLOOKUP(B332, '[2]Constant Information'!$J$4:$W$188, 11, FALSE), "-")</f>
        <v>-</v>
      </c>
      <c r="E334" s="342"/>
      <c r="F334" s="339" t="s">
        <v>456</v>
      </c>
      <c r="G334" s="343">
        <f>VLOOKUP(F332, '[2]Constant Information'!$J$4:$AF$188, 8, FALSE)</f>
        <v>10056</v>
      </c>
      <c r="H334" s="341">
        <f>VLOOKUP(F332, '[2]Constant Information'!$J$4:$AF$188, 6, FALSE)</f>
        <v>10953</v>
      </c>
    </row>
    <row r="335" spans="2:8" x14ac:dyDescent="0.25">
      <c r="B335" s="344" t="s">
        <v>250</v>
      </c>
      <c r="C335" s="340">
        <f>VLOOKUP(B332, '[2]Constant Information'!$J$4:$N$188, 4, FALSE)</f>
        <v>4</v>
      </c>
      <c r="D335" s="341" t="str">
        <f>IF(C335&gt;4, VLOOKUP(B332, '[2]Constant Information'!$J$4:$W$188, 12, FALSE), "-")</f>
        <v>-</v>
      </c>
      <c r="E335" s="342"/>
      <c r="F335" s="344" t="s">
        <v>457</v>
      </c>
      <c r="G335" s="343">
        <f>VLOOKUP(F332, '[2]Constant Information'!$J$4:$AF$188, 9, FALSE)</f>
        <v>2531.3015828492971</v>
      </c>
      <c r="H335" s="341">
        <f>VLOOKUP(F332, '[2]Constant Information'!$J$4:$AF$188, 7, FALSE)</f>
        <v>6474.7311014400002</v>
      </c>
    </row>
    <row r="336" spans="2:8" ht="15.75" x14ac:dyDescent="0.25">
      <c r="B336" s="345" t="s">
        <v>454</v>
      </c>
      <c r="C336" s="346">
        <f>SUM(C333:C335)</f>
        <v>8</v>
      </c>
      <c r="D336" s="347">
        <f>IF(C336&gt;4, VLOOKUP(B332, '[2]Constant Information'!$J$4:$W$188, 13, FALSE), "-")</f>
        <v>63282.539571232424</v>
      </c>
      <c r="E336" s="348"/>
      <c r="F336" s="345" t="s">
        <v>249</v>
      </c>
      <c r="G336" s="349">
        <f>SUM(G333:G335)</f>
        <v>75869.841154081718</v>
      </c>
      <c r="H336" s="347">
        <f>SUM(H333:H335)</f>
        <v>65619.731101440004</v>
      </c>
    </row>
    <row r="337" spans="2:8" ht="15.75" x14ac:dyDescent="0.25">
      <c r="B337" s="334" t="s">
        <v>322</v>
      </c>
      <c r="C337" s="335"/>
      <c r="D337" s="336"/>
      <c r="E337" s="337"/>
      <c r="F337" s="334" t="s">
        <v>322</v>
      </c>
      <c r="G337" s="338"/>
      <c r="H337" s="336"/>
    </row>
    <row r="338" spans="2:8" x14ac:dyDescent="0.25">
      <c r="B338" s="339" t="s">
        <v>112</v>
      </c>
      <c r="C338" s="340">
        <f>VLOOKUP(B337, '[2]Constant Information'!$J$4:$N$188, 2, FALSE)</f>
        <v>1</v>
      </c>
      <c r="D338" s="341" t="str">
        <f>IF(C338&gt;4, VLOOKUP(B337, '[2]Constant Information'!$J$4:$W$188, 10, FALSE), "-")</f>
        <v>-</v>
      </c>
      <c r="E338" s="342"/>
      <c r="F338" s="339" t="s">
        <v>455</v>
      </c>
      <c r="G338" s="343">
        <f>VLOOKUP(F337, '[2]Constant Information'!$J$4:$AF$188, 13, FALSE)</f>
        <v>67888.021145784616</v>
      </c>
      <c r="H338" s="341">
        <f>VLOOKUP(F337, '[2]Constant Information'!$J$4:$AF$188, 15, FALSE)</f>
        <v>61584</v>
      </c>
    </row>
    <row r="339" spans="2:8" x14ac:dyDescent="0.25">
      <c r="B339" s="339" t="s">
        <v>93</v>
      </c>
      <c r="C339" s="340">
        <f>VLOOKUP(B337, '[2]Constant Information'!$J$4:$N$188, 3, FALSE)</f>
        <v>6</v>
      </c>
      <c r="D339" s="341">
        <f>IF(C339&gt;4, VLOOKUP(B337, '[2]Constant Information'!$J$4:$W$188, 11, FALSE), "-")</f>
        <v>65663.153437353845</v>
      </c>
      <c r="E339" s="342"/>
      <c r="F339" s="339" t="s">
        <v>456</v>
      </c>
      <c r="G339" s="343">
        <f>VLOOKUP(F337, '[2]Constant Information'!$J$4:$AF$188, 8, FALSE)</f>
        <v>10056</v>
      </c>
      <c r="H339" s="341">
        <f>VLOOKUP(F337, '[2]Constant Information'!$J$4:$AF$188, 6, FALSE)</f>
        <v>10953</v>
      </c>
    </row>
    <row r="340" spans="2:8" x14ac:dyDescent="0.25">
      <c r="B340" s="344" t="s">
        <v>250</v>
      </c>
      <c r="C340" s="340">
        <f>VLOOKUP(B337, '[2]Constant Information'!$J$4:$N$188, 4, FALSE)</f>
        <v>2</v>
      </c>
      <c r="D340" s="341" t="str">
        <f>IF(C340&gt;4, VLOOKUP(B337, '[2]Constant Information'!$J$4:$W$188, 12, FALSE), "-")</f>
        <v>-</v>
      </c>
      <c r="E340" s="342"/>
      <c r="F340" s="344" t="s">
        <v>457</v>
      </c>
      <c r="G340" s="343">
        <f>VLOOKUP(F337, '[2]Constant Information'!$J$4:$AF$188, 9, FALSE)</f>
        <v>9120.9470851557944</v>
      </c>
      <c r="H340" s="341">
        <f>VLOOKUP(F337, '[2]Constant Information'!$J$4:$AF$188, 7, FALSE)</f>
        <v>8273.9840668800007</v>
      </c>
    </row>
    <row r="341" spans="2:8" ht="15.75" x14ac:dyDescent="0.25">
      <c r="B341" s="345" t="s">
        <v>454</v>
      </c>
      <c r="C341" s="346">
        <f>SUM(C338:C340)</f>
        <v>9</v>
      </c>
      <c r="D341" s="347">
        <f>IF(C341&gt;4, VLOOKUP(B337, '[2]Constant Information'!$J$4:$W$188, 13, FALSE), "-")</f>
        <v>67888.021145784616</v>
      </c>
      <c r="E341" s="348"/>
      <c r="F341" s="345" t="s">
        <v>249</v>
      </c>
      <c r="G341" s="349">
        <f>SUM(G338:G340)</f>
        <v>87064.968230940416</v>
      </c>
      <c r="H341" s="347">
        <f>SUM(H338:H340)</f>
        <v>80810.984066880003</v>
      </c>
    </row>
    <row r="342" spans="2:8" ht="15.75" x14ac:dyDescent="0.25">
      <c r="B342" s="334" t="s">
        <v>323</v>
      </c>
      <c r="C342" s="335"/>
      <c r="D342" s="336"/>
      <c r="E342" s="337"/>
      <c r="F342" s="334" t="s">
        <v>323</v>
      </c>
      <c r="G342" s="338"/>
      <c r="H342" s="336"/>
    </row>
    <row r="343" spans="2:8" x14ac:dyDescent="0.25">
      <c r="B343" s="339" t="s">
        <v>112</v>
      </c>
      <c r="C343" s="340">
        <f>VLOOKUP(B342, '[2]Constant Information'!$J$4:$N$188, 2, FALSE)</f>
        <v>0</v>
      </c>
      <c r="D343" s="341" t="str">
        <f>IF(C343&gt;4, VLOOKUP(B342, '[2]Constant Information'!$J$4:$W$188, 10, FALSE), "-")</f>
        <v>-</v>
      </c>
      <c r="E343" s="342"/>
      <c r="F343" s="339" t="s">
        <v>455</v>
      </c>
      <c r="G343" s="343">
        <f>VLOOKUP(F342, '[2]Constant Information'!$J$4:$AF$188, 13, FALSE)</f>
        <v>53905.349048223346</v>
      </c>
      <c r="H343" s="341">
        <f>VLOOKUP(F342, '[2]Constant Information'!$J$4:$AF$188, 15, FALSE)</f>
        <v>48192</v>
      </c>
    </row>
    <row r="344" spans="2:8" x14ac:dyDescent="0.25">
      <c r="B344" s="339" t="s">
        <v>93</v>
      </c>
      <c r="C344" s="340">
        <f>VLOOKUP(B342, '[2]Constant Information'!$J$4:$N$188, 3, FALSE)</f>
        <v>3</v>
      </c>
      <c r="D344" s="341" t="str">
        <f>IF(C344&gt;4, VLOOKUP(B342, '[2]Constant Information'!$J$4:$W$188, 11, FALSE), "-")</f>
        <v>-</v>
      </c>
      <c r="E344" s="342"/>
      <c r="F344" s="339" t="s">
        <v>456</v>
      </c>
      <c r="G344" s="343">
        <f>VLOOKUP(F342, '[2]Constant Information'!$J$4:$AF$188, 8, FALSE)</f>
        <v>10056</v>
      </c>
      <c r="H344" s="341">
        <f>VLOOKUP(F342, '[2]Constant Information'!$J$4:$AF$188, 6, FALSE)</f>
        <v>10953</v>
      </c>
    </row>
    <row r="345" spans="2:8" x14ac:dyDescent="0.25">
      <c r="B345" s="344" t="s">
        <v>250</v>
      </c>
      <c r="C345" s="340">
        <f>VLOOKUP(B342, '[2]Constant Information'!$J$4:$N$188, 4, FALSE)</f>
        <v>2</v>
      </c>
      <c r="D345" s="341" t="str">
        <f>IF(C345&gt;4, VLOOKUP(B342, '[2]Constant Information'!$J$4:$W$188, 12, FALSE), "-")</f>
        <v>-</v>
      </c>
      <c r="E345" s="342"/>
      <c r="F345" s="344" t="s">
        <v>457</v>
      </c>
      <c r="G345" s="343">
        <f>VLOOKUP(F342, '[2]Constant Information'!$J$4:$AF$188, 9, FALSE)</f>
        <v>5233.4553915126753</v>
      </c>
      <c r="H345" s="341">
        <f>VLOOKUP(F342, '[2]Constant Information'!$J$4:$AF$188, 7, FALSE)</f>
        <v>6474.7311014400002</v>
      </c>
    </row>
    <row r="346" spans="2:8" ht="15.75" x14ac:dyDescent="0.25">
      <c r="B346" s="345" t="s">
        <v>454</v>
      </c>
      <c r="C346" s="346">
        <f>SUM(C343:C345)</f>
        <v>5</v>
      </c>
      <c r="D346" s="347">
        <f>IF(C346&gt;4, VLOOKUP(B342, '[2]Constant Information'!$J$4:$W$188, 13, FALSE), "-")</f>
        <v>53905.349048223346</v>
      </c>
      <c r="E346" s="348"/>
      <c r="F346" s="345" t="s">
        <v>249</v>
      </c>
      <c r="G346" s="349">
        <f>SUM(G343:G345)</f>
        <v>69194.804439736021</v>
      </c>
      <c r="H346" s="347">
        <f>SUM(H343:H345)</f>
        <v>65619.731101440004</v>
      </c>
    </row>
    <row r="347" spans="2:8" ht="15.75" x14ac:dyDescent="0.25">
      <c r="B347" s="334" t="s">
        <v>324</v>
      </c>
      <c r="C347" s="335"/>
      <c r="D347" s="336"/>
      <c r="E347" s="337"/>
      <c r="F347" s="334" t="s">
        <v>324</v>
      </c>
      <c r="G347" s="338"/>
      <c r="H347" s="336"/>
    </row>
    <row r="348" spans="2:8" x14ac:dyDescent="0.25">
      <c r="B348" s="339" t="s">
        <v>112</v>
      </c>
      <c r="C348" s="340">
        <f>VLOOKUP(B347, '[2]Constant Information'!$J$4:$N$188, 2, FALSE)</f>
        <v>0</v>
      </c>
      <c r="D348" s="341" t="str">
        <f>IF(C348&gt;4, VLOOKUP(B347, '[2]Constant Information'!$J$4:$W$188, 10, FALSE), "-")</f>
        <v>-</v>
      </c>
      <c r="E348" s="342"/>
      <c r="F348" s="339" t="s">
        <v>455</v>
      </c>
      <c r="G348" s="343">
        <f>VLOOKUP(F347, '[2]Constant Information'!$J$4:$AF$188, 13, FALSE)</f>
        <v>75494.893767493006</v>
      </c>
      <c r="H348" s="341">
        <f>VLOOKUP(F347, '[2]Constant Information'!$J$4:$AF$188, 15, FALSE)</f>
        <v>69690</v>
      </c>
    </row>
    <row r="349" spans="2:8" x14ac:dyDescent="0.25">
      <c r="B349" s="339" t="s">
        <v>93</v>
      </c>
      <c r="C349" s="340">
        <f>VLOOKUP(B347, '[2]Constant Information'!$J$4:$N$188, 3, FALSE)</f>
        <v>6</v>
      </c>
      <c r="D349" s="341">
        <f>IF(C349&gt;4, VLOOKUP(B347, '[2]Constant Information'!$J$4:$W$188, 11, FALSE), "-")</f>
        <v>79319.787534986011</v>
      </c>
      <c r="E349" s="342"/>
      <c r="F349" s="339" t="s">
        <v>456</v>
      </c>
      <c r="G349" s="343">
        <f>VLOOKUP(F347, '[2]Constant Information'!$J$4:$AF$188, 8, FALSE)</f>
        <v>10056</v>
      </c>
      <c r="H349" s="341">
        <f>VLOOKUP(F347, '[2]Constant Information'!$J$4:$AF$188, 6, FALSE)</f>
        <v>10953</v>
      </c>
    </row>
    <row r="350" spans="2:8" x14ac:dyDescent="0.25">
      <c r="B350" s="344" t="s">
        <v>250</v>
      </c>
      <c r="C350" s="340">
        <f>VLOOKUP(B347, '[2]Constant Information'!$J$4:$N$188, 4, FALSE)</f>
        <v>5</v>
      </c>
      <c r="D350" s="341">
        <f>IF(C350&gt;4, VLOOKUP(B347, '[2]Constant Information'!$J$4:$W$188, 12, FALSE), "-")</f>
        <v>71670</v>
      </c>
      <c r="E350" s="342"/>
      <c r="F350" s="344" t="s">
        <v>457</v>
      </c>
      <c r="G350" s="343">
        <f>VLOOKUP(F347, '[2]Constant Information'!$J$4:$AF$188, 9, FALSE)</f>
        <v>3019.7957506997204</v>
      </c>
      <c r="H350" s="341">
        <f>VLOOKUP(F347, '[2]Constant Information'!$J$4:$AF$188, 7, FALSE)</f>
        <v>9363.0480258000007</v>
      </c>
    </row>
    <row r="351" spans="2:8" ht="15.75" x14ac:dyDescent="0.25">
      <c r="B351" s="345" t="s">
        <v>454</v>
      </c>
      <c r="C351" s="346">
        <f>SUM(C348:C350)</f>
        <v>11</v>
      </c>
      <c r="D351" s="347">
        <f>IF(C351&gt;4, VLOOKUP(B347, '[2]Constant Information'!$J$4:$W$188, 13, FALSE), "-")</f>
        <v>75494.893767493006</v>
      </c>
      <c r="E351" s="348"/>
      <c r="F351" s="345" t="s">
        <v>249</v>
      </c>
      <c r="G351" s="349">
        <f>SUM(G348:G350)</f>
        <v>88570.689518192725</v>
      </c>
      <c r="H351" s="347">
        <f>SUM(H348:H350)</f>
        <v>90006.048025800003</v>
      </c>
    </row>
    <row r="352" spans="2:8" ht="15.75" x14ac:dyDescent="0.25">
      <c r="B352" s="334" t="s">
        <v>325</v>
      </c>
      <c r="C352" s="335"/>
      <c r="D352" s="336"/>
      <c r="E352" s="337"/>
      <c r="F352" s="334" t="s">
        <v>325</v>
      </c>
      <c r="G352" s="338"/>
      <c r="H352" s="336"/>
    </row>
    <row r="353" spans="2:8" x14ac:dyDescent="0.25">
      <c r="B353" s="339" t="s">
        <v>112</v>
      </c>
      <c r="C353" s="340">
        <f>VLOOKUP(B352, '[2]Constant Information'!$J$4:$N$188, 2, FALSE)</f>
        <v>0</v>
      </c>
      <c r="D353" s="341" t="str">
        <f>IF(C353&gt;4, VLOOKUP(B352, '[2]Constant Information'!$J$4:$W$188, 10, FALSE), "-")</f>
        <v>-</v>
      </c>
      <c r="E353" s="342"/>
      <c r="F353" s="339" t="s">
        <v>455</v>
      </c>
      <c r="G353" s="343">
        <f>VLOOKUP(F352, '[2]Constant Information'!$J$4:$AF$188, 13, FALSE)</f>
        <v>60238.111467428913</v>
      </c>
      <c r="H353" s="341">
        <f>VLOOKUP(F352, '[2]Constant Information'!$J$4:$AF$188, 15, FALSE)</f>
        <v>58590</v>
      </c>
    </row>
    <row r="354" spans="2:8" x14ac:dyDescent="0.25">
      <c r="B354" s="339" t="s">
        <v>93</v>
      </c>
      <c r="C354" s="340">
        <f>VLOOKUP(B352, '[2]Constant Information'!$J$4:$N$188, 3, FALSE)</f>
        <v>6</v>
      </c>
      <c r="D354" s="341">
        <f>IF(C354&gt;4, VLOOKUP(B352, '[2]Constant Information'!$J$4:$W$188, 11, FALSE), "-")</f>
        <v>61580.972934857826</v>
      </c>
      <c r="E354" s="342"/>
      <c r="F354" s="339" t="s">
        <v>456</v>
      </c>
      <c r="G354" s="343">
        <f>VLOOKUP(F352, '[2]Constant Information'!$J$4:$AF$188, 8, FALSE)</f>
        <v>10056</v>
      </c>
      <c r="H354" s="341">
        <f>VLOOKUP(F352, '[2]Constant Information'!$J$4:$AF$188, 6, FALSE)</f>
        <v>10953</v>
      </c>
    </row>
    <row r="355" spans="2:8" x14ac:dyDescent="0.25">
      <c r="B355" s="344" t="s">
        <v>250</v>
      </c>
      <c r="C355" s="340">
        <f>VLOOKUP(B352, '[2]Constant Information'!$J$4:$N$188, 4, FALSE)</f>
        <v>4</v>
      </c>
      <c r="D355" s="341" t="str">
        <f>IF(C355&gt;4, VLOOKUP(B352, '[2]Constant Information'!$J$4:$W$188, 12, FALSE), "-")</f>
        <v>-</v>
      </c>
      <c r="E355" s="342"/>
      <c r="F355" s="344" t="s">
        <v>457</v>
      </c>
      <c r="G355" s="343">
        <f>VLOOKUP(F352, '[2]Constant Information'!$J$4:$AF$188, 9, FALSE)</f>
        <v>4201.7740802549806</v>
      </c>
      <c r="H355" s="341">
        <f>VLOOKUP(F352, '[2]Constant Information'!$J$4:$AF$188, 7, FALSE)</f>
        <v>7871.7317238000005</v>
      </c>
    </row>
    <row r="356" spans="2:8" ht="15.75" x14ac:dyDescent="0.25">
      <c r="B356" s="345" t="s">
        <v>454</v>
      </c>
      <c r="C356" s="346">
        <f>SUM(C353:C355)</f>
        <v>10</v>
      </c>
      <c r="D356" s="347">
        <f>IF(C356&gt;4, VLOOKUP(B352, '[2]Constant Information'!$J$4:$W$188, 13, FALSE), "-")</f>
        <v>60238.111467428913</v>
      </c>
      <c r="E356" s="348"/>
      <c r="F356" s="345" t="s">
        <v>249</v>
      </c>
      <c r="G356" s="349">
        <f>SUM(G353:G355)</f>
        <v>74495.885547683894</v>
      </c>
      <c r="H356" s="347">
        <f>SUM(H353:H355)</f>
        <v>77414.731723799996</v>
      </c>
    </row>
    <row r="357" spans="2:8" ht="15.75" x14ac:dyDescent="0.25">
      <c r="B357" s="334" t="s">
        <v>326</v>
      </c>
      <c r="C357" s="335"/>
      <c r="D357" s="336"/>
      <c r="E357" s="337"/>
      <c r="F357" s="334" t="s">
        <v>326</v>
      </c>
      <c r="G357" s="338"/>
      <c r="H357" s="336"/>
    </row>
    <row r="358" spans="2:8" x14ac:dyDescent="0.25">
      <c r="B358" s="339" t="s">
        <v>112</v>
      </c>
      <c r="C358" s="340">
        <f>VLOOKUP(B357, '[2]Constant Information'!$J$4:$N$188, 2, FALSE)</f>
        <v>0</v>
      </c>
      <c r="D358" s="341" t="str">
        <f>IF(C358&gt;4, VLOOKUP(B357, '[2]Constant Information'!$J$4:$W$188, 10, FALSE), "-")</f>
        <v>-</v>
      </c>
      <c r="E358" s="342"/>
      <c r="F358" s="339" t="s">
        <v>455</v>
      </c>
      <c r="G358" s="343">
        <f>VLOOKUP(F357, '[2]Constant Information'!$J$4:$AF$188, 13, FALSE)</f>
        <v>65949.254980786282</v>
      </c>
      <c r="H358" s="341">
        <f>VLOOKUP(F357, '[2]Constant Information'!$J$4:$AF$188, 15, FALSE)</f>
        <v>58590</v>
      </c>
    </row>
    <row r="359" spans="2:8" x14ac:dyDescent="0.25">
      <c r="B359" s="339" t="s">
        <v>93</v>
      </c>
      <c r="C359" s="340">
        <f>VLOOKUP(B357, '[2]Constant Information'!$J$4:$N$188, 3, FALSE)</f>
        <v>12</v>
      </c>
      <c r="D359" s="341">
        <f>IF(C359&gt;4, VLOOKUP(B357, '[2]Constant Information'!$J$4:$W$188, 11, FALSE), "-")</f>
        <v>65949.254980786282</v>
      </c>
      <c r="E359" s="342"/>
      <c r="F359" s="339" t="s">
        <v>456</v>
      </c>
      <c r="G359" s="343">
        <f>VLOOKUP(F357, '[2]Constant Information'!$J$4:$AF$188, 8, FALSE)</f>
        <v>10056</v>
      </c>
      <c r="H359" s="341">
        <f>VLOOKUP(F357, '[2]Constant Information'!$J$4:$AF$188, 6, FALSE)</f>
        <v>10953</v>
      </c>
    </row>
    <row r="360" spans="2:8" x14ac:dyDescent="0.25">
      <c r="B360" s="344" t="s">
        <v>250</v>
      </c>
      <c r="C360" s="340">
        <f>VLOOKUP(B357, '[2]Constant Information'!$J$4:$N$188, 4, FALSE)</f>
        <v>0</v>
      </c>
      <c r="D360" s="341" t="str">
        <f>IF(C360&gt;4, VLOOKUP(B357, '[2]Constant Information'!$J$4:$W$188, 12, FALSE), "-")</f>
        <v>-</v>
      </c>
      <c r="E360" s="342"/>
      <c r="F360" s="344" t="s">
        <v>457</v>
      </c>
      <c r="G360" s="343">
        <f>VLOOKUP(F357, '[2]Constant Information'!$J$4:$AF$188, 9, FALSE)</f>
        <v>6887.3840642164232</v>
      </c>
      <c r="H360" s="341">
        <f>VLOOKUP(F357, '[2]Constant Information'!$J$4:$AF$188, 7, FALSE)</f>
        <v>7871.7317238000005</v>
      </c>
    </row>
    <row r="361" spans="2:8" ht="15.75" x14ac:dyDescent="0.25">
      <c r="B361" s="345" t="s">
        <v>454</v>
      </c>
      <c r="C361" s="346">
        <f>SUM(C358:C360)</f>
        <v>12</v>
      </c>
      <c r="D361" s="347">
        <f>IF(C361&gt;4, VLOOKUP(B357, '[2]Constant Information'!$J$4:$W$188, 13, FALSE), "-")</f>
        <v>65949.254980786282</v>
      </c>
      <c r="E361" s="348"/>
      <c r="F361" s="345" t="s">
        <v>249</v>
      </c>
      <c r="G361" s="349">
        <f>SUM(G358:G360)</f>
        <v>82892.63904500271</v>
      </c>
      <c r="H361" s="347">
        <f>SUM(H358:H360)</f>
        <v>77414.731723799996</v>
      </c>
    </row>
    <row r="362" spans="2:8" ht="15.75" x14ac:dyDescent="0.25">
      <c r="B362" s="334" t="s">
        <v>327</v>
      </c>
      <c r="C362" s="335"/>
      <c r="D362" s="336"/>
      <c r="E362" s="337"/>
      <c r="F362" s="334" t="s">
        <v>327</v>
      </c>
      <c r="G362" s="338"/>
      <c r="H362" s="336"/>
    </row>
    <row r="363" spans="2:8" x14ac:dyDescent="0.25">
      <c r="B363" s="339" t="s">
        <v>112</v>
      </c>
      <c r="C363" s="340">
        <f>VLOOKUP(B362, '[2]Constant Information'!$J$4:$N$188, 2, FALSE)</f>
        <v>1</v>
      </c>
      <c r="D363" s="341" t="str">
        <f>IF(C363&gt;4, VLOOKUP(B362, '[2]Constant Information'!$J$4:$W$188, 10, FALSE), "-")</f>
        <v>-</v>
      </c>
      <c r="E363" s="342"/>
      <c r="F363" s="339" t="s">
        <v>455</v>
      </c>
      <c r="G363" s="343">
        <f>VLOOKUP(F362, '[2]Constant Information'!$J$4:$AF$188, 13, FALSE)</f>
        <v>48791.497254901966</v>
      </c>
      <c r="H363" s="341">
        <f>VLOOKUP(F362, '[2]Constant Information'!$J$4:$AF$188, 15, FALSE)</f>
        <v>40698</v>
      </c>
    </row>
    <row r="364" spans="2:8" x14ac:dyDescent="0.25">
      <c r="B364" s="339" t="s">
        <v>93</v>
      </c>
      <c r="C364" s="340">
        <f>VLOOKUP(B362, '[2]Constant Information'!$J$4:$N$188, 3, FALSE)</f>
        <v>9</v>
      </c>
      <c r="D364" s="341">
        <f>IF(C364&gt;4, VLOOKUP(B362, '[2]Constant Information'!$J$4:$W$188, 11, FALSE), "-")</f>
        <v>47665.411764705881</v>
      </c>
      <c r="E364" s="342"/>
      <c r="F364" s="339" t="s">
        <v>456</v>
      </c>
      <c r="G364" s="343">
        <f>VLOOKUP(F362, '[2]Constant Information'!$J$4:$AF$188, 8, FALSE)</f>
        <v>10056</v>
      </c>
      <c r="H364" s="341">
        <f>VLOOKUP(F362, '[2]Constant Information'!$J$4:$AF$188, 6, FALSE)</f>
        <v>10953</v>
      </c>
    </row>
    <row r="365" spans="2:8" x14ac:dyDescent="0.25">
      <c r="B365" s="344" t="s">
        <v>250</v>
      </c>
      <c r="C365" s="340">
        <f>VLOOKUP(B362, '[2]Constant Information'!$J$4:$N$188, 4, FALSE)</f>
        <v>1</v>
      </c>
      <c r="D365" s="341" t="str">
        <f>IF(C365&gt;4, VLOOKUP(B362, '[2]Constant Information'!$J$4:$W$188, 12, FALSE), "-")</f>
        <v>-</v>
      </c>
      <c r="E365" s="342"/>
      <c r="F365" s="344" t="s">
        <v>457</v>
      </c>
      <c r="G365" s="343">
        <f>VLOOKUP(F362, '[2]Constant Information'!$J$4:$AF$188, 9, FALSE)</f>
        <v>6200.7168300301873</v>
      </c>
      <c r="H365" s="341">
        <f>VLOOKUP(F362, '[2]Constant Information'!$J$4:$AF$188, 7, FALSE)</f>
        <v>5467.8910683600006</v>
      </c>
    </row>
    <row r="366" spans="2:8" ht="15.75" x14ac:dyDescent="0.25">
      <c r="B366" s="345" t="s">
        <v>454</v>
      </c>
      <c r="C366" s="346">
        <f>SUM(C363:C365)</f>
        <v>11</v>
      </c>
      <c r="D366" s="347">
        <f>IF(C366&gt;4, VLOOKUP(B362, '[2]Constant Information'!$J$4:$W$188, 13, FALSE), "-")</f>
        <v>48791.497254901966</v>
      </c>
      <c r="E366" s="348"/>
      <c r="F366" s="345" t="s">
        <v>249</v>
      </c>
      <c r="G366" s="349">
        <f>SUM(G363:G365)</f>
        <v>65048.214084932151</v>
      </c>
      <c r="H366" s="347">
        <f>SUM(H363:H365)</f>
        <v>57118.891068359997</v>
      </c>
    </row>
    <row r="367" spans="2:8" ht="15.75" x14ac:dyDescent="0.25">
      <c r="B367" s="334" t="s">
        <v>328</v>
      </c>
      <c r="C367" s="335"/>
      <c r="D367" s="336"/>
      <c r="E367" s="337"/>
      <c r="F367" s="334" t="s">
        <v>328</v>
      </c>
      <c r="G367" s="338"/>
      <c r="H367" s="336"/>
    </row>
    <row r="368" spans="2:8" x14ac:dyDescent="0.25">
      <c r="B368" s="339" t="s">
        <v>112</v>
      </c>
      <c r="C368" s="340">
        <f>VLOOKUP(B367, '[2]Constant Information'!$J$4:$N$188, 2, FALSE)</f>
        <v>0</v>
      </c>
      <c r="D368" s="341" t="str">
        <f>IF(C368&gt;4, VLOOKUP(B367, '[2]Constant Information'!$J$4:$W$188, 10, FALSE), "-")</f>
        <v>-</v>
      </c>
      <c r="E368" s="342"/>
      <c r="F368" s="339" t="s">
        <v>455</v>
      </c>
      <c r="G368" s="343">
        <f>VLOOKUP(F367, '[2]Constant Information'!$J$4:$AF$188, 13, FALSE)</f>
        <v>61823.896859296481</v>
      </c>
      <c r="H368" s="341">
        <f>VLOOKUP(F367, '[2]Constant Information'!$J$4:$AF$188, 15, FALSE)</f>
        <v>41652</v>
      </c>
    </row>
    <row r="369" spans="2:8" x14ac:dyDescent="0.25">
      <c r="B369" s="339" t="s">
        <v>93</v>
      </c>
      <c r="C369" s="340">
        <f>VLOOKUP(B367, '[2]Constant Information'!$J$4:$N$188, 3, FALSE)</f>
        <v>3</v>
      </c>
      <c r="D369" s="341" t="str">
        <f>IF(C369&gt;4, VLOOKUP(B367, '[2]Constant Information'!$J$4:$W$188, 11, FALSE), "-")</f>
        <v>-</v>
      </c>
      <c r="E369" s="342"/>
      <c r="F369" s="339" t="s">
        <v>456</v>
      </c>
      <c r="G369" s="343">
        <f>VLOOKUP(F367, '[2]Constant Information'!$J$4:$AF$188, 8, FALSE)</f>
        <v>10056</v>
      </c>
      <c r="H369" s="341">
        <f>VLOOKUP(F367, '[2]Constant Information'!$J$4:$AF$188, 6, FALSE)</f>
        <v>10953</v>
      </c>
    </row>
    <row r="370" spans="2:8" x14ac:dyDescent="0.25">
      <c r="B370" s="344" t="s">
        <v>250</v>
      </c>
      <c r="C370" s="340">
        <f>VLOOKUP(B367, '[2]Constant Information'!$J$4:$N$188, 4, FALSE)</f>
        <v>4</v>
      </c>
      <c r="D370" s="341" t="str">
        <f>IF(C370&gt;4, VLOOKUP(B367, '[2]Constant Information'!$J$4:$W$188, 12, FALSE), "-")</f>
        <v>-</v>
      </c>
      <c r="E370" s="342"/>
      <c r="F370" s="344" t="s">
        <v>457</v>
      </c>
      <c r="G370" s="343">
        <f>VLOOKUP(F367, '[2]Constant Information'!$J$4:$AF$188, 9, FALSE)</f>
        <v>2472.9558743718594</v>
      </c>
      <c r="H370" s="341">
        <f>VLOOKUP(F367, '[2]Constant Information'!$J$4:$AF$188, 7, FALSE)</f>
        <v>5596.0636586400005</v>
      </c>
    </row>
    <row r="371" spans="2:8" ht="15.75" x14ac:dyDescent="0.25">
      <c r="B371" s="345" t="s">
        <v>454</v>
      </c>
      <c r="C371" s="346">
        <f>SUM(C368:C370)</f>
        <v>7</v>
      </c>
      <c r="D371" s="347">
        <f>IF(C371&gt;4, VLOOKUP(B367, '[2]Constant Information'!$J$4:$W$188, 13, FALSE), "-")</f>
        <v>61823.896859296481</v>
      </c>
      <c r="E371" s="348"/>
      <c r="F371" s="345" t="s">
        <v>249</v>
      </c>
      <c r="G371" s="349">
        <f>SUM(G368:G370)</f>
        <v>74352.852733668347</v>
      </c>
      <c r="H371" s="347">
        <f>SUM(H368:H370)</f>
        <v>58201.06365864</v>
      </c>
    </row>
    <row r="372" spans="2:8" ht="15.75" x14ac:dyDescent="0.25">
      <c r="B372" s="334" t="s">
        <v>329</v>
      </c>
      <c r="C372" s="335"/>
      <c r="D372" s="336"/>
      <c r="E372" s="337"/>
      <c r="F372" s="334" t="s">
        <v>302</v>
      </c>
      <c r="G372" s="338"/>
      <c r="H372" s="336"/>
    </row>
    <row r="373" spans="2:8" x14ac:dyDescent="0.25">
      <c r="B373" s="339" t="s">
        <v>112</v>
      </c>
      <c r="C373" s="340">
        <f>VLOOKUP(B372, '[2]Constant Information'!$J$4:$N$188, 2, FALSE)</f>
        <v>1</v>
      </c>
      <c r="D373" s="341" t="str">
        <f>IF(C373&gt;4, VLOOKUP(B372, '[2]Constant Information'!$J$4:$W$188, 10, FALSE), "-")</f>
        <v>-</v>
      </c>
      <c r="E373" s="342"/>
      <c r="F373" s="339" t="s">
        <v>455</v>
      </c>
      <c r="G373" s="343">
        <f>VLOOKUP(F372, '[2]Constant Information'!$J$4:$AF$188, 13, FALSE)</f>
        <v>101642.63252224236</v>
      </c>
      <c r="H373" s="341">
        <f>VLOOKUP(F372, '[2]Constant Information'!$J$4:$AF$188, 15, FALSE)</f>
        <v>111390</v>
      </c>
    </row>
    <row r="374" spans="2:8" x14ac:dyDescent="0.25">
      <c r="B374" s="339" t="s">
        <v>93</v>
      </c>
      <c r="C374" s="340">
        <f>VLOOKUP(B372, '[2]Constant Information'!$J$4:$N$188, 3, FALSE)</f>
        <v>0</v>
      </c>
      <c r="D374" s="341" t="str">
        <f>IF(C374&gt;4, VLOOKUP(B372, '[2]Constant Information'!$J$4:$W$188, 11, FALSE), "-")</f>
        <v>-</v>
      </c>
      <c r="E374" s="342"/>
      <c r="F374" s="339" t="s">
        <v>456</v>
      </c>
      <c r="G374" s="343">
        <f>VLOOKUP(F372, '[2]Constant Information'!$J$4:$AF$188, 8, FALSE)</f>
        <v>10056</v>
      </c>
      <c r="H374" s="341">
        <f>VLOOKUP(F372, '[2]Constant Information'!$J$4:$AF$188, 6, FALSE)</f>
        <v>10953</v>
      </c>
    </row>
    <row r="375" spans="2:8" x14ac:dyDescent="0.25">
      <c r="B375" s="344" t="s">
        <v>250</v>
      </c>
      <c r="C375" s="340">
        <f>VLOOKUP(B372, '[2]Constant Information'!$J$4:$N$188, 4, FALSE)</f>
        <v>5</v>
      </c>
      <c r="D375" s="341">
        <f>IF(C375&gt;4, VLOOKUP(B372, '[2]Constant Information'!$J$4:$W$188, 12, FALSE), "-")</f>
        <v>44908</v>
      </c>
      <c r="E375" s="342"/>
      <c r="F375" s="344" t="s">
        <v>457</v>
      </c>
      <c r="G375" s="343">
        <f>VLOOKUP(F372, '[2]Constant Information'!$J$4:$AF$188, 9, FALSE)</f>
        <v>8271.49562140116</v>
      </c>
      <c r="H375" s="341">
        <f>VLOOKUP(F372, '[2]Constant Information'!$J$4:$AF$188, 7, FALSE)</f>
        <v>14965.560619800002</v>
      </c>
    </row>
    <row r="376" spans="2:8" ht="15.75" x14ac:dyDescent="0.25">
      <c r="B376" s="345" t="s">
        <v>454</v>
      </c>
      <c r="C376" s="346">
        <f>SUM(C373:C375)</f>
        <v>6</v>
      </c>
      <c r="D376" s="347">
        <f>IF(C376&gt;4, VLOOKUP(B372, '[2]Constant Information'!$J$4:$W$188, 13, FALSE), "-")</f>
        <v>49681.2</v>
      </c>
      <c r="E376" s="348"/>
      <c r="F376" s="345" t="s">
        <v>249</v>
      </c>
      <c r="G376" s="349">
        <f>SUM(G373:G375)</f>
        <v>119970.12814364352</v>
      </c>
      <c r="H376" s="347">
        <f>SUM(H373:H375)</f>
        <v>137308.5606198</v>
      </c>
    </row>
    <row r="377" spans="2:8" ht="15.75" x14ac:dyDescent="0.25">
      <c r="B377" s="334" t="s">
        <v>330</v>
      </c>
      <c r="C377" s="335"/>
      <c r="D377" s="336"/>
      <c r="E377" s="337"/>
      <c r="F377" s="334" t="s">
        <v>328</v>
      </c>
      <c r="G377" s="338"/>
      <c r="H377" s="336"/>
    </row>
    <row r="378" spans="2:8" x14ac:dyDescent="0.25">
      <c r="B378" s="339" t="s">
        <v>112</v>
      </c>
      <c r="C378" s="340">
        <f>VLOOKUP(B377, '[2]Constant Information'!$J$4:$N$188, 2, FALSE)</f>
        <v>0</v>
      </c>
      <c r="D378" s="341" t="str">
        <f>IF(C378&gt;4, VLOOKUP(B377, '[2]Constant Information'!$J$4:$W$188, 10, FALSE), "-")</f>
        <v>-</v>
      </c>
      <c r="E378" s="342"/>
      <c r="F378" s="339" t="s">
        <v>455</v>
      </c>
      <c r="G378" s="343">
        <f>VLOOKUP(F377, '[2]Constant Information'!$J$4:$AF$188, 13, FALSE)</f>
        <v>61823.896859296481</v>
      </c>
      <c r="H378" s="341">
        <f>VLOOKUP(F377, '[2]Constant Information'!$J$4:$AF$188, 15, FALSE)</f>
        <v>41652</v>
      </c>
    </row>
    <row r="379" spans="2:8" x14ac:dyDescent="0.25">
      <c r="B379" s="339" t="s">
        <v>93</v>
      </c>
      <c r="C379" s="340">
        <f>VLOOKUP(B377, '[2]Constant Information'!$J$4:$N$188, 3, FALSE)</f>
        <v>11</v>
      </c>
      <c r="D379" s="341">
        <f>IF(C379&gt;4, VLOOKUP(B377, '[2]Constant Information'!$J$4:$W$188, 11, FALSE), "-")</f>
        <v>65858.900634249483</v>
      </c>
      <c r="E379" s="342"/>
      <c r="F379" s="339" t="s">
        <v>456</v>
      </c>
      <c r="G379" s="343">
        <f>VLOOKUP(F377, '[2]Constant Information'!$J$4:$AF$188, 8, FALSE)</f>
        <v>10056</v>
      </c>
      <c r="H379" s="341">
        <f>VLOOKUP(F377, '[2]Constant Information'!$J$4:$AF$188, 6, FALSE)</f>
        <v>10953</v>
      </c>
    </row>
    <row r="380" spans="2:8" x14ac:dyDescent="0.25">
      <c r="B380" s="344" t="s">
        <v>250</v>
      </c>
      <c r="C380" s="340">
        <f>VLOOKUP(B377, '[2]Constant Information'!$J$4:$N$188, 4, FALSE)</f>
        <v>3</v>
      </c>
      <c r="D380" s="341" t="str">
        <f>IF(C380&gt;4, VLOOKUP(B377, '[2]Constant Information'!$J$4:$W$188, 12, FALSE), "-")</f>
        <v>-</v>
      </c>
      <c r="E380" s="342"/>
      <c r="F380" s="344" t="s">
        <v>457</v>
      </c>
      <c r="G380" s="343">
        <f>VLOOKUP(F377, '[2]Constant Information'!$J$4:$AF$188, 9, FALSE)</f>
        <v>2472.9558743718594</v>
      </c>
      <c r="H380" s="341">
        <f>VLOOKUP(F377, '[2]Constant Information'!$J$4:$AF$188, 7, FALSE)</f>
        <v>5596.0636586400005</v>
      </c>
    </row>
    <row r="381" spans="2:8" ht="15.75" x14ac:dyDescent="0.25">
      <c r="B381" s="345" t="s">
        <v>454</v>
      </c>
      <c r="C381" s="346">
        <f>SUM(C378:C380)</f>
        <v>14</v>
      </c>
      <c r="D381" s="347">
        <f>IF(C381&gt;4, VLOOKUP(B377, '[2]Constant Information'!$J$4:$W$188, 13, FALSE), "-")</f>
        <v>70871.825317124749</v>
      </c>
      <c r="E381" s="348"/>
      <c r="F381" s="345" t="s">
        <v>249</v>
      </c>
      <c r="G381" s="349">
        <f>SUM(G378:G380)</f>
        <v>74352.852733668347</v>
      </c>
      <c r="H381" s="347">
        <f>SUM(H378:H380)</f>
        <v>58201.06365864</v>
      </c>
    </row>
    <row r="382" spans="2:8" ht="15.75" x14ac:dyDescent="0.25">
      <c r="B382" s="334" t="s">
        <v>331</v>
      </c>
      <c r="C382" s="335"/>
      <c r="D382" s="336"/>
      <c r="E382" s="337"/>
      <c r="F382" s="334" t="s">
        <v>331</v>
      </c>
      <c r="G382" s="338"/>
      <c r="H382" s="336"/>
    </row>
    <row r="383" spans="2:8" x14ac:dyDescent="0.25">
      <c r="B383" s="339" t="s">
        <v>112</v>
      </c>
      <c r="C383" s="340">
        <f>VLOOKUP(B382, '[2]Constant Information'!$J$4:$N$188, 2, FALSE)</f>
        <v>0</v>
      </c>
      <c r="D383" s="341" t="str">
        <f>IF(C383&gt;4, VLOOKUP(B382, '[2]Constant Information'!$J$4:$W$188, 10, FALSE), "-")</f>
        <v>-</v>
      </c>
      <c r="E383" s="342"/>
      <c r="F383" s="339" t="s">
        <v>455</v>
      </c>
      <c r="G383" s="343">
        <f>VLOOKUP(F382, '[2]Constant Information'!$J$4:$AF$188, 13, FALSE)</f>
        <v>69480.816540794855</v>
      </c>
      <c r="H383" s="341">
        <f>VLOOKUP(F382, '[2]Constant Information'!$J$4:$AF$188, 15, FALSE)</f>
        <v>58590</v>
      </c>
    </row>
    <row r="384" spans="2:8" x14ac:dyDescent="0.25">
      <c r="B384" s="339" t="s">
        <v>93</v>
      </c>
      <c r="C384" s="340">
        <f>VLOOKUP(B382, '[2]Constant Information'!$J$4:$N$188, 3, FALSE)</f>
        <v>6</v>
      </c>
      <c r="D384" s="341">
        <f>IF(C384&gt;4, VLOOKUP(B382, '[2]Constant Information'!$J$4:$W$188, 11, FALSE), "-")</f>
        <v>69480.816540794855</v>
      </c>
      <c r="E384" s="342"/>
      <c r="F384" s="339" t="s">
        <v>456</v>
      </c>
      <c r="G384" s="343">
        <f>VLOOKUP(F382, '[2]Constant Information'!$J$4:$AF$188, 8, FALSE)</f>
        <v>10056</v>
      </c>
      <c r="H384" s="341">
        <f>VLOOKUP(F382, '[2]Constant Information'!$J$4:$AF$188, 6, FALSE)</f>
        <v>10953</v>
      </c>
    </row>
    <row r="385" spans="2:8" x14ac:dyDescent="0.25">
      <c r="B385" s="344" t="s">
        <v>250</v>
      </c>
      <c r="C385" s="340">
        <f>VLOOKUP(B382, '[2]Constant Information'!$J$4:$N$188, 4, FALSE)</f>
        <v>0</v>
      </c>
      <c r="D385" s="341" t="str">
        <f>IF(C385&gt;4, VLOOKUP(B382, '[2]Constant Information'!$J$4:$W$188, 12, FALSE), "-")</f>
        <v>-</v>
      </c>
      <c r="E385" s="342"/>
      <c r="F385" s="344" t="s">
        <v>457</v>
      </c>
      <c r="G385" s="343">
        <f>VLOOKUP(F382, '[2]Constant Information'!$J$4:$AF$188, 9, FALSE)</f>
        <v>9348.3076722109927</v>
      </c>
      <c r="H385" s="341">
        <f>VLOOKUP(F382, '[2]Constant Information'!$J$4:$AF$188, 7, FALSE)</f>
        <v>7871.7317238000005</v>
      </c>
    </row>
    <row r="386" spans="2:8" ht="15.75" x14ac:dyDescent="0.25">
      <c r="B386" s="345" t="s">
        <v>454</v>
      </c>
      <c r="C386" s="346">
        <f>SUM(C383:C385)</f>
        <v>6</v>
      </c>
      <c r="D386" s="347">
        <f>IF(C386&gt;4, VLOOKUP(B382, '[2]Constant Information'!$J$4:$W$188, 13, FALSE), "-")</f>
        <v>69480.816540794855</v>
      </c>
      <c r="E386" s="348"/>
      <c r="F386" s="345" t="s">
        <v>249</v>
      </c>
      <c r="G386" s="349">
        <f>SUM(G383:G385)</f>
        <v>88885.124213005853</v>
      </c>
      <c r="H386" s="347">
        <f>SUM(H383:H385)</f>
        <v>77414.731723799996</v>
      </c>
    </row>
    <row r="387" spans="2:8" ht="15.75" x14ac:dyDescent="0.25">
      <c r="B387" s="334" t="s">
        <v>332</v>
      </c>
      <c r="C387" s="335"/>
      <c r="D387" s="336"/>
      <c r="E387" s="337"/>
      <c r="F387" s="334" t="s">
        <v>332</v>
      </c>
      <c r="G387" s="338"/>
      <c r="H387" s="336"/>
    </row>
    <row r="388" spans="2:8" x14ac:dyDescent="0.25">
      <c r="B388" s="339" t="s">
        <v>112</v>
      </c>
      <c r="C388" s="340">
        <f>VLOOKUP(B387, '[2]Constant Information'!$J$4:$N$188, 2, FALSE)</f>
        <v>0</v>
      </c>
      <c r="D388" s="341" t="str">
        <f>IF(C388&gt;4, VLOOKUP(B387, '[2]Constant Information'!$J$4:$W$188, 10, FALSE), "-")</f>
        <v>-</v>
      </c>
      <c r="E388" s="342"/>
      <c r="F388" s="339" t="s">
        <v>455</v>
      </c>
      <c r="G388" s="343" t="str">
        <f>VLOOKUP(F387, '[2]Constant Information'!$J$4:$AF$188, 13, FALSE)</f>
        <v>-</v>
      </c>
      <c r="H388" s="341">
        <f>VLOOKUP(F387, '[2]Constant Information'!$J$4:$AF$188, 15, FALSE)</f>
        <v>39708</v>
      </c>
    </row>
    <row r="389" spans="2:8" x14ac:dyDescent="0.25">
      <c r="B389" s="339" t="s">
        <v>93</v>
      </c>
      <c r="C389" s="340">
        <f>VLOOKUP(B387, '[2]Constant Information'!$J$4:$N$188, 3, FALSE)</f>
        <v>0</v>
      </c>
      <c r="D389" s="341" t="str">
        <f>IF(C389&gt;4, VLOOKUP(B387, '[2]Constant Information'!$J$4:$W$188, 11, FALSE), "-")</f>
        <v>-</v>
      </c>
      <c r="E389" s="342"/>
      <c r="F389" s="339" t="s">
        <v>456</v>
      </c>
      <c r="G389" s="343">
        <f>VLOOKUP(F387, '[2]Constant Information'!$J$4:$AF$188, 8, FALSE)</f>
        <v>10056</v>
      </c>
      <c r="H389" s="341">
        <f>VLOOKUP(F387, '[2]Constant Information'!$J$4:$AF$188, 6, FALSE)</f>
        <v>10953</v>
      </c>
    </row>
    <row r="390" spans="2:8" x14ac:dyDescent="0.25">
      <c r="B390" s="344" t="s">
        <v>250</v>
      </c>
      <c r="C390" s="340">
        <f>VLOOKUP(B387, '[2]Constant Information'!$J$4:$N$188, 4, FALSE)</f>
        <v>4</v>
      </c>
      <c r="D390" s="341" t="str">
        <f>IF(C390&gt;4, VLOOKUP(B387, '[2]Constant Information'!$J$4:$W$188, 12, FALSE), "-")</f>
        <v>-</v>
      </c>
      <c r="E390" s="342"/>
      <c r="F390" s="344" t="s">
        <v>457</v>
      </c>
      <c r="G390" s="343">
        <f>VLOOKUP(F387, '[2]Constant Information'!$J$4:$AF$188, 9, FALSE)</f>
        <v>1621.155</v>
      </c>
      <c r="H390" s="341">
        <f>VLOOKUP(F387, '[2]Constant Information'!$J$4:$AF$188, 7, FALSE)</f>
        <v>5334.8817765599997</v>
      </c>
    </row>
    <row r="391" spans="2:8" ht="15.75" x14ac:dyDescent="0.25">
      <c r="B391" s="345" t="s">
        <v>454</v>
      </c>
      <c r="C391" s="346">
        <f>SUM(C388:C390)</f>
        <v>4</v>
      </c>
      <c r="D391" s="347" t="str">
        <f>IF(C391&gt;4, VLOOKUP(B387, '[2]Constant Information'!$J$4:$W$188, 13, FALSE), "-")</f>
        <v>-</v>
      </c>
      <c r="E391" s="348"/>
      <c r="F391" s="345" t="s">
        <v>249</v>
      </c>
      <c r="G391" s="349">
        <f>SUM(G388:G390)</f>
        <v>11677.155000000001</v>
      </c>
      <c r="H391" s="347">
        <f>SUM(H388:H390)</f>
        <v>55995.881776559996</v>
      </c>
    </row>
    <row r="392" spans="2:8" ht="15.75" x14ac:dyDescent="0.25">
      <c r="B392" s="334" t="s">
        <v>333</v>
      </c>
      <c r="C392" s="335"/>
      <c r="D392" s="336"/>
      <c r="E392" s="337"/>
      <c r="F392" s="334" t="s">
        <v>333</v>
      </c>
      <c r="G392" s="338"/>
      <c r="H392" s="336"/>
    </row>
    <row r="393" spans="2:8" x14ac:dyDescent="0.25">
      <c r="B393" s="339" t="s">
        <v>112</v>
      </c>
      <c r="C393" s="340">
        <f>VLOOKUP(B392, '[2]Constant Information'!$J$4:$N$188, 2, FALSE)</f>
        <v>3</v>
      </c>
      <c r="D393" s="341" t="str">
        <f>IF(C393&gt;4, VLOOKUP(B392, '[2]Constant Information'!$J$4:$W$188, 10, FALSE), "-")</f>
        <v>-</v>
      </c>
      <c r="E393" s="342"/>
      <c r="F393" s="339" t="s">
        <v>455</v>
      </c>
      <c r="G393" s="343">
        <f>VLOOKUP(F392, '[2]Constant Information'!$J$4:$AF$188, 13, FALSE)</f>
        <v>80536.112500000003</v>
      </c>
      <c r="H393" s="341">
        <f>VLOOKUP(F392, '[2]Constant Information'!$J$4:$AF$188, 15, FALSE)</f>
        <v>87144</v>
      </c>
    </row>
    <row r="394" spans="2:8" x14ac:dyDescent="0.25">
      <c r="B394" s="339" t="s">
        <v>93</v>
      </c>
      <c r="C394" s="340">
        <f>VLOOKUP(B392, '[2]Constant Information'!$J$4:$N$188, 3, FALSE)</f>
        <v>0</v>
      </c>
      <c r="D394" s="341" t="str">
        <f>IF(C394&gt;4, VLOOKUP(B392, '[2]Constant Information'!$J$4:$W$188, 11, FALSE), "-")</f>
        <v>-</v>
      </c>
      <c r="E394" s="342"/>
      <c r="F394" s="339" t="s">
        <v>456</v>
      </c>
      <c r="G394" s="343">
        <f>VLOOKUP(F392, '[2]Constant Information'!$J$4:$AF$188, 8, FALSE)</f>
        <v>10056</v>
      </c>
      <c r="H394" s="341">
        <f>VLOOKUP(F392, '[2]Constant Information'!$J$4:$AF$188, 6, FALSE)</f>
        <v>10953</v>
      </c>
    </row>
    <row r="395" spans="2:8" x14ac:dyDescent="0.25">
      <c r="B395" s="344" t="s">
        <v>250</v>
      </c>
      <c r="C395" s="340">
        <f>VLOOKUP(B392, '[2]Constant Information'!$J$4:$N$188, 4, FALSE)</f>
        <v>4</v>
      </c>
      <c r="D395" s="341" t="str">
        <f>IF(C395&gt;4, VLOOKUP(B392, '[2]Constant Information'!$J$4:$W$188, 12, FALSE), "-")</f>
        <v>-</v>
      </c>
      <c r="E395" s="342"/>
      <c r="F395" s="344" t="s">
        <v>457</v>
      </c>
      <c r="G395" s="343">
        <f>VLOOKUP(F392, '[2]Constant Information'!$J$4:$AF$188, 9, FALSE)</f>
        <v>3221.4445000000001</v>
      </c>
      <c r="H395" s="341">
        <f>VLOOKUP(F392, '[2]Constant Information'!$J$4:$AF$188, 7, FALSE)</f>
        <v>11708.042146080001</v>
      </c>
    </row>
    <row r="396" spans="2:8" ht="15.75" x14ac:dyDescent="0.25">
      <c r="B396" s="345" t="s">
        <v>454</v>
      </c>
      <c r="C396" s="346">
        <f>SUM(C393:C395)</f>
        <v>7</v>
      </c>
      <c r="D396" s="347">
        <f>IF(C396&gt;4, VLOOKUP(B392, '[2]Constant Information'!$J$4:$W$188, 13, FALSE), "-")</f>
        <v>80536.112500000003</v>
      </c>
      <c r="E396" s="348"/>
      <c r="F396" s="345" t="s">
        <v>249</v>
      </c>
      <c r="G396" s="349">
        <f>SUM(G393:G395)</f>
        <v>93813.557000000001</v>
      </c>
      <c r="H396" s="347">
        <f>SUM(H393:H395)</f>
        <v>109805.04214608</v>
      </c>
    </row>
    <row r="397" spans="2:8" ht="15.75" x14ac:dyDescent="0.25">
      <c r="B397" s="334" t="s">
        <v>334</v>
      </c>
      <c r="C397" s="335"/>
      <c r="D397" s="336"/>
      <c r="E397" s="337"/>
      <c r="F397" s="334" t="s">
        <v>334</v>
      </c>
      <c r="G397" s="338"/>
      <c r="H397" s="336"/>
    </row>
    <row r="398" spans="2:8" x14ac:dyDescent="0.25">
      <c r="B398" s="339" t="s">
        <v>112</v>
      </c>
      <c r="C398" s="340">
        <f>VLOOKUP(B397, '[2]Constant Information'!$J$4:$N$188, 2, FALSE)</f>
        <v>3</v>
      </c>
      <c r="D398" s="341" t="str">
        <f>IF(C398&gt;4, VLOOKUP(B397, '[2]Constant Information'!$J$4:$W$188, 10, FALSE), "-")</f>
        <v>-</v>
      </c>
      <c r="E398" s="342"/>
      <c r="F398" s="339" t="s">
        <v>455</v>
      </c>
      <c r="G398" s="343">
        <f>VLOOKUP(F397, '[2]Constant Information'!$J$4:$AF$188, 13, FALSE)</f>
        <v>57868.3</v>
      </c>
      <c r="H398" s="341">
        <f>VLOOKUP(F397, '[2]Constant Information'!$J$4:$AF$188, 15, FALSE)</f>
        <v>58590</v>
      </c>
    </row>
    <row r="399" spans="2:8" x14ac:dyDescent="0.25">
      <c r="B399" s="339" t="s">
        <v>93</v>
      </c>
      <c r="C399" s="340">
        <f>VLOOKUP(B397, '[2]Constant Information'!$J$4:$N$188, 3, FALSE)</f>
        <v>0</v>
      </c>
      <c r="D399" s="341" t="str">
        <f>IF(C399&gt;4, VLOOKUP(B397, '[2]Constant Information'!$J$4:$W$188, 11, FALSE), "-")</f>
        <v>-</v>
      </c>
      <c r="E399" s="342"/>
      <c r="F399" s="339" t="s">
        <v>456</v>
      </c>
      <c r="G399" s="343">
        <f>VLOOKUP(F397, '[2]Constant Information'!$J$4:$AF$188, 8, FALSE)</f>
        <v>10056</v>
      </c>
      <c r="H399" s="341">
        <f>VLOOKUP(F397, '[2]Constant Information'!$J$4:$AF$188, 6, FALSE)</f>
        <v>10953</v>
      </c>
    </row>
    <row r="400" spans="2:8" x14ac:dyDescent="0.25">
      <c r="B400" s="344" t="s">
        <v>250</v>
      </c>
      <c r="C400" s="340">
        <f>VLOOKUP(B397, '[2]Constant Information'!$J$4:$N$188, 4, FALSE)</f>
        <v>5</v>
      </c>
      <c r="D400" s="341">
        <f>IF(C400&gt;4, VLOOKUP(B397, '[2]Constant Information'!$J$4:$W$188, 12, FALSE), "-")</f>
        <v>54075</v>
      </c>
      <c r="E400" s="342"/>
      <c r="F400" s="344" t="s">
        <v>457</v>
      </c>
      <c r="G400" s="343">
        <f>VLOOKUP(F397, '[2]Constant Information'!$J$4:$AF$188, 9, FALSE)</f>
        <v>2314.732</v>
      </c>
      <c r="H400" s="341">
        <f>VLOOKUP(F397, '[2]Constant Information'!$J$4:$AF$188, 7, FALSE)</f>
        <v>7871.7317238000005</v>
      </c>
    </row>
    <row r="401" spans="2:8" ht="15.75" x14ac:dyDescent="0.25">
      <c r="B401" s="345" t="s">
        <v>454</v>
      </c>
      <c r="C401" s="346">
        <f>SUM(C398:C400)</f>
        <v>8</v>
      </c>
      <c r="D401" s="347">
        <f>IF(C401&gt;4, VLOOKUP(B397, '[2]Constant Information'!$J$4:$W$188, 13, FALSE), "-")</f>
        <v>57868.3</v>
      </c>
      <c r="E401" s="348"/>
      <c r="F401" s="345" t="s">
        <v>249</v>
      </c>
      <c r="G401" s="349">
        <f>SUM(G398:G400)</f>
        <v>70239.032000000007</v>
      </c>
      <c r="H401" s="347">
        <f>SUM(H398:H400)</f>
        <v>77414.731723799996</v>
      </c>
    </row>
    <row r="402" spans="2:8" ht="15.75" x14ac:dyDescent="0.25">
      <c r="B402" s="334" t="s">
        <v>335</v>
      </c>
      <c r="C402" s="335"/>
      <c r="D402" s="336"/>
      <c r="E402" s="337"/>
      <c r="F402" s="334" t="s">
        <v>335</v>
      </c>
      <c r="G402" s="338"/>
      <c r="H402" s="336"/>
    </row>
    <row r="403" spans="2:8" x14ac:dyDescent="0.25">
      <c r="B403" s="339" t="s">
        <v>112</v>
      </c>
      <c r="C403" s="340">
        <f>VLOOKUP(B402, '[2]Constant Information'!$J$4:$N$188, 2, FALSE)</f>
        <v>1</v>
      </c>
      <c r="D403" s="341" t="str">
        <f>IF(C403&gt;4, VLOOKUP(B402, '[2]Constant Information'!$J$4:$W$188, 10, FALSE), "-")</f>
        <v>-</v>
      </c>
      <c r="E403" s="342"/>
      <c r="F403" s="339" t="s">
        <v>455</v>
      </c>
      <c r="G403" s="343">
        <f>VLOOKUP(F402, '[2]Constant Information'!$J$4:$AF$188, 13, FALSE)</f>
        <v>42153.357499999998</v>
      </c>
      <c r="H403" s="341">
        <f>VLOOKUP(F402, '[2]Constant Information'!$J$4:$AF$188, 15, FALSE)</f>
        <v>38778</v>
      </c>
    </row>
    <row r="404" spans="2:8" x14ac:dyDescent="0.25">
      <c r="B404" s="339" t="s">
        <v>93</v>
      </c>
      <c r="C404" s="340">
        <f>VLOOKUP(B402, '[2]Constant Information'!$J$4:$N$188, 3, FALSE)</f>
        <v>0</v>
      </c>
      <c r="D404" s="341" t="str">
        <f>IF(C404&gt;4, VLOOKUP(B402, '[2]Constant Information'!$J$4:$W$188, 11, FALSE), "-")</f>
        <v>-</v>
      </c>
      <c r="E404" s="342"/>
      <c r="F404" s="339" t="s">
        <v>456</v>
      </c>
      <c r="G404" s="343">
        <f>VLOOKUP(F402, '[2]Constant Information'!$J$4:$AF$188, 8, FALSE)</f>
        <v>10056</v>
      </c>
      <c r="H404" s="341">
        <f>VLOOKUP(F402, '[2]Constant Information'!$J$4:$AF$188, 6, FALSE)</f>
        <v>10953</v>
      </c>
    </row>
    <row r="405" spans="2:8" x14ac:dyDescent="0.25">
      <c r="B405" s="344" t="s">
        <v>250</v>
      </c>
      <c r="C405" s="340">
        <f>VLOOKUP(B402, '[2]Constant Information'!$J$4:$N$188, 4, FALSE)</f>
        <v>5</v>
      </c>
      <c r="D405" s="341">
        <f>IF(C405&gt;4, VLOOKUP(B402, '[2]Constant Information'!$J$4:$W$188, 12, FALSE), "-")</f>
        <v>32987.599999999999</v>
      </c>
      <c r="E405" s="342"/>
      <c r="F405" s="344" t="s">
        <v>457</v>
      </c>
      <c r="G405" s="343">
        <f>VLOOKUP(F402, '[2]Constant Information'!$J$4:$AF$188, 9, FALSE)</f>
        <v>1686.1342999999999</v>
      </c>
      <c r="H405" s="341">
        <f>VLOOKUP(F402, '[2]Constant Information'!$J$4:$AF$188, 7, FALSE)</f>
        <v>5209.9336539600008</v>
      </c>
    </row>
    <row r="406" spans="2:8" ht="15.75" x14ac:dyDescent="0.25">
      <c r="B406" s="345" t="s">
        <v>454</v>
      </c>
      <c r="C406" s="346">
        <f>SUM(C403:C405)</f>
        <v>6</v>
      </c>
      <c r="D406" s="347">
        <f>IF(C406&gt;4, VLOOKUP(B402, '[2]Constant Information'!$J$4:$W$188, 13, FALSE), "-")</f>
        <v>42153.357499999998</v>
      </c>
      <c r="E406" s="348"/>
      <c r="F406" s="345" t="s">
        <v>249</v>
      </c>
      <c r="G406" s="349">
        <f>SUM(G403:G405)</f>
        <v>53895.491799999996</v>
      </c>
      <c r="H406" s="347">
        <f>SUM(H403:H405)</f>
        <v>54940.933653960004</v>
      </c>
    </row>
    <row r="407" spans="2:8" ht="15.75" x14ac:dyDescent="0.25">
      <c r="B407" s="334" t="s">
        <v>336</v>
      </c>
      <c r="C407" s="335"/>
      <c r="D407" s="336"/>
      <c r="E407" s="337"/>
      <c r="F407" s="334" t="s">
        <v>336</v>
      </c>
      <c r="G407" s="338"/>
      <c r="H407" s="336"/>
    </row>
    <row r="408" spans="2:8" x14ac:dyDescent="0.25">
      <c r="B408" s="339" t="s">
        <v>112</v>
      </c>
      <c r="C408" s="340">
        <f>VLOOKUP(B407, '[2]Constant Information'!$J$4:$N$188, 2, FALSE)</f>
        <v>1</v>
      </c>
      <c r="D408" s="341" t="str">
        <f>IF(C408&gt;4, VLOOKUP(B407, '[2]Constant Information'!$J$4:$W$188, 10, FALSE), "-")</f>
        <v>-</v>
      </c>
      <c r="E408" s="342"/>
      <c r="F408" s="339" t="s">
        <v>455</v>
      </c>
      <c r="G408" s="343">
        <f>VLOOKUP(F407, '[2]Constant Information'!$J$4:$AF$188, 13, FALSE)</f>
        <v>149267.92315798436</v>
      </c>
      <c r="H408" s="341">
        <f>VLOOKUP(F407, '[2]Constant Information'!$J$4:$AF$188, 15, FALSE)</f>
        <v>135744</v>
      </c>
    </row>
    <row r="409" spans="2:8" x14ac:dyDescent="0.25">
      <c r="B409" s="339" t="s">
        <v>93</v>
      </c>
      <c r="C409" s="340">
        <f>VLOOKUP(B407, '[2]Constant Information'!$J$4:$N$188, 3, FALSE)</f>
        <v>11</v>
      </c>
      <c r="D409" s="341">
        <f>IF(C409&gt;4, VLOOKUP(B407, '[2]Constant Information'!$J$4:$W$188, 11, FALSE), "-")</f>
        <v>139368.78447395301</v>
      </c>
      <c r="E409" s="342"/>
      <c r="F409" s="339" t="s">
        <v>456</v>
      </c>
      <c r="G409" s="343">
        <f>VLOOKUP(F407, '[2]Constant Information'!$J$4:$AF$188, 8, FALSE)</f>
        <v>10056</v>
      </c>
      <c r="H409" s="341">
        <f>VLOOKUP(F407, '[2]Constant Information'!$J$4:$AF$188, 6, FALSE)</f>
        <v>10953</v>
      </c>
    </row>
    <row r="410" spans="2:8" x14ac:dyDescent="0.25">
      <c r="B410" s="344" t="s">
        <v>250</v>
      </c>
      <c r="C410" s="340">
        <f>VLOOKUP(B407, '[2]Constant Information'!$J$4:$N$188, 4, FALSE)</f>
        <v>5</v>
      </c>
      <c r="D410" s="341">
        <f>IF(C410&gt;4, VLOOKUP(B407, '[2]Constant Information'!$J$4:$W$188, 12, FALSE), "-")</f>
        <v>168714</v>
      </c>
      <c r="E410" s="342"/>
      <c r="F410" s="344" t="s">
        <v>457</v>
      </c>
      <c r="G410" s="343">
        <f>VLOOKUP(F407, '[2]Constant Information'!$J$4:$AF$188, 9, FALSE)</f>
        <v>12147.156583599219</v>
      </c>
      <c r="H410" s="341">
        <f>VLOOKUP(F407, '[2]Constant Information'!$J$4:$AF$188, 7, FALSE)</f>
        <v>18237.589198080001</v>
      </c>
    </row>
    <row r="411" spans="2:8" ht="15.75" x14ac:dyDescent="0.25">
      <c r="B411" s="345" t="s">
        <v>454</v>
      </c>
      <c r="C411" s="346">
        <f>SUM(C408:C410)</f>
        <v>17</v>
      </c>
      <c r="D411" s="347">
        <f>IF(C411&gt;4, VLOOKUP(B407, '[2]Constant Information'!$J$4:$W$188, 13, FALSE), "-")</f>
        <v>149267.92315798436</v>
      </c>
      <c r="E411" s="348"/>
      <c r="F411" s="345" t="s">
        <v>249</v>
      </c>
      <c r="G411" s="349">
        <f>SUM(G408:G410)</f>
        <v>171471.07974158358</v>
      </c>
      <c r="H411" s="347">
        <f>SUM(H408:H410)</f>
        <v>164934.58919808001</v>
      </c>
    </row>
    <row r="412" spans="2:8" ht="15.75" x14ac:dyDescent="0.25">
      <c r="B412" s="334" t="s">
        <v>337</v>
      </c>
      <c r="C412" s="335"/>
      <c r="D412" s="336"/>
      <c r="E412" s="337"/>
      <c r="F412" s="334" t="s">
        <v>337</v>
      </c>
      <c r="G412" s="338"/>
      <c r="H412" s="336"/>
    </row>
    <row r="413" spans="2:8" x14ac:dyDescent="0.25">
      <c r="B413" s="339" t="s">
        <v>112</v>
      </c>
      <c r="C413" s="340">
        <f>VLOOKUP(B412, '[2]Constant Information'!$J$4:$N$188, 2, FALSE)</f>
        <v>1</v>
      </c>
      <c r="D413" s="341" t="str">
        <f>IF(C413&gt;4, VLOOKUP(B412, '[2]Constant Information'!$J$4:$W$188, 10, FALSE), "-")</f>
        <v>-</v>
      </c>
      <c r="E413" s="342"/>
      <c r="F413" s="339" t="s">
        <v>455</v>
      </c>
      <c r="G413" s="343">
        <f>VLOOKUP(F412, '[2]Constant Information'!$J$4:$AF$188, 13, FALSE)</f>
        <v>203859.04585503053</v>
      </c>
      <c r="H413" s="341">
        <f>VLOOKUP(F412, '[2]Constant Information'!$J$4:$AF$188, 15, FALSE)</f>
        <v>155832</v>
      </c>
    </row>
    <row r="414" spans="2:8" x14ac:dyDescent="0.25">
      <c r="B414" s="339" t="s">
        <v>93</v>
      </c>
      <c r="C414" s="340">
        <f>VLOOKUP(B412, '[2]Constant Information'!$J$4:$N$188, 3, FALSE)</f>
        <v>12</v>
      </c>
      <c r="D414" s="341">
        <f>IF(C414&gt;4, VLOOKUP(B412, '[2]Constant Information'!$J$4:$W$188, 11, FALSE), "-")</f>
        <v>191843.5725650916</v>
      </c>
      <c r="E414" s="342"/>
      <c r="F414" s="339" t="s">
        <v>456</v>
      </c>
      <c r="G414" s="343">
        <f>VLOOKUP(F412, '[2]Constant Information'!$J$4:$AF$188, 8, FALSE)</f>
        <v>10056</v>
      </c>
      <c r="H414" s="341">
        <f>VLOOKUP(F412, '[2]Constant Information'!$J$4:$AF$188, 6, FALSE)</f>
        <v>10953</v>
      </c>
    </row>
    <row r="415" spans="2:8" x14ac:dyDescent="0.25">
      <c r="B415" s="344" t="s">
        <v>250</v>
      </c>
      <c r="C415" s="340">
        <f>VLOOKUP(B412, '[2]Constant Information'!$J$4:$N$188, 4, FALSE)</f>
        <v>3</v>
      </c>
      <c r="D415" s="341" t="str">
        <f>IF(C415&gt;4, VLOOKUP(B412, '[2]Constant Information'!$J$4:$W$188, 12, FALSE), "-")</f>
        <v>-</v>
      </c>
      <c r="E415" s="342"/>
      <c r="F415" s="344" t="s">
        <v>457</v>
      </c>
      <c r="G415" s="343">
        <f>VLOOKUP(F412, '[2]Constant Information'!$J$4:$AF$188, 9, FALSE)</f>
        <v>20385.904585503056</v>
      </c>
      <c r="H415" s="341">
        <f>VLOOKUP(F412, '[2]Constant Information'!$J$4:$AF$188, 7, FALSE)</f>
        <v>20936.468646239999</v>
      </c>
    </row>
    <row r="416" spans="2:8" ht="15.75" x14ac:dyDescent="0.25">
      <c r="B416" s="345" t="s">
        <v>454</v>
      </c>
      <c r="C416" s="346">
        <f>SUM(C413:C415)</f>
        <v>16</v>
      </c>
      <c r="D416" s="347">
        <f>IF(C416&gt;4, VLOOKUP(B412, '[2]Constant Information'!$J$4:$W$188, 13, FALSE), "-")</f>
        <v>203859.04585503053</v>
      </c>
      <c r="E416" s="348"/>
      <c r="F416" s="345" t="s">
        <v>249</v>
      </c>
      <c r="G416" s="349">
        <f>SUM(G413:G415)</f>
        <v>234300.95044053358</v>
      </c>
      <c r="H416" s="347">
        <f>SUM(H413:H415)</f>
        <v>187721.46864624001</v>
      </c>
    </row>
    <row r="417" spans="2:8" ht="15.75" x14ac:dyDescent="0.25">
      <c r="B417" s="334" t="s">
        <v>338</v>
      </c>
      <c r="C417" s="335"/>
      <c r="D417" s="336"/>
      <c r="E417" s="337"/>
      <c r="F417" s="334" t="s">
        <v>338</v>
      </c>
      <c r="G417" s="338"/>
      <c r="H417" s="336"/>
    </row>
    <row r="418" spans="2:8" x14ac:dyDescent="0.25">
      <c r="B418" s="339" t="s">
        <v>112</v>
      </c>
      <c r="C418" s="340">
        <f>VLOOKUP(B417, '[2]Constant Information'!$J$4:$N$188, 2, FALSE)</f>
        <v>0</v>
      </c>
      <c r="D418" s="341" t="str">
        <f>IF(C418&gt;4, VLOOKUP(B417, '[2]Constant Information'!$J$4:$W$188, 10, FALSE), "-")</f>
        <v>-</v>
      </c>
      <c r="E418" s="342"/>
      <c r="F418" s="339" t="s">
        <v>455</v>
      </c>
      <c r="G418" s="343">
        <f>VLOOKUP(F417, '[2]Constant Information'!$J$4:$AF$188, 13, FALSE)</f>
        <v>225997.48279569892</v>
      </c>
      <c r="H418" s="341">
        <f>VLOOKUP(F417, '[2]Constant Information'!$J$4:$AF$188, 15, FALSE)</f>
        <v>204480</v>
      </c>
    </row>
    <row r="419" spans="2:8" x14ac:dyDescent="0.25">
      <c r="B419" s="339" t="s">
        <v>93</v>
      </c>
      <c r="C419" s="340">
        <f>VLOOKUP(B417, '[2]Constant Information'!$J$4:$N$188, 3, FALSE)</f>
        <v>5</v>
      </c>
      <c r="D419" s="341">
        <f>IF(C419&gt;4, VLOOKUP(B417, '[2]Constant Information'!$J$4:$W$188, 11, FALSE), "-")</f>
        <v>209841.96559139783</v>
      </c>
      <c r="E419" s="342"/>
      <c r="F419" s="339" t="s">
        <v>456</v>
      </c>
      <c r="G419" s="343">
        <f>VLOOKUP(F417, '[2]Constant Information'!$J$4:$AF$188, 8, FALSE)</f>
        <v>10056</v>
      </c>
      <c r="H419" s="341">
        <f>VLOOKUP(F417, '[2]Constant Information'!$J$4:$AF$188, 6, FALSE)</f>
        <v>10953</v>
      </c>
    </row>
    <row r="420" spans="2:8" x14ac:dyDescent="0.25">
      <c r="B420" s="344" t="s">
        <v>250</v>
      </c>
      <c r="C420" s="340">
        <f>VLOOKUP(B417, '[2]Constant Information'!$J$4:$N$188, 4, FALSE)</f>
        <v>3</v>
      </c>
      <c r="D420" s="341" t="str">
        <f>IF(C420&gt;4, VLOOKUP(B417, '[2]Constant Information'!$J$4:$W$188, 12, FALSE), "-")</f>
        <v>-</v>
      </c>
      <c r="E420" s="342"/>
      <c r="F420" s="344" t="s">
        <v>457</v>
      </c>
      <c r="G420" s="343">
        <f>VLOOKUP(F417, '[2]Constant Information'!$J$4:$AF$188, 9, FALSE)</f>
        <v>22310.27601376878</v>
      </c>
      <c r="H420" s="341">
        <f>VLOOKUP(F417, '[2]Constant Information'!$J$4:$AF$188, 7, FALSE)</f>
        <v>27472.464633600001</v>
      </c>
    </row>
    <row r="421" spans="2:8" ht="15.75" x14ac:dyDescent="0.25">
      <c r="B421" s="345" t="s">
        <v>454</v>
      </c>
      <c r="C421" s="346">
        <f>SUM(C418:C420)</f>
        <v>8</v>
      </c>
      <c r="D421" s="347">
        <f>IF(C421&gt;4, VLOOKUP(B417, '[2]Constant Information'!$J$4:$W$188, 13, FALSE), "-")</f>
        <v>225997.48279569892</v>
      </c>
      <c r="E421" s="348"/>
      <c r="F421" s="345" t="s">
        <v>249</v>
      </c>
      <c r="G421" s="349">
        <f>SUM(G418:G420)</f>
        <v>258363.75880946769</v>
      </c>
      <c r="H421" s="347">
        <f>SUM(H418:H420)</f>
        <v>242905.4646336</v>
      </c>
    </row>
    <row r="422" spans="2:8" ht="15.75" x14ac:dyDescent="0.25">
      <c r="B422" s="334" t="s">
        <v>339</v>
      </c>
      <c r="C422" s="335"/>
      <c r="D422" s="336"/>
      <c r="E422" s="337"/>
      <c r="F422" s="334" t="s">
        <v>339</v>
      </c>
      <c r="G422" s="338"/>
      <c r="H422" s="336"/>
    </row>
    <row r="423" spans="2:8" x14ac:dyDescent="0.25">
      <c r="B423" s="339" t="s">
        <v>112</v>
      </c>
      <c r="C423" s="340">
        <f>VLOOKUP(B422, '[2]Constant Information'!$J$4:$N$188, 2, FALSE)</f>
        <v>0</v>
      </c>
      <c r="D423" s="341" t="str">
        <f>IF(C423&gt;4, VLOOKUP(B422, '[2]Constant Information'!$J$4:$W$188, 10, FALSE), "-")</f>
        <v>-</v>
      </c>
      <c r="E423" s="342"/>
      <c r="F423" s="339" t="s">
        <v>455</v>
      </c>
      <c r="G423" s="343" t="str">
        <f>VLOOKUP(F422, '[2]Constant Information'!$J$4:$AF$188, 13, FALSE)</f>
        <v>-</v>
      </c>
      <c r="H423" s="341">
        <f>VLOOKUP(F422, '[2]Constant Information'!$J$4:$AF$188, 15, FALSE)</f>
        <v>117174</v>
      </c>
    </row>
    <row r="424" spans="2:8" x14ac:dyDescent="0.25">
      <c r="B424" s="339" t="s">
        <v>93</v>
      </c>
      <c r="C424" s="340">
        <f>VLOOKUP(B422, '[2]Constant Information'!$J$4:$N$188, 3, FALSE)</f>
        <v>0</v>
      </c>
      <c r="D424" s="341" t="str">
        <f>IF(C424&gt;4, VLOOKUP(B422, '[2]Constant Information'!$J$4:$W$188, 11, FALSE), "-")</f>
        <v>-</v>
      </c>
      <c r="E424" s="342"/>
      <c r="F424" s="339" t="s">
        <v>456</v>
      </c>
      <c r="G424" s="343">
        <f>VLOOKUP(F422, '[2]Constant Information'!$J$4:$AF$188, 8, FALSE)</f>
        <v>10056</v>
      </c>
      <c r="H424" s="341">
        <f>VLOOKUP(F422, '[2]Constant Information'!$J$4:$AF$188, 6, FALSE)</f>
        <v>10953</v>
      </c>
    </row>
    <row r="425" spans="2:8" x14ac:dyDescent="0.25">
      <c r="B425" s="344" t="s">
        <v>250</v>
      </c>
      <c r="C425" s="340">
        <f>VLOOKUP(B422, '[2]Constant Information'!$J$4:$N$188, 4, FALSE)</f>
        <v>4</v>
      </c>
      <c r="D425" s="341" t="str">
        <f>IF(C425&gt;4, VLOOKUP(B422, '[2]Constant Information'!$J$4:$W$188, 12, FALSE), "-")</f>
        <v>-</v>
      </c>
      <c r="E425" s="342"/>
      <c r="F425" s="344" t="s">
        <v>457</v>
      </c>
      <c r="G425" s="343">
        <f>VLOOKUP(F422, '[2]Constant Information'!$J$4:$AF$188, 9, FALSE)</f>
        <v>4700.12</v>
      </c>
      <c r="H425" s="341">
        <f>VLOOKUP(F422, '[2]Constant Information'!$J$4:$AF$188, 7, FALSE)</f>
        <v>15742.657330680002</v>
      </c>
    </row>
    <row r="426" spans="2:8" ht="15.75" x14ac:dyDescent="0.25">
      <c r="B426" s="345" t="s">
        <v>454</v>
      </c>
      <c r="C426" s="346">
        <f>SUM(C423:C425)</f>
        <v>4</v>
      </c>
      <c r="D426" s="347" t="str">
        <f>IF(C426&gt;4, VLOOKUP(B422, '[2]Constant Information'!$J$4:$W$188, 13, FALSE), "-")</f>
        <v>-</v>
      </c>
      <c r="E426" s="348"/>
      <c r="F426" s="345" t="s">
        <v>249</v>
      </c>
      <c r="G426" s="349">
        <f>SUM(G423:G425)</f>
        <v>14756.119999999999</v>
      </c>
      <c r="H426" s="347">
        <f>SUM(H423:H425)</f>
        <v>143869.65733068</v>
      </c>
    </row>
    <row r="427" spans="2:8" ht="15.75" x14ac:dyDescent="0.25">
      <c r="B427" s="334" t="s">
        <v>340</v>
      </c>
      <c r="C427" s="335"/>
      <c r="D427" s="336"/>
      <c r="E427" s="337"/>
      <c r="F427" s="334" t="s">
        <v>340</v>
      </c>
      <c r="G427" s="338"/>
      <c r="H427" s="336"/>
    </row>
    <row r="428" spans="2:8" x14ac:dyDescent="0.25">
      <c r="B428" s="339" t="s">
        <v>112</v>
      </c>
      <c r="C428" s="340">
        <f>VLOOKUP(B427, '[2]Constant Information'!$J$4:$N$188, 2, FALSE)</f>
        <v>1</v>
      </c>
      <c r="D428" s="341" t="str">
        <f>IF(C428&gt;4, VLOOKUP(B427, '[2]Constant Information'!$J$4:$W$188, 10, FALSE), "-")</f>
        <v>-</v>
      </c>
      <c r="E428" s="342"/>
      <c r="F428" s="339" t="s">
        <v>455</v>
      </c>
      <c r="G428" s="343">
        <f>VLOOKUP(F427, '[2]Constant Information'!$J$4:$AF$188, 13, FALSE)</f>
        <v>80251.118700607141</v>
      </c>
      <c r="H428" s="341">
        <f>VLOOKUP(F427, '[2]Constant Information'!$J$4:$AF$188, 15, FALSE)</f>
        <v>67950</v>
      </c>
    </row>
    <row r="429" spans="2:8" x14ac:dyDescent="0.25">
      <c r="B429" s="339" t="s">
        <v>93</v>
      </c>
      <c r="C429" s="340">
        <f>VLOOKUP(B427, '[2]Constant Information'!$J$4:$N$188, 3, FALSE)</f>
        <v>10</v>
      </c>
      <c r="D429" s="341">
        <f>IF(C429&gt;4, VLOOKUP(B427, '[2]Constant Information'!$J$4:$W$188, 11, FALSE), "-")</f>
        <v>59456.191101821438</v>
      </c>
      <c r="E429" s="342"/>
      <c r="F429" s="339" t="s">
        <v>456</v>
      </c>
      <c r="G429" s="343">
        <f>VLOOKUP(F427, '[2]Constant Information'!$J$4:$AF$188, 8, FALSE)</f>
        <v>10056</v>
      </c>
      <c r="H429" s="341">
        <f>VLOOKUP(F427, '[2]Constant Information'!$J$4:$AF$188, 6, FALSE)</f>
        <v>10953</v>
      </c>
    </row>
    <row r="430" spans="2:8" x14ac:dyDescent="0.25">
      <c r="B430" s="344" t="s">
        <v>250</v>
      </c>
      <c r="C430" s="340">
        <f>VLOOKUP(B427, '[2]Constant Information'!$J$4:$N$188, 4, FALSE)</f>
        <v>5</v>
      </c>
      <c r="D430" s="341">
        <f>IF(C430&gt;4, VLOOKUP(B427, '[2]Constant Information'!$J$4:$W$188, 12, FALSE), "-")</f>
        <v>85696</v>
      </c>
      <c r="E430" s="342"/>
      <c r="F430" s="344" t="s">
        <v>457</v>
      </c>
      <c r="G430" s="343">
        <f>VLOOKUP(F427, '[2]Constant Information'!$J$4:$AF$188, 9, FALSE)</f>
        <v>5597.7364205715712</v>
      </c>
      <c r="H430" s="341">
        <f>VLOOKUP(F427, '[2]Constant Information'!$J$4:$AF$188, 7, FALSE)</f>
        <v>9129.2741189999997</v>
      </c>
    </row>
    <row r="431" spans="2:8" ht="15.75" x14ac:dyDescent="0.25">
      <c r="B431" s="345" t="s">
        <v>454</v>
      </c>
      <c r="C431" s="346">
        <f>SUM(C428:C430)</f>
        <v>16</v>
      </c>
      <c r="D431" s="347">
        <f>IF(C431&gt;4, VLOOKUP(B427, '[2]Constant Information'!$J$4:$W$188, 13, FALSE), "-")</f>
        <v>80251.118700607141</v>
      </c>
      <c r="E431" s="348"/>
      <c r="F431" s="345" t="s">
        <v>249</v>
      </c>
      <c r="G431" s="349">
        <f>SUM(G428:G430)</f>
        <v>95904.855121178713</v>
      </c>
      <c r="H431" s="347">
        <f>SUM(H428:H430)</f>
        <v>88032.274118999994</v>
      </c>
    </row>
    <row r="432" spans="2:8" ht="15.75" x14ac:dyDescent="0.25">
      <c r="B432" s="334" t="s">
        <v>341</v>
      </c>
      <c r="C432" s="335"/>
      <c r="D432" s="336"/>
      <c r="E432" s="337"/>
      <c r="F432" s="334" t="s">
        <v>341</v>
      </c>
      <c r="G432" s="338"/>
      <c r="H432" s="336"/>
    </row>
    <row r="433" spans="2:8" x14ac:dyDescent="0.25">
      <c r="B433" s="339" t="s">
        <v>112</v>
      </c>
      <c r="C433" s="340">
        <f>VLOOKUP(B432, '[2]Constant Information'!$J$4:$N$188, 2, FALSE)</f>
        <v>1</v>
      </c>
      <c r="D433" s="341" t="str">
        <f>IF(C433&gt;4, VLOOKUP(B432, '[2]Constant Information'!$J$4:$W$188, 10, FALSE), "-")</f>
        <v>-</v>
      </c>
      <c r="E433" s="342"/>
      <c r="F433" s="339" t="s">
        <v>455</v>
      </c>
      <c r="G433" s="343">
        <f>VLOOKUP(F432, '[2]Constant Information'!$J$4:$AF$188, 13, FALSE)</f>
        <v>133942.6875</v>
      </c>
      <c r="H433" s="341">
        <f>VLOOKUP(F432, '[2]Constant Information'!$J$4:$AF$188, 15, FALSE)</f>
        <v>102600</v>
      </c>
    </row>
    <row r="434" spans="2:8" x14ac:dyDescent="0.25">
      <c r="B434" s="339" t="s">
        <v>93</v>
      </c>
      <c r="C434" s="340">
        <f>VLOOKUP(B432, '[2]Constant Information'!$J$4:$N$188, 3, FALSE)</f>
        <v>0</v>
      </c>
      <c r="D434" s="341" t="str">
        <f>IF(C434&gt;4, VLOOKUP(B432, '[2]Constant Information'!$J$4:$W$188, 11, FALSE), "-")</f>
        <v>-</v>
      </c>
      <c r="E434" s="342"/>
      <c r="F434" s="339" t="s">
        <v>456</v>
      </c>
      <c r="G434" s="343">
        <f>VLOOKUP(F432, '[2]Constant Information'!$J$4:$AF$188, 8, FALSE)</f>
        <v>10056</v>
      </c>
      <c r="H434" s="341">
        <f>VLOOKUP(F432, '[2]Constant Information'!$J$4:$AF$188, 6, FALSE)</f>
        <v>10953</v>
      </c>
    </row>
    <row r="435" spans="2:8" x14ac:dyDescent="0.25">
      <c r="B435" s="344" t="s">
        <v>250</v>
      </c>
      <c r="C435" s="340">
        <f>VLOOKUP(B432, '[2]Constant Information'!$J$4:$N$188, 4, FALSE)</f>
        <v>4</v>
      </c>
      <c r="D435" s="341" t="str">
        <f>IF(C435&gt;4, VLOOKUP(B432, '[2]Constant Information'!$J$4:$W$188, 12, FALSE), "-")</f>
        <v>-</v>
      </c>
      <c r="E435" s="342"/>
      <c r="F435" s="344" t="s">
        <v>457</v>
      </c>
      <c r="G435" s="343">
        <f>VLOOKUP(F432, '[2]Constant Information'!$J$4:$AF$188, 9, FALSE)</f>
        <v>5357.7075000000004</v>
      </c>
      <c r="H435" s="341">
        <f>VLOOKUP(F432, '[2]Constant Information'!$J$4:$AF$188, 7, FALSE)</f>
        <v>13784.599332000002</v>
      </c>
    </row>
    <row r="436" spans="2:8" ht="15.75" x14ac:dyDescent="0.25">
      <c r="B436" s="345" t="s">
        <v>454</v>
      </c>
      <c r="C436" s="346">
        <f>SUM(C433:C435)</f>
        <v>5</v>
      </c>
      <c r="D436" s="347">
        <f>IF(C436&gt;4, VLOOKUP(B432, '[2]Constant Information'!$J$4:$W$188, 13, FALSE), "-")</f>
        <v>133942.6875</v>
      </c>
      <c r="E436" s="348"/>
      <c r="F436" s="345" t="s">
        <v>249</v>
      </c>
      <c r="G436" s="349">
        <f>SUM(G433:G435)</f>
        <v>149356.39499999999</v>
      </c>
      <c r="H436" s="347">
        <f>SUM(H433:H435)</f>
        <v>127337.599332</v>
      </c>
    </row>
    <row r="437" spans="2:8" ht="15.75" x14ac:dyDescent="0.25">
      <c r="B437" s="334" t="s">
        <v>342</v>
      </c>
      <c r="C437" s="335"/>
      <c r="D437" s="336"/>
      <c r="E437" s="337"/>
      <c r="F437" s="334" t="s">
        <v>342</v>
      </c>
      <c r="G437" s="338"/>
      <c r="H437" s="336"/>
    </row>
    <row r="438" spans="2:8" x14ac:dyDescent="0.25">
      <c r="B438" s="339" t="s">
        <v>112</v>
      </c>
      <c r="C438" s="340">
        <f>VLOOKUP(B437, '[2]Constant Information'!$J$4:$N$188, 2, FALSE)</f>
        <v>1</v>
      </c>
      <c r="D438" s="341" t="str">
        <f>IF(C438&gt;4, VLOOKUP(B437, '[2]Constant Information'!$J$4:$W$188, 10, FALSE), "-")</f>
        <v>-</v>
      </c>
      <c r="E438" s="342"/>
      <c r="F438" s="339" t="s">
        <v>455</v>
      </c>
      <c r="G438" s="343">
        <f>VLOOKUP(F437, '[2]Constant Information'!$J$4:$AF$188, 13, FALSE)</f>
        <v>47614.95</v>
      </c>
      <c r="H438" s="341">
        <f>VLOOKUP(F437, '[2]Constant Information'!$J$4:$AF$188, 15, FALSE)</f>
        <v>58590</v>
      </c>
    </row>
    <row r="439" spans="2:8" x14ac:dyDescent="0.25">
      <c r="B439" s="339" t="s">
        <v>93</v>
      </c>
      <c r="C439" s="340">
        <f>VLOOKUP(B437, '[2]Constant Information'!$J$4:$N$188, 3, FALSE)</f>
        <v>0</v>
      </c>
      <c r="D439" s="341" t="str">
        <f>IF(C439&gt;4, VLOOKUP(B437, '[2]Constant Information'!$J$4:$W$188, 11, FALSE), "-")</f>
        <v>-</v>
      </c>
      <c r="E439" s="342"/>
      <c r="F439" s="339" t="s">
        <v>456</v>
      </c>
      <c r="G439" s="343">
        <f>VLOOKUP(F437, '[2]Constant Information'!$J$4:$AF$188, 8, FALSE)</f>
        <v>10056</v>
      </c>
      <c r="H439" s="341">
        <f>VLOOKUP(F437, '[2]Constant Information'!$J$4:$AF$188, 6, FALSE)</f>
        <v>10953</v>
      </c>
    </row>
    <row r="440" spans="2:8" x14ac:dyDescent="0.25">
      <c r="B440" s="344" t="s">
        <v>250</v>
      </c>
      <c r="C440" s="340">
        <f>VLOOKUP(B437, '[2]Constant Information'!$J$4:$N$188, 4, FALSE)</f>
        <v>5</v>
      </c>
      <c r="D440" s="341">
        <f>IF(C440&gt;4, VLOOKUP(B437, '[2]Constant Information'!$J$4:$W$188, 12, FALSE), "-")</f>
        <v>42390</v>
      </c>
      <c r="E440" s="342"/>
      <c r="F440" s="344" t="s">
        <v>457</v>
      </c>
      <c r="G440" s="343">
        <f>VLOOKUP(F437, '[2]Constant Information'!$J$4:$AF$188, 9, FALSE)</f>
        <v>1904.598</v>
      </c>
      <c r="H440" s="341">
        <f>VLOOKUP(F437, '[2]Constant Information'!$J$4:$AF$188, 7, FALSE)</f>
        <v>7871.7317238000005</v>
      </c>
    </row>
    <row r="441" spans="2:8" ht="15.75" x14ac:dyDescent="0.25">
      <c r="B441" s="345" t="s">
        <v>454</v>
      </c>
      <c r="C441" s="346">
        <f>SUM(C438:C440)</f>
        <v>6</v>
      </c>
      <c r="D441" s="347">
        <f>IF(C441&gt;4, VLOOKUP(B437, '[2]Constant Information'!$J$4:$W$188, 13, FALSE), "-")</f>
        <v>47614.95</v>
      </c>
      <c r="E441" s="348"/>
      <c r="F441" s="345" t="s">
        <v>249</v>
      </c>
      <c r="G441" s="349">
        <f>SUM(G438:G440)</f>
        <v>59575.547999999995</v>
      </c>
      <c r="H441" s="347">
        <f>SUM(H438:H440)</f>
        <v>77414.731723799996</v>
      </c>
    </row>
    <row r="442" spans="2:8" ht="15.75" x14ac:dyDescent="0.25">
      <c r="B442" s="334" t="s">
        <v>343</v>
      </c>
      <c r="C442" s="335"/>
      <c r="D442" s="336"/>
      <c r="E442" s="337"/>
      <c r="F442" s="334" t="s">
        <v>343</v>
      </c>
      <c r="G442" s="338"/>
      <c r="H442" s="336"/>
    </row>
    <row r="443" spans="2:8" x14ac:dyDescent="0.25">
      <c r="B443" s="339" t="s">
        <v>112</v>
      </c>
      <c r="C443" s="340">
        <f>VLOOKUP(B442, '[2]Constant Information'!$J$4:$N$188, 2, FALSE)</f>
        <v>0</v>
      </c>
      <c r="D443" s="341" t="str">
        <f>IF(C443&gt;4, VLOOKUP(B442, '[2]Constant Information'!$J$4:$W$188, 10, FALSE), "-")</f>
        <v>-</v>
      </c>
      <c r="E443" s="342"/>
      <c r="F443" s="339" t="s">
        <v>455</v>
      </c>
      <c r="G443" s="343">
        <f>VLOOKUP(F442, '[2]Constant Information'!$J$4:$AF$188, 13, FALSE)</f>
        <v>70190</v>
      </c>
      <c r="H443" s="341">
        <f>VLOOKUP(F442, '[2]Constant Information'!$J$4:$AF$188, 15, FALSE)</f>
        <v>51810</v>
      </c>
    </row>
    <row r="444" spans="2:8" x14ac:dyDescent="0.25">
      <c r="B444" s="339" t="s">
        <v>93</v>
      </c>
      <c r="C444" s="340">
        <f>VLOOKUP(B442, '[2]Constant Information'!$J$4:$N$188, 3, FALSE)</f>
        <v>0</v>
      </c>
      <c r="D444" s="341" t="str">
        <f>IF(C444&gt;4, VLOOKUP(B442, '[2]Constant Information'!$J$4:$W$188, 11, FALSE), "-")</f>
        <v>-</v>
      </c>
      <c r="E444" s="342"/>
      <c r="F444" s="339" t="s">
        <v>456</v>
      </c>
      <c r="G444" s="343">
        <f>VLOOKUP(F442, '[2]Constant Information'!$J$4:$AF$188, 8, FALSE)</f>
        <v>10056</v>
      </c>
      <c r="H444" s="341">
        <f>VLOOKUP(F442, '[2]Constant Information'!$J$4:$AF$188, 6, FALSE)</f>
        <v>10953</v>
      </c>
    </row>
    <row r="445" spans="2:8" x14ac:dyDescent="0.25">
      <c r="B445" s="344" t="s">
        <v>250</v>
      </c>
      <c r="C445" s="340">
        <f>VLOOKUP(B442, '[2]Constant Information'!$J$4:$N$188, 4, FALSE)</f>
        <v>5</v>
      </c>
      <c r="D445" s="341">
        <f>IF(C445&gt;4, VLOOKUP(B442, '[2]Constant Information'!$J$4:$W$188, 12, FALSE), "-")</f>
        <v>70190</v>
      </c>
      <c r="E445" s="342"/>
      <c r="F445" s="344" t="s">
        <v>457</v>
      </c>
      <c r="G445" s="343">
        <f>VLOOKUP(F442, '[2]Constant Information'!$J$4:$AF$188, 9, FALSE)</f>
        <v>2807.6</v>
      </c>
      <c r="H445" s="341">
        <f>VLOOKUP(F442, '[2]Constant Information'!$J$4:$AF$188, 7, FALSE)</f>
        <v>6960.8196042000009</v>
      </c>
    </row>
    <row r="446" spans="2:8" ht="15.75" x14ac:dyDescent="0.25">
      <c r="B446" s="345" t="s">
        <v>454</v>
      </c>
      <c r="C446" s="346">
        <f>SUM(C443:C445)</f>
        <v>5</v>
      </c>
      <c r="D446" s="347">
        <f>IF(C446&gt;4, VLOOKUP(B442, '[2]Constant Information'!$J$4:$W$188, 13, FALSE), "-")</f>
        <v>70190</v>
      </c>
      <c r="E446" s="348"/>
      <c r="F446" s="345" t="s">
        <v>249</v>
      </c>
      <c r="G446" s="349">
        <f>SUM(G443:G445)</f>
        <v>83053.600000000006</v>
      </c>
      <c r="H446" s="347">
        <f>SUM(H443:H445)</f>
        <v>69723.819604200005</v>
      </c>
    </row>
    <row r="447" spans="2:8" ht="15.75" x14ac:dyDescent="0.25">
      <c r="B447" s="334" t="s">
        <v>344</v>
      </c>
      <c r="C447" s="335"/>
      <c r="D447" s="336"/>
      <c r="E447" s="337"/>
      <c r="F447" s="334" t="s">
        <v>344</v>
      </c>
      <c r="G447" s="338"/>
      <c r="H447" s="336"/>
    </row>
    <row r="448" spans="2:8" x14ac:dyDescent="0.25">
      <c r="B448" s="339" t="s">
        <v>112</v>
      </c>
      <c r="C448" s="340">
        <f>VLOOKUP(B447, '[2]Constant Information'!$J$4:$N$188, 2, FALSE)</f>
        <v>0</v>
      </c>
      <c r="D448" s="341" t="str">
        <f>IF(C448&gt;4, VLOOKUP(B447, '[2]Constant Information'!$J$4:$W$188, 10, FALSE), "-")</f>
        <v>-</v>
      </c>
      <c r="E448" s="342"/>
      <c r="F448" s="339" t="s">
        <v>455</v>
      </c>
      <c r="G448" s="343" t="str">
        <f>VLOOKUP(F447, '[2]Constant Information'!$J$4:$AF$188, 13, FALSE)</f>
        <v>-</v>
      </c>
      <c r="H448" s="341">
        <f>VLOOKUP(F447, '[2]Constant Information'!$J$4:$AF$188, 15, FALSE)</f>
        <v>55788</v>
      </c>
    </row>
    <row r="449" spans="2:8" x14ac:dyDescent="0.25">
      <c r="B449" s="339" t="s">
        <v>93</v>
      </c>
      <c r="C449" s="340">
        <f>VLOOKUP(B447, '[2]Constant Information'!$J$4:$N$188, 3, FALSE)</f>
        <v>0</v>
      </c>
      <c r="D449" s="341" t="str">
        <f>IF(C449&gt;4, VLOOKUP(B447, '[2]Constant Information'!$J$4:$W$188, 11, FALSE), "-")</f>
        <v>-</v>
      </c>
      <c r="E449" s="342"/>
      <c r="F449" s="339" t="s">
        <v>456</v>
      </c>
      <c r="G449" s="343">
        <f>VLOOKUP(F447, '[2]Constant Information'!$J$4:$AF$188, 8, FALSE)</f>
        <v>10056</v>
      </c>
      <c r="H449" s="341">
        <f>VLOOKUP(F447, '[2]Constant Information'!$J$4:$AF$188, 6, FALSE)</f>
        <v>10953</v>
      </c>
    </row>
    <row r="450" spans="2:8" x14ac:dyDescent="0.25">
      <c r="B450" s="344" t="s">
        <v>250</v>
      </c>
      <c r="C450" s="340">
        <f>VLOOKUP(B447, '[2]Constant Information'!$J$4:$N$188, 4, FALSE)</f>
        <v>4</v>
      </c>
      <c r="D450" s="341" t="str">
        <f>IF(C450&gt;4, VLOOKUP(B447, '[2]Constant Information'!$J$4:$W$188, 12, FALSE), "-")</f>
        <v>-</v>
      </c>
      <c r="E450" s="342"/>
      <c r="F450" s="344" t="s">
        <v>457</v>
      </c>
      <c r="G450" s="343">
        <f>VLOOKUP(F447, '[2]Constant Information'!$J$4:$AF$188, 9, FALSE)</f>
        <v>3253.9900000000002</v>
      </c>
      <c r="H450" s="341">
        <f>VLOOKUP(F447, '[2]Constant Information'!$J$4:$AF$188, 7, FALSE)</f>
        <v>7495.2751221600001</v>
      </c>
    </row>
    <row r="451" spans="2:8" ht="15.75" x14ac:dyDescent="0.25">
      <c r="B451" s="345" t="s">
        <v>454</v>
      </c>
      <c r="C451" s="346">
        <f>SUM(C448:C450)</f>
        <v>4</v>
      </c>
      <c r="D451" s="347" t="str">
        <f>IF(C451&gt;4, VLOOKUP(B447, '[2]Constant Information'!$J$4:$W$188, 13, FALSE), "-")</f>
        <v>-</v>
      </c>
      <c r="E451" s="348"/>
      <c r="F451" s="345" t="s">
        <v>249</v>
      </c>
      <c r="G451" s="349">
        <f>SUM(G448:G450)</f>
        <v>13309.99</v>
      </c>
      <c r="H451" s="347">
        <f>SUM(H448:H450)</f>
        <v>74236.275122160005</v>
      </c>
    </row>
    <row r="452" spans="2:8" ht="15.75" x14ac:dyDescent="0.25">
      <c r="B452" s="334" t="s">
        <v>345</v>
      </c>
      <c r="C452" s="335"/>
      <c r="D452" s="336"/>
      <c r="E452" s="337"/>
      <c r="F452" s="334" t="s">
        <v>345</v>
      </c>
      <c r="G452" s="338"/>
      <c r="H452" s="336"/>
    </row>
    <row r="453" spans="2:8" x14ac:dyDescent="0.25">
      <c r="B453" s="339" t="s">
        <v>112</v>
      </c>
      <c r="C453" s="340">
        <f>VLOOKUP(B452, '[2]Constant Information'!$J$4:$N$188, 2, FALSE)</f>
        <v>0</v>
      </c>
      <c r="D453" s="341" t="str">
        <f>IF(C453&gt;4, VLOOKUP(B452, '[2]Constant Information'!$J$4:$W$188, 10, FALSE), "-")</f>
        <v>-</v>
      </c>
      <c r="E453" s="342"/>
      <c r="F453" s="339" t="s">
        <v>455</v>
      </c>
      <c r="G453" s="343" t="str">
        <f>VLOOKUP(F452, '[2]Constant Information'!$J$4:$AF$188, 13, FALSE)</f>
        <v>-</v>
      </c>
      <c r="H453" s="341">
        <f>VLOOKUP(F452, '[2]Constant Information'!$J$4:$AF$188, 15, FALSE)</f>
        <v>60066</v>
      </c>
    </row>
    <row r="454" spans="2:8" x14ac:dyDescent="0.25">
      <c r="B454" s="339" t="s">
        <v>93</v>
      </c>
      <c r="C454" s="340">
        <f>VLOOKUP(B452, '[2]Constant Information'!$J$4:$N$188, 3, FALSE)</f>
        <v>0</v>
      </c>
      <c r="D454" s="341" t="str">
        <f>IF(C454&gt;4, VLOOKUP(B452, '[2]Constant Information'!$J$4:$W$188, 11, FALSE), "-")</f>
        <v>-</v>
      </c>
      <c r="E454" s="342"/>
      <c r="F454" s="339" t="s">
        <v>456</v>
      </c>
      <c r="G454" s="343">
        <f>VLOOKUP(F452, '[2]Constant Information'!$J$4:$AF$188, 8, FALSE)</f>
        <v>10056</v>
      </c>
      <c r="H454" s="341">
        <f>VLOOKUP(F452, '[2]Constant Information'!$J$4:$AF$188, 6, FALSE)</f>
        <v>10953</v>
      </c>
    </row>
    <row r="455" spans="2:8" x14ac:dyDescent="0.25">
      <c r="B455" s="344" t="s">
        <v>250</v>
      </c>
      <c r="C455" s="340">
        <f>VLOOKUP(B452, '[2]Constant Information'!$J$4:$N$188, 4, FALSE)</f>
        <v>3</v>
      </c>
      <c r="D455" s="341" t="str">
        <f>IF(C455&gt;4, VLOOKUP(B452, '[2]Constant Information'!$J$4:$W$188, 12, FALSE), "-")</f>
        <v>-</v>
      </c>
      <c r="E455" s="342"/>
      <c r="F455" s="344" t="s">
        <v>457</v>
      </c>
      <c r="G455" s="343">
        <f>VLOOKUP(F452, '[2]Constant Information'!$J$4:$AF$188, 9, FALSE)</f>
        <v>4762.72</v>
      </c>
      <c r="H455" s="341">
        <f>VLOOKUP(F452, '[2]Constant Information'!$J$4:$AF$188, 7, FALSE)</f>
        <v>8070.0364861200005</v>
      </c>
    </row>
    <row r="456" spans="2:8" ht="15.75" x14ac:dyDescent="0.25">
      <c r="B456" s="345" t="s">
        <v>454</v>
      </c>
      <c r="C456" s="346">
        <f>SUM(C453:C455)</f>
        <v>3</v>
      </c>
      <c r="D456" s="347" t="str">
        <f>IF(C456&gt;4, VLOOKUP(B452, '[2]Constant Information'!$J$4:$W$188, 13, FALSE), "-")</f>
        <v>-</v>
      </c>
      <c r="E456" s="348"/>
      <c r="F456" s="345" t="s">
        <v>249</v>
      </c>
      <c r="G456" s="349">
        <f>SUM(G453:G455)</f>
        <v>14818.720000000001</v>
      </c>
      <c r="H456" s="347">
        <f>SUM(H453:H455)</f>
        <v>79089.036486120007</v>
      </c>
    </row>
    <row r="457" spans="2:8" ht="15.75" x14ac:dyDescent="0.25">
      <c r="B457" s="334" t="s">
        <v>346</v>
      </c>
      <c r="C457" s="335"/>
      <c r="D457" s="336"/>
      <c r="E457" s="337"/>
      <c r="F457" s="334" t="s">
        <v>346</v>
      </c>
      <c r="G457" s="338"/>
      <c r="H457" s="336"/>
    </row>
    <row r="458" spans="2:8" x14ac:dyDescent="0.25">
      <c r="B458" s="339" t="s">
        <v>112</v>
      </c>
      <c r="C458" s="340">
        <f>VLOOKUP(B457, '[2]Constant Information'!$J$4:$N$188, 2, FALSE)</f>
        <v>0</v>
      </c>
      <c r="D458" s="341" t="str">
        <f>IF(C458&gt;4, VLOOKUP(B457, '[2]Constant Information'!$J$4:$W$188, 10, FALSE), "-")</f>
        <v>-</v>
      </c>
      <c r="E458" s="342"/>
      <c r="F458" s="339" t="s">
        <v>455</v>
      </c>
      <c r="G458" s="343">
        <f>VLOOKUP(F457, '[2]Constant Information'!$J$4:$AF$188, 13, FALSE)</f>
        <v>89766.579648241212</v>
      </c>
      <c r="H458" s="341">
        <f>VLOOKUP(F457, '[2]Constant Information'!$J$4:$AF$188, 15, FALSE)</f>
        <v>78834</v>
      </c>
    </row>
    <row r="459" spans="2:8" x14ac:dyDescent="0.25">
      <c r="B459" s="339" t="s">
        <v>93</v>
      </c>
      <c r="C459" s="340">
        <f>VLOOKUP(B457, '[2]Constant Information'!$J$4:$N$188, 3, FALSE)</f>
        <v>3</v>
      </c>
      <c r="D459" s="341" t="str">
        <f>IF(C459&gt;4, VLOOKUP(B457, '[2]Constant Information'!$J$4:$W$188, 11, FALSE), "-")</f>
        <v>-</v>
      </c>
      <c r="E459" s="342"/>
      <c r="F459" s="339" t="s">
        <v>456</v>
      </c>
      <c r="G459" s="343">
        <f>VLOOKUP(F457, '[2]Constant Information'!$J$4:$AF$188, 8, FALSE)</f>
        <v>10056</v>
      </c>
      <c r="H459" s="341">
        <f>VLOOKUP(F457, '[2]Constant Information'!$J$4:$AF$188, 6, FALSE)</f>
        <v>10953</v>
      </c>
    </row>
    <row r="460" spans="2:8" x14ac:dyDescent="0.25">
      <c r="B460" s="344" t="s">
        <v>250</v>
      </c>
      <c r="C460" s="340">
        <f>VLOOKUP(B457, '[2]Constant Information'!$J$4:$N$188, 4, FALSE)</f>
        <v>2</v>
      </c>
      <c r="D460" s="341" t="str">
        <f>IF(C460&gt;4, VLOOKUP(B457, '[2]Constant Information'!$J$4:$W$188, 12, FALSE), "-")</f>
        <v>-</v>
      </c>
      <c r="E460" s="342"/>
      <c r="F460" s="344" t="s">
        <v>457</v>
      </c>
      <c r="G460" s="343">
        <f>VLOOKUP(F457, '[2]Constant Information'!$J$4:$AF$188, 9, FALSE)</f>
        <v>4926.0645994524775</v>
      </c>
      <c r="H460" s="341">
        <f>VLOOKUP(F457, '[2]Constant Information'!$J$4:$AF$188, 7, FALSE)</f>
        <v>10591.570211880002</v>
      </c>
    </row>
    <row r="461" spans="2:8" ht="15.75" x14ac:dyDescent="0.25">
      <c r="B461" s="345" t="s">
        <v>454</v>
      </c>
      <c r="C461" s="346">
        <f>SUM(C458:C460)</f>
        <v>5</v>
      </c>
      <c r="D461" s="347">
        <f>IF(C461&gt;4, VLOOKUP(B457, '[2]Constant Information'!$J$4:$W$188, 13, FALSE), "-")</f>
        <v>89766.579648241212</v>
      </c>
      <c r="E461" s="348"/>
      <c r="F461" s="345" t="s">
        <v>249</v>
      </c>
      <c r="G461" s="349">
        <f>SUM(G458:G460)</f>
        <v>104748.64424769369</v>
      </c>
      <c r="H461" s="347">
        <f>SUM(H458:H460)</f>
        <v>100378.57021188</v>
      </c>
    </row>
    <row r="462" spans="2:8" ht="15.75" x14ac:dyDescent="0.25">
      <c r="B462" s="334" t="s">
        <v>347</v>
      </c>
      <c r="C462" s="335"/>
      <c r="D462" s="336"/>
      <c r="E462" s="337"/>
      <c r="F462" s="334" t="s">
        <v>347</v>
      </c>
      <c r="G462" s="338"/>
      <c r="H462" s="336"/>
    </row>
    <row r="463" spans="2:8" x14ac:dyDescent="0.25">
      <c r="B463" s="339" t="s">
        <v>112</v>
      </c>
      <c r="C463" s="340">
        <f>VLOOKUP(B462, '[2]Constant Information'!$J$4:$N$188, 2, FALSE)</f>
        <v>2</v>
      </c>
      <c r="D463" s="341" t="str">
        <f>IF(C463&gt;4, VLOOKUP(B462, '[2]Constant Information'!$J$4:$W$188, 10, FALSE), "-")</f>
        <v>-</v>
      </c>
      <c r="E463" s="342"/>
      <c r="F463" s="339" t="s">
        <v>455</v>
      </c>
      <c r="G463" s="343">
        <f>VLOOKUP(F462, '[2]Constant Information'!$J$4:$AF$188, 13, FALSE)</f>
        <v>80589.702887065709</v>
      </c>
      <c r="H463" s="341">
        <f>VLOOKUP(F462, '[2]Constant Information'!$J$4:$AF$188, 15, FALSE)</f>
        <v>71430</v>
      </c>
    </row>
    <row r="464" spans="2:8" x14ac:dyDescent="0.25">
      <c r="B464" s="339" t="s">
        <v>93</v>
      </c>
      <c r="C464" s="340">
        <f>VLOOKUP(B462, '[2]Constant Information'!$J$4:$N$188, 3, FALSE)</f>
        <v>10</v>
      </c>
      <c r="D464" s="341">
        <f>IF(C464&gt;4, VLOOKUP(B462, '[2]Constant Information'!$J$4:$W$188, 11, FALSE), "-")</f>
        <v>73082.501161197113</v>
      </c>
      <c r="E464" s="342"/>
      <c r="F464" s="339" t="s">
        <v>456</v>
      </c>
      <c r="G464" s="343">
        <f>VLOOKUP(F462, '[2]Constant Information'!$J$4:$AF$188, 8, FALSE)</f>
        <v>10056</v>
      </c>
      <c r="H464" s="341">
        <f>VLOOKUP(F462, '[2]Constant Information'!$J$4:$AF$188, 6, FALSE)</f>
        <v>10953</v>
      </c>
    </row>
    <row r="465" spans="2:8" x14ac:dyDescent="0.25">
      <c r="B465" s="344" t="s">
        <v>250</v>
      </c>
      <c r="C465" s="340">
        <f>VLOOKUP(B462, '[2]Constant Information'!$J$4:$N$188, 4, FALSE)</f>
        <v>5</v>
      </c>
      <c r="D465" s="341">
        <f>IF(C465&gt;4, VLOOKUP(B462, '[2]Constant Information'!$J$4:$W$188, 12, FALSE), "-")</f>
        <v>89211</v>
      </c>
      <c r="E465" s="342"/>
      <c r="F465" s="344" t="s">
        <v>457</v>
      </c>
      <c r="G465" s="343">
        <f>VLOOKUP(F462, '[2]Constant Information'!$J$4:$AF$188, 9, FALSE)</f>
        <v>7495.1381327067065</v>
      </c>
      <c r="H465" s="341">
        <f>VLOOKUP(F462, '[2]Constant Information'!$J$4:$AF$188, 7, FALSE)</f>
        <v>9596.8219326000017</v>
      </c>
    </row>
    <row r="466" spans="2:8" ht="15.75" x14ac:dyDescent="0.25">
      <c r="B466" s="345" t="s">
        <v>454</v>
      </c>
      <c r="C466" s="346">
        <f>SUM(C463:C465)</f>
        <v>17</v>
      </c>
      <c r="D466" s="347">
        <f>IF(C466&gt;4, VLOOKUP(B462, '[2]Constant Information'!$J$4:$W$188, 13, FALSE), "-")</f>
        <v>80589.702887065709</v>
      </c>
      <c r="E466" s="348"/>
      <c r="F466" s="345" t="s">
        <v>249</v>
      </c>
      <c r="G466" s="349">
        <f>SUM(G463:G465)</f>
        <v>98140.841019772415</v>
      </c>
      <c r="H466" s="347">
        <f>SUM(H463:H465)</f>
        <v>91979.821932599996</v>
      </c>
    </row>
    <row r="467" spans="2:8" ht="15.75" x14ac:dyDescent="0.25">
      <c r="B467" s="334" t="s">
        <v>348</v>
      </c>
      <c r="C467" s="335"/>
      <c r="D467" s="336"/>
      <c r="E467" s="337"/>
      <c r="F467" s="334" t="s">
        <v>348</v>
      </c>
      <c r="G467" s="338"/>
      <c r="H467" s="336"/>
    </row>
    <row r="468" spans="2:8" x14ac:dyDescent="0.25">
      <c r="B468" s="339" t="s">
        <v>112</v>
      </c>
      <c r="C468" s="340">
        <f>VLOOKUP(B467, '[2]Constant Information'!$J$4:$N$188, 2, FALSE)</f>
        <v>1</v>
      </c>
      <c r="D468" s="341" t="str">
        <f>IF(C468&gt;4, VLOOKUP(B467, '[2]Constant Information'!$J$4:$W$188, 10, FALSE), "-")</f>
        <v>-</v>
      </c>
      <c r="E468" s="342"/>
      <c r="F468" s="339" t="s">
        <v>455</v>
      </c>
      <c r="G468" s="343">
        <f>VLOOKUP(F467, '[2]Constant Information'!$J$4:$AF$188, 13, FALSE)</f>
        <v>77701.42707275803</v>
      </c>
      <c r="H468" s="341">
        <f>VLOOKUP(F467, '[2]Constant Information'!$J$4:$AF$188, 15, FALSE)</f>
        <v>60066</v>
      </c>
    </row>
    <row r="469" spans="2:8" x14ac:dyDescent="0.25">
      <c r="B469" s="339" t="s">
        <v>93</v>
      </c>
      <c r="C469" s="340">
        <f>VLOOKUP(B467, '[2]Constant Information'!$J$4:$N$188, 3, FALSE)</f>
        <v>9</v>
      </c>
      <c r="D469" s="341">
        <f>IF(C469&gt;4, VLOOKUP(B467, '[2]Constant Information'!$J$4:$W$188, 11, FALSE), "-")</f>
        <v>71507.281218274104</v>
      </c>
      <c r="E469" s="342"/>
      <c r="F469" s="339" t="s">
        <v>456</v>
      </c>
      <c r="G469" s="343">
        <f>VLOOKUP(F467, '[2]Constant Information'!$J$4:$AF$188, 8, FALSE)</f>
        <v>10056</v>
      </c>
      <c r="H469" s="341">
        <f>VLOOKUP(F467, '[2]Constant Information'!$J$4:$AF$188, 6, FALSE)</f>
        <v>10953</v>
      </c>
    </row>
    <row r="470" spans="2:8" x14ac:dyDescent="0.25">
      <c r="B470" s="344" t="s">
        <v>250</v>
      </c>
      <c r="C470" s="340">
        <f>VLOOKUP(B467, '[2]Constant Information'!$J$4:$N$188, 4, FALSE)</f>
        <v>4</v>
      </c>
      <c r="D470" s="341" t="str">
        <f>IF(C470&gt;4, VLOOKUP(B467, '[2]Constant Information'!$J$4:$W$188, 12, FALSE), "-")</f>
        <v>-</v>
      </c>
      <c r="E470" s="342"/>
      <c r="F470" s="344" t="s">
        <v>457</v>
      </c>
      <c r="G470" s="343">
        <f>VLOOKUP(F467, '[2]Constant Information'!$J$4:$AF$188, 9, FALSE)</f>
        <v>5219.7029226246932</v>
      </c>
      <c r="H470" s="341">
        <f>VLOOKUP(F467, '[2]Constant Information'!$J$4:$AF$188, 7, FALSE)</f>
        <v>8070.0364861200005</v>
      </c>
    </row>
    <row r="471" spans="2:8" ht="15.75" x14ac:dyDescent="0.25">
      <c r="B471" s="345" t="s">
        <v>454</v>
      </c>
      <c r="C471" s="346">
        <f>SUM(C468:C470)</f>
        <v>14</v>
      </c>
      <c r="D471" s="347">
        <f>IF(C471&gt;4, VLOOKUP(B467, '[2]Constant Information'!$J$4:$W$188, 13, FALSE), "-")</f>
        <v>77701.42707275803</v>
      </c>
      <c r="E471" s="348"/>
      <c r="F471" s="345" t="s">
        <v>249</v>
      </c>
      <c r="G471" s="349">
        <f>SUM(G468:G470)</f>
        <v>92977.129995382726</v>
      </c>
      <c r="H471" s="347">
        <f>SUM(H468:H470)</f>
        <v>79089.036486120007</v>
      </c>
    </row>
    <row r="472" spans="2:8" ht="15.75" x14ac:dyDescent="0.25">
      <c r="B472" s="334" t="s">
        <v>349</v>
      </c>
      <c r="C472" s="335"/>
      <c r="D472" s="336"/>
      <c r="E472" s="337"/>
      <c r="F472" s="334" t="s">
        <v>349</v>
      </c>
      <c r="G472" s="338"/>
      <c r="H472" s="336"/>
    </row>
    <row r="473" spans="2:8" x14ac:dyDescent="0.25">
      <c r="B473" s="339" t="s">
        <v>112</v>
      </c>
      <c r="C473" s="340">
        <f>VLOOKUP(B472, '[2]Constant Information'!$J$4:$N$188, 2, FALSE)</f>
        <v>1</v>
      </c>
      <c r="D473" s="341" t="str">
        <f>IF(C473&gt;4, VLOOKUP(B472, '[2]Constant Information'!$J$4:$W$188, 10, FALSE), "-")</f>
        <v>-</v>
      </c>
      <c r="E473" s="342"/>
      <c r="F473" s="339" t="s">
        <v>455</v>
      </c>
      <c r="G473" s="343">
        <f>VLOOKUP(F472, '[2]Constant Information'!$J$4:$AF$188, 13, FALSE)</f>
        <v>78937.593739424701</v>
      </c>
      <c r="H473" s="341">
        <f>VLOOKUP(F472, '[2]Constant Information'!$J$4:$AF$188, 15, FALSE)</f>
        <v>63168</v>
      </c>
    </row>
    <row r="474" spans="2:8" x14ac:dyDescent="0.25">
      <c r="B474" s="339" t="s">
        <v>93</v>
      </c>
      <c r="C474" s="340">
        <f>VLOOKUP(B472, '[2]Constant Information'!$J$4:$N$188, 3, FALSE)</f>
        <v>9</v>
      </c>
      <c r="D474" s="341">
        <f>IF(C474&gt;4, VLOOKUP(B472, '[2]Constant Information'!$J$4:$W$188, 11, FALSE), "-")</f>
        <v>71507.281218274104</v>
      </c>
      <c r="E474" s="342"/>
      <c r="F474" s="339" t="s">
        <v>456</v>
      </c>
      <c r="G474" s="343">
        <f>VLOOKUP(F472, '[2]Constant Information'!$J$4:$AF$188, 8, FALSE)</f>
        <v>10056</v>
      </c>
      <c r="H474" s="341">
        <f>VLOOKUP(F472, '[2]Constant Information'!$J$4:$AF$188, 6, FALSE)</f>
        <v>10953</v>
      </c>
    </row>
    <row r="475" spans="2:8" x14ac:dyDescent="0.25">
      <c r="B475" s="344" t="s">
        <v>250</v>
      </c>
      <c r="C475" s="340">
        <f>VLOOKUP(B472, '[2]Constant Information'!$J$4:$N$188, 4, FALSE)</f>
        <v>4</v>
      </c>
      <c r="D475" s="341" t="str">
        <f>IF(C475&gt;4, VLOOKUP(B472, '[2]Constant Information'!$J$4:$W$188, 12, FALSE), "-")</f>
        <v>-</v>
      </c>
      <c r="E475" s="342"/>
      <c r="F475" s="344" t="s">
        <v>457</v>
      </c>
      <c r="G475" s="343">
        <f>VLOOKUP(F472, '[2]Constant Information'!$J$4:$AF$188, 9, FALSE)</f>
        <v>5302.7441614530271</v>
      </c>
      <c r="H475" s="341">
        <f>VLOOKUP(F472, '[2]Constant Information'!$J$4:$AF$188, 7, FALSE)</f>
        <v>8486.7989337600011</v>
      </c>
    </row>
    <row r="476" spans="2:8" ht="15.75" x14ac:dyDescent="0.25">
      <c r="B476" s="345" t="s">
        <v>454</v>
      </c>
      <c r="C476" s="346">
        <f>SUM(C473:C475)</f>
        <v>14</v>
      </c>
      <c r="D476" s="347">
        <f>IF(C476&gt;4, VLOOKUP(B472, '[2]Constant Information'!$J$4:$W$188, 13, FALSE), "-")</f>
        <v>78937.593739424701</v>
      </c>
      <c r="E476" s="348"/>
      <c r="F476" s="345" t="s">
        <v>249</v>
      </c>
      <c r="G476" s="349">
        <f>SUM(G473:G475)</f>
        <v>94296.337900877726</v>
      </c>
      <c r="H476" s="347">
        <f>SUM(H473:H475)</f>
        <v>82607.798933760001</v>
      </c>
    </row>
    <row r="477" spans="2:8" ht="15.75" x14ac:dyDescent="0.25">
      <c r="B477" s="334" t="s">
        <v>350</v>
      </c>
      <c r="C477" s="335"/>
      <c r="D477" s="336"/>
      <c r="E477" s="337"/>
      <c r="F477" s="334" t="s">
        <v>350</v>
      </c>
      <c r="G477" s="338"/>
      <c r="H477" s="336"/>
    </row>
    <row r="478" spans="2:8" x14ac:dyDescent="0.25">
      <c r="B478" s="339" t="s">
        <v>112</v>
      </c>
      <c r="C478" s="340">
        <f>VLOOKUP(B477, '[2]Constant Information'!$J$4:$N$188, 2, FALSE)</f>
        <v>0</v>
      </c>
      <c r="D478" s="341" t="str">
        <f>IF(C478&gt;4, VLOOKUP(B477, '[2]Constant Information'!$J$4:$W$188, 10, FALSE), "-")</f>
        <v>-</v>
      </c>
      <c r="E478" s="342"/>
      <c r="F478" s="339" t="s">
        <v>455</v>
      </c>
      <c r="G478" s="343" t="str">
        <f>VLOOKUP(F477, '[2]Constant Information'!$J$4:$AF$188, 13, FALSE)</f>
        <v>-</v>
      </c>
      <c r="H478" s="341">
        <f>VLOOKUP(F477, '[2]Constant Information'!$J$4:$AF$188, 15, FALSE)</f>
        <v>53106</v>
      </c>
    </row>
    <row r="479" spans="2:8" x14ac:dyDescent="0.25">
      <c r="B479" s="339" t="s">
        <v>93</v>
      </c>
      <c r="C479" s="340">
        <f>VLOOKUP(B477, '[2]Constant Information'!$J$4:$N$188, 3, FALSE)</f>
        <v>0</v>
      </c>
      <c r="D479" s="341" t="str">
        <f>IF(C479&gt;4, VLOOKUP(B477, '[2]Constant Information'!$J$4:$W$188, 11, FALSE), "-")</f>
        <v>-</v>
      </c>
      <c r="E479" s="342"/>
      <c r="F479" s="339" t="s">
        <v>456</v>
      </c>
      <c r="G479" s="343">
        <f>VLOOKUP(F477, '[2]Constant Information'!$J$4:$AF$188, 8, FALSE)</f>
        <v>10056</v>
      </c>
      <c r="H479" s="341">
        <f>VLOOKUP(F477, '[2]Constant Information'!$J$4:$AF$188, 6, FALSE)</f>
        <v>10953</v>
      </c>
    </row>
    <row r="480" spans="2:8" x14ac:dyDescent="0.25">
      <c r="B480" s="344" t="s">
        <v>250</v>
      </c>
      <c r="C480" s="340">
        <f>VLOOKUP(B477, '[2]Constant Information'!$J$4:$N$188, 4, FALSE)</f>
        <v>4</v>
      </c>
      <c r="D480" s="341" t="str">
        <f>IF(C480&gt;4, VLOOKUP(B477, '[2]Constant Information'!$J$4:$W$188, 12, FALSE), "-")</f>
        <v>-</v>
      </c>
      <c r="E480" s="342"/>
      <c r="F480" s="344" t="s">
        <v>457</v>
      </c>
      <c r="G480" s="343">
        <f>VLOOKUP(F477, '[2]Constant Information'!$J$4:$AF$188, 9, FALSE)</f>
        <v>2959.8450000000003</v>
      </c>
      <c r="H480" s="341">
        <f>VLOOKUP(F477, '[2]Constant Information'!$J$4:$AF$188, 7, FALSE)</f>
        <v>7134.9408589200011</v>
      </c>
    </row>
    <row r="481" spans="2:8" ht="15.75" x14ac:dyDescent="0.25">
      <c r="B481" s="345" t="s">
        <v>454</v>
      </c>
      <c r="C481" s="346">
        <f>SUM(C478:C480)</f>
        <v>4</v>
      </c>
      <c r="D481" s="347" t="str">
        <f>IF(C481&gt;4, VLOOKUP(B477, '[2]Constant Information'!$J$4:$W$188, 13, FALSE), "-")</f>
        <v>-</v>
      </c>
      <c r="E481" s="348"/>
      <c r="F481" s="345" t="s">
        <v>249</v>
      </c>
      <c r="G481" s="349">
        <f>SUM(G478:G480)</f>
        <v>13015.845000000001</v>
      </c>
      <c r="H481" s="347">
        <f>SUM(H478:H480)</f>
        <v>71193.940858920003</v>
      </c>
    </row>
    <row r="482" spans="2:8" ht="15.75" x14ac:dyDescent="0.25">
      <c r="B482" s="334" t="s">
        <v>351</v>
      </c>
      <c r="C482" s="335"/>
      <c r="D482" s="336"/>
      <c r="E482" s="337"/>
      <c r="F482" s="334" t="s">
        <v>351</v>
      </c>
      <c r="G482" s="338"/>
      <c r="H482" s="336"/>
    </row>
    <row r="483" spans="2:8" x14ac:dyDescent="0.25">
      <c r="B483" s="339" t="s">
        <v>112</v>
      </c>
      <c r="C483" s="340">
        <f>VLOOKUP(B482, '[2]Constant Information'!$J$4:$N$188, 2, FALSE)</f>
        <v>1</v>
      </c>
      <c r="D483" s="341" t="str">
        <f>IF(C483&gt;4, VLOOKUP(B482, '[2]Constant Information'!$J$4:$W$188, 10, FALSE), "-")</f>
        <v>-</v>
      </c>
      <c r="E483" s="342"/>
      <c r="F483" s="339" t="s">
        <v>455</v>
      </c>
      <c r="G483" s="343">
        <f>VLOOKUP(F482, '[2]Constant Information'!$J$4:$AF$188, 13, FALSE)</f>
        <v>76547.094916473157</v>
      </c>
      <c r="H483" s="341">
        <f>VLOOKUP(F482, '[2]Constant Information'!$J$4:$AF$188, 15, FALSE)</f>
        <v>73212</v>
      </c>
    </row>
    <row r="484" spans="2:8" x14ac:dyDescent="0.25">
      <c r="B484" s="339" t="s">
        <v>93</v>
      </c>
      <c r="C484" s="340">
        <f>VLOOKUP(B482, '[2]Constant Information'!$J$4:$N$188, 3, FALSE)</f>
        <v>10</v>
      </c>
      <c r="D484" s="341">
        <f>IF(C484&gt;4, VLOOKUP(B482, '[2]Constant Information'!$J$4:$W$188, 11, FALSE), "-")</f>
        <v>69948.284749419472</v>
      </c>
      <c r="E484" s="342"/>
      <c r="F484" s="339" t="s">
        <v>456</v>
      </c>
      <c r="G484" s="343">
        <f>VLOOKUP(F482, '[2]Constant Information'!$J$4:$AF$188, 8, FALSE)</f>
        <v>10056</v>
      </c>
      <c r="H484" s="341">
        <f>VLOOKUP(F482, '[2]Constant Information'!$J$4:$AF$188, 6, FALSE)</f>
        <v>10953</v>
      </c>
    </row>
    <row r="485" spans="2:8" x14ac:dyDescent="0.25">
      <c r="B485" s="344" t="s">
        <v>250</v>
      </c>
      <c r="C485" s="340">
        <f>VLOOKUP(B482, '[2]Constant Information'!$J$4:$N$188, 4, FALSE)</f>
        <v>4</v>
      </c>
      <c r="D485" s="341" t="str">
        <f>IF(C485&gt;4, VLOOKUP(B482, '[2]Constant Information'!$J$4:$W$188, 12, FALSE), "-")</f>
        <v>-</v>
      </c>
      <c r="E485" s="342"/>
      <c r="F485" s="344" t="s">
        <v>457</v>
      </c>
      <c r="G485" s="343">
        <f>VLOOKUP(F482, '[2]Constant Information'!$J$4:$AF$188, 9, FALSE)</f>
        <v>7119.1607550703466</v>
      </c>
      <c r="H485" s="341">
        <f>VLOOKUP(F482, '[2]Constant Information'!$J$4:$AF$188, 7, FALSE)</f>
        <v>9836.2386578400001</v>
      </c>
    </row>
    <row r="486" spans="2:8" ht="15.75" x14ac:dyDescent="0.25">
      <c r="B486" s="345" t="s">
        <v>454</v>
      </c>
      <c r="C486" s="346">
        <f>SUM(C483:C485)</f>
        <v>15</v>
      </c>
      <c r="D486" s="347">
        <f>IF(C486&gt;4, VLOOKUP(B482, '[2]Constant Information'!$J$4:$W$188, 13, FALSE), "-")</f>
        <v>76547.094916473157</v>
      </c>
      <c r="E486" s="348"/>
      <c r="F486" s="345" t="s">
        <v>249</v>
      </c>
      <c r="G486" s="349">
        <f>SUM(G483:G485)</f>
        <v>93722.255671543506</v>
      </c>
      <c r="H486" s="347">
        <f>SUM(H483:H485)</f>
        <v>94001.238657840004</v>
      </c>
    </row>
    <row r="487" spans="2:8" ht="15.75" x14ac:dyDescent="0.25">
      <c r="B487" s="334" t="s">
        <v>352</v>
      </c>
      <c r="C487" s="335"/>
      <c r="D487" s="336"/>
      <c r="E487" s="337"/>
      <c r="F487" s="334" t="s">
        <v>352</v>
      </c>
      <c r="G487" s="338"/>
      <c r="H487" s="336"/>
    </row>
    <row r="488" spans="2:8" x14ac:dyDescent="0.25">
      <c r="B488" s="339" t="s">
        <v>112</v>
      </c>
      <c r="C488" s="340">
        <f>VLOOKUP(B487, '[2]Constant Information'!$J$4:$N$188, 2, FALSE)</f>
        <v>0</v>
      </c>
      <c r="D488" s="341" t="str">
        <f>IF(C488&gt;4, VLOOKUP(B487, '[2]Constant Information'!$J$4:$W$188, 10, FALSE), "-")</f>
        <v>-</v>
      </c>
      <c r="E488" s="342"/>
      <c r="F488" s="339" t="s">
        <v>455</v>
      </c>
      <c r="G488" s="343" t="str">
        <f>VLOOKUP(F487, '[2]Constant Information'!$J$4:$AF$188, 13, FALSE)</f>
        <v>-</v>
      </c>
      <c r="H488" s="341">
        <f>VLOOKUP(F487, '[2]Constant Information'!$J$4:$AF$188, 15, FALSE)</f>
        <v>71430</v>
      </c>
    </row>
    <row r="489" spans="2:8" x14ac:dyDescent="0.25">
      <c r="B489" s="339" t="s">
        <v>93</v>
      </c>
      <c r="C489" s="340">
        <f>VLOOKUP(B487, '[2]Constant Information'!$J$4:$N$188, 3, FALSE)</f>
        <v>0</v>
      </c>
      <c r="D489" s="341" t="str">
        <f>IF(C489&gt;4, VLOOKUP(B487, '[2]Constant Information'!$J$4:$W$188, 11, FALSE), "-")</f>
        <v>-</v>
      </c>
      <c r="E489" s="342"/>
      <c r="F489" s="339" t="s">
        <v>456</v>
      </c>
      <c r="G489" s="343">
        <f>VLOOKUP(F487, '[2]Constant Information'!$J$4:$AF$188, 8, FALSE)</f>
        <v>10056</v>
      </c>
      <c r="H489" s="341">
        <f>VLOOKUP(F487, '[2]Constant Information'!$J$4:$AF$188, 6, FALSE)</f>
        <v>10953</v>
      </c>
    </row>
    <row r="490" spans="2:8" x14ac:dyDescent="0.25">
      <c r="B490" s="344" t="s">
        <v>250</v>
      </c>
      <c r="C490" s="340">
        <f>VLOOKUP(B487, '[2]Constant Information'!$J$4:$N$188, 4, FALSE)</f>
        <v>3</v>
      </c>
      <c r="D490" s="341" t="str">
        <f>IF(C490&gt;4, VLOOKUP(B487, '[2]Constant Information'!$J$4:$W$188, 12, FALSE), "-")</f>
        <v>-</v>
      </c>
      <c r="E490" s="342"/>
      <c r="F490" s="344" t="s">
        <v>457</v>
      </c>
      <c r="G490" s="343">
        <f>VLOOKUP(F487, '[2]Constant Information'!$J$4:$AF$188, 9, FALSE)</f>
        <v>2591.91</v>
      </c>
      <c r="H490" s="341">
        <f>VLOOKUP(F487, '[2]Constant Information'!$J$4:$AF$188, 7, FALSE)</f>
        <v>9596.8219326000017</v>
      </c>
    </row>
    <row r="491" spans="2:8" ht="15.75" x14ac:dyDescent="0.25">
      <c r="B491" s="345" t="s">
        <v>454</v>
      </c>
      <c r="C491" s="346">
        <f>SUM(C488:C490)</f>
        <v>3</v>
      </c>
      <c r="D491" s="347" t="str">
        <f>IF(C491&gt;4, VLOOKUP(B487, '[2]Constant Information'!$J$4:$W$188, 13, FALSE), "-")</f>
        <v>-</v>
      </c>
      <c r="E491" s="348"/>
      <c r="F491" s="345" t="s">
        <v>249</v>
      </c>
      <c r="G491" s="349">
        <f>SUM(G488:G490)</f>
        <v>12647.91</v>
      </c>
      <c r="H491" s="347">
        <f>SUM(H488:H490)</f>
        <v>91979.821932599996</v>
      </c>
    </row>
    <row r="492" spans="2:8" ht="15.75" x14ac:dyDescent="0.25">
      <c r="B492" s="334" t="s">
        <v>353</v>
      </c>
      <c r="C492" s="335"/>
      <c r="D492" s="336"/>
      <c r="E492" s="337"/>
      <c r="F492" s="334" t="s">
        <v>353</v>
      </c>
      <c r="G492" s="338"/>
      <c r="H492" s="336"/>
    </row>
    <row r="493" spans="2:8" x14ac:dyDescent="0.25">
      <c r="B493" s="339" t="s">
        <v>112</v>
      </c>
      <c r="C493" s="340">
        <f>VLOOKUP(B492, '[2]Constant Information'!$J$4:$N$188, 2, FALSE)</f>
        <v>0</v>
      </c>
      <c r="D493" s="341" t="str">
        <f>IF(C493&gt;4, VLOOKUP(B492, '[2]Constant Information'!$J$4:$W$188, 10, FALSE), "-")</f>
        <v>-</v>
      </c>
      <c r="E493" s="342"/>
      <c r="F493" s="339" t="s">
        <v>455</v>
      </c>
      <c r="G493" s="343" t="str">
        <f>VLOOKUP(F492, '[2]Constant Information'!$J$4:$AF$188, 13, FALSE)</f>
        <v>-</v>
      </c>
      <c r="H493" s="341">
        <f>VLOOKUP(F492, '[2]Constant Information'!$J$4:$AF$188, 15, FALSE)</f>
        <v>39708</v>
      </c>
    </row>
    <row r="494" spans="2:8" x14ac:dyDescent="0.25">
      <c r="B494" s="339" t="s">
        <v>93</v>
      </c>
      <c r="C494" s="340">
        <f>VLOOKUP(B492, '[2]Constant Information'!$J$4:$N$188, 3, FALSE)</f>
        <v>0</v>
      </c>
      <c r="D494" s="341" t="str">
        <f>IF(C494&gt;4, VLOOKUP(B492, '[2]Constant Information'!$J$4:$W$188, 11, FALSE), "-")</f>
        <v>-</v>
      </c>
      <c r="E494" s="342"/>
      <c r="F494" s="339" t="s">
        <v>456</v>
      </c>
      <c r="G494" s="343">
        <f>VLOOKUP(F492, '[2]Constant Information'!$J$4:$AF$188, 8, FALSE)</f>
        <v>10056</v>
      </c>
      <c r="H494" s="341">
        <f>VLOOKUP(F492, '[2]Constant Information'!$J$4:$AF$188, 6, FALSE)</f>
        <v>10953</v>
      </c>
    </row>
    <row r="495" spans="2:8" x14ac:dyDescent="0.25">
      <c r="B495" s="344" t="s">
        <v>250</v>
      </c>
      <c r="C495" s="340">
        <f>VLOOKUP(B492, '[2]Constant Information'!$J$4:$N$188, 4, FALSE)</f>
        <v>3</v>
      </c>
      <c r="D495" s="341" t="str">
        <f>IF(C495&gt;4, VLOOKUP(B492, '[2]Constant Information'!$J$4:$W$188, 12, FALSE), "-")</f>
        <v>-</v>
      </c>
      <c r="E495" s="342"/>
      <c r="F495" s="344" t="s">
        <v>457</v>
      </c>
      <c r="G495" s="343">
        <f>VLOOKUP(F492, '[2]Constant Information'!$J$4:$AF$188, 9, FALSE)</f>
        <v>1783.96</v>
      </c>
      <c r="H495" s="341">
        <f>VLOOKUP(F492, '[2]Constant Information'!$J$4:$AF$188, 7, FALSE)</f>
        <v>5334.8817765599997</v>
      </c>
    </row>
    <row r="496" spans="2:8" ht="15.75" x14ac:dyDescent="0.25">
      <c r="B496" s="345" t="s">
        <v>454</v>
      </c>
      <c r="C496" s="346">
        <f>SUM(C493:C495)</f>
        <v>3</v>
      </c>
      <c r="D496" s="347" t="str">
        <f>IF(C496&gt;4, VLOOKUP(B492, '[2]Constant Information'!$J$4:$W$188, 13, FALSE), "-")</f>
        <v>-</v>
      </c>
      <c r="E496" s="348"/>
      <c r="F496" s="345" t="s">
        <v>249</v>
      </c>
      <c r="G496" s="349">
        <f>SUM(G493:G495)</f>
        <v>11839.96</v>
      </c>
      <c r="H496" s="347">
        <f>SUM(H493:H495)</f>
        <v>55995.881776559996</v>
      </c>
    </row>
    <row r="497" spans="2:8" ht="15.75" x14ac:dyDescent="0.25">
      <c r="B497" s="334" t="s">
        <v>354</v>
      </c>
      <c r="C497" s="335"/>
      <c r="D497" s="336"/>
      <c r="E497" s="337"/>
      <c r="F497" s="334" t="s">
        <v>354</v>
      </c>
      <c r="G497" s="338"/>
      <c r="H497" s="336"/>
    </row>
    <row r="498" spans="2:8" x14ac:dyDescent="0.25">
      <c r="B498" s="339" t="s">
        <v>112</v>
      </c>
      <c r="C498" s="340">
        <f>VLOOKUP(B497, '[2]Constant Information'!$J$4:$N$188, 2, FALSE)</f>
        <v>2</v>
      </c>
      <c r="D498" s="341" t="str">
        <f>IF(C498&gt;4, VLOOKUP(B497, '[2]Constant Information'!$J$4:$W$188, 10, FALSE), "-")</f>
        <v>-</v>
      </c>
      <c r="E498" s="342"/>
      <c r="F498" s="339" t="s">
        <v>455</v>
      </c>
      <c r="G498" s="343">
        <f>VLOOKUP(F497, '[2]Constant Information'!$J$4:$AF$188, 13, FALSE)</f>
        <v>69275.56</v>
      </c>
      <c r="H498" s="341">
        <f>VLOOKUP(F497, '[2]Constant Information'!$J$4:$AF$188, 15, FALSE)</f>
        <v>51810</v>
      </c>
    </row>
    <row r="499" spans="2:8" x14ac:dyDescent="0.25">
      <c r="B499" s="339" t="s">
        <v>93</v>
      </c>
      <c r="C499" s="340">
        <f>VLOOKUP(B497, '[2]Constant Information'!$J$4:$N$188, 3, FALSE)</f>
        <v>0</v>
      </c>
      <c r="D499" s="341" t="str">
        <f>IF(C499&gt;4, VLOOKUP(B497, '[2]Constant Information'!$J$4:$W$188, 11, FALSE), "-")</f>
        <v>-</v>
      </c>
      <c r="E499" s="342"/>
      <c r="F499" s="339" t="s">
        <v>456</v>
      </c>
      <c r="G499" s="343">
        <f>VLOOKUP(F497, '[2]Constant Information'!$J$4:$AF$188, 8, FALSE)</f>
        <v>10056</v>
      </c>
      <c r="H499" s="341">
        <f>VLOOKUP(F497, '[2]Constant Information'!$J$4:$AF$188, 6, FALSE)</f>
        <v>10953</v>
      </c>
    </row>
    <row r="500" spans="2:8" x14ac:dyDescent="0.25">
      <c r="B500" s="344" t="s">
        <v>250</v>
      </c>
      <c r="C500" s="340">
        <f>VLOOKUP(B497, '[2]Constant Information'!$J$4:$N$188, 4, FALSE)</f>
        <v>5</v>
      </c>
      <c r="D500" s="341">
        <f>IF(C500&gt;4, VLOOKUP(B497, '[2]Constant Information'!$J$4:$W$188, 12, FALSE), "-")</f>
        <v>67261.06</v>
      </c>
      <c r="E500" s="342"/>
      <c r="F500" s="344" t="s">
        <v>457</v>
      </c>
      <c r="G500" s="343">
        <f>VLOOKUP(F497, '[2]Constant Information'!$J$4:$AF$188, 9, FALSE)</f>
        <v>2771.0223999999998</v>
      </c>
      <c r="H500" s="341">
        <f>VLOOKUP(F497, '[2]Constant Information'!$J$4:$AF$188, 7, FALSE)</f>
        <v>6960.8196042000009</v>
      </c>
    </row>
    <row r="501" spans="2:8" ht="15.75" x14ac:dyDescent="0.25">
      <c r="B501" s="345" t="s">
        <v>454</v>
      </c>
      <c r="C501" s="346">
        <f>SUM(C498:C500)</f>
        <v>7</v>
      </c>
      <c r="D501" s="347">
        <f>IF(C501&gt;4, VLOOKUP(B497, '[2]Constant Information'!$J$4:$W$188, 13, FALSE), "-")</f>
        <v>69275.56</v>
      </c>
      <c r="E501" s="348"/>
      <c r="F501" s="345" t="s">
        <v>249</v>
      </c>
      <c r="G501" s="349">
        <f>SUM(G498:G500)</f>
        <v>82102.582399999999</v>
      </c>
      <c r="H501" s="347">
        <f>SUM(H498:H500)</f>
        <v>69723.819604200005</v>
      </c>
    </row>
    <row r="502" spans="2:8" ht="15.75" x14ac:dyDescent="0.25">
      <c r="B502" s="334" t="s">
        <v>355</v>
      </c>
      <c r="C502" s="335"/>
      <c r="D502" s="336"/>
      <c r="E502" s="337"/>
      <c r="F502" s="334" t="s">
        <v>355</v>
      </c>
      <c r="G502" s="338"/>
      <c r="H502" s="336"/>
    </row>
    <row r="503" spans="2:8" x14ac:dyDescent="0.25">
      <c r="B503" s="339" t="s">
        <v>112</v>
      </c>
      <c r="C503" s="340">
        <f>VLOOKUP(B502, '[2]Constant Information'!$J$4:$N$188, 2, FALSE)</f>
        <v>0</v>
      </c>
      <c r="D503" s="341" t="str">
        <f>IF(C503&gt;4, VLOOKUP(B502, '[2]Constant Information'!$J$4:$W$188, 10, FALSE), "-")</f>
        <v>-</v>
      </c>
      <c r="E503" s="342"/>
      <c r="F503" s="339" t="s">
        <v>455</v>
      </c>
      <c r="G503" s="343" t="str">
        <f>VLOOKUP(F502, '[2]Constant Information'!$J$4:$AF$188, 13, FALSE)</f>
        <v>-</v>
      </c>
      <c r="H503" s="341">
        <f>VLOOKUP(F502, '[2]Constant Information'!$J$4:$AF$188, 15, FALSE)</f>
        <v>40698</v>
      </c>
    </row>
    <row r="504" spans="2:8" x14ac:dyDescent="0.25">
      <c r="B504" s="339" t="s">
        <v>93</v>
      </c>
      <c r="C504" s="340">
        <f>VLOOKUP(B502, '[2]Constant Information'!$J$4:$N$188, 3, FALSE)</f>
        <v>0</v>
      </c>
      <c r="D504" s="341" t="str">
        <f>IF(C504&gt;4, VLOOKUP(B502, '[2]Constant Information'!$J$4:$W$188, 11, FALSE), "-")</f>
        <v>-</v>
      </c>
      <c r="E504" s="342"/>
      <c r="F504" s="339" t="s">
        <v>456</v>
      </c>
      <c r="G504" s="343">
        <f>VLOOKUP(F502, '[2]Constant Information'!$J$4:$AF$188, 8, FALSE)</f>
        <v>10056</v>
      </c>
      <c r="H504" s="341">
        <f>VLOOKUP(F502, '[2]Constant Information'!$J$4:$AF$188, 6, FALSE)</f>
        <v>10953</v>
      </c>
    </row>
    <row r="505" spans="2:8" x14ac:dyDescent="0.25">
      <c r="B505" s="344" t="s">
        <v>250</v>
      </c>
      <c r="C505" s="340">
        <f>VLOOKUP(B502, '[2]Constant Information'!$J$4:$N$188, 4, FALSE)</f>
        <v>4</v>
      </c>
      <c r="D505" s="341" t="str">
        <f>IF(C505&gt;4, VLOOKUP(B502, '[2]Constant Information'!$J$4:$W$188, 12, FALSE), "-")</f>
        <v>-</v>
      </c>
      <c r="E505" s="342"/>
      <c r="F505" s="344" t="s">
        <v>457</v>
      </c>
      <c r="G505" s="343">
        <f>VLOOKUP(F502, '[2]Constant Information'!$J$4:$AF$188, 9, FALSE)</f>
        <v>1503.0583999999999</v>
      </c>
      <c r="H505" s="341">
        <f>VLOOKUP(F502, '[2]Constant Information'!$J$4:$AF$188, 7, FALSE)</f>
        <v>5467.8910683600006</v>
      </c>
    </row>
    <row r="506" spans="2:8" ht="15.75" x14ac:dyDescent="0.25">
      <c r="B506" s="345" t="s">
        <v>454</v>
      </c>
      <c r="C506" s="346">
        <f>SUM(C503:C505)</f>
        <v>4</v>
      </c>
      <c r="D506" s="347" t="str">
        <f>IF(C506&gt;4, VLOOKUP(B502, '[2]Constant Information'!$J$4:$W$188, 13, FALSE), "-")</f>
        <v>-</v>
      </c>
      <c r="E506" s="348"/>
      <c r="F506" s="345" t="s">
        <v>249</v>
      </c>
      <c r="G506" s="349">
        <f>SUM(G503:G505)</f>
        <v>11559.0584</v>
      </c>
      <c r="H506" s="347">
        <f>SUM(H503:H505)</f>
        <v>57118.891068359997</v>
      </c>
    </row>
    <row r="507" spans="2:8" ht="15.75" x14ac:dyDescent="0.25">
      <c r="B507" s="334" t="s">
        <v>356</v>
      </c>
      <c r="C507" s="335"/>
      <c r="D507" s="336"/>
      <c r="E507" s="337"/>
      <c r="F507" s="334" t="s">
        <v>356</v>
      </c>
      <c r="G507" s="338"/>
      <c r="H507" s="336"/>
    </row>
    <row r="508" spans="2:8" x14ac:dyDescent="0.25">
      <c r="B508" s="339" t="s">
        <v>112</v>
      </c>
      <c r="C508" s="340">
        <f>VLOOKUP(B507, '[2]Constant Information'!$J$4:$N$188, 2, FALSE)</f>
        <v>0</v>
      </c>
      <c r="D508" s="341" t="str">
        <f>IF(C508&gt;4, VLOOKUP(B507, '[2]Constant Information'!$J$4:$W$188, 10, FALSE), "-")</f>
        <v>-</v>
      </c>
      <c r="E508" s="342"/>
      <c r="F508" s="339" t="s">
        <v>455</v>
      </c>
      <c r="G508" s="343" t="str">
        <f>VLOOKUP(F507, '[2]Constant Information'!$J$4:$AF$188, 13, FALSE)</f>
        <v>-</v>
      </c>
      <c r="H508" s="341">
        <f>VLOOKUP(F507, '[2]Constant Information'!$J$4:$AF$188, 15, FALSE)</f>
        <v>55788</v>
      </c>
    </row>
    <row r="509" spans="2:8" x14ac:dyDescent="0.25">
      <c r="B509" s="339" t="s">
        <v>93</v>
      </c>
      <c r="C509" s="340">
        <f>VLOOKUP(B507, '[2]Constant Information'!$J$4:$N$188, 3, FALSE)</f>
        <v>1</v>
      </c>
      <c r="D509" s="341" t="str">
        <f>IF(C509&gt;4, VLOOKUP(B507, '[2]Constant Information'!$J$4:$W$188, 11, FALSE), "-")</f>
        <v>-</v>
      </c>
      <c r="E509" s="342"/>
      <c r="F509" s="339" t="s">
        <v>456</v>
      </c>
      <c r="G509" s="343">
        <f>VLOOKUP(F507, '[2]Constant Information'!$J$4:$AF$188, 8, FALSE)</f>
        <v>10056</v>
      </c>
      <c r="H509" s="341">
        <f>VLOOKUP(F507, '[2]Constant Information'!$J$4:$AF$188, 6, FALSE)</f>
        <v>10953</v>
      </c>
    </row>
    <row r="510" spans="2:8" x14ac:dyDescent="0.25">
      <c r="B510" s="344" t="s">
        <v>250</v>
      </c>
      <c r="C510" s="340">
        <f>VLOOKUP(B507, '[2]Constant Information'!$J$4:$N$188, 4, FALSE)</f>
        <v>3</v>
      </c>
      <c r="D510" s="341" t="str">
        <f>IF(C510&gt;4, VLOOKUP(B507, '[2]Constant Information'!$J$4:$W$188, 12, FALSE), "-")</f>
        <v>-</v>
      </c>
      <c r="E510" s="342"/>
      <c r="F510" s="344" t="s">
        <v>457</v>
      </c>
      <c r="G510" s="343">
        <f>VLOOKUP(F507, '[2]Constant Information'!$J$4:$AF$188, 9, FALSE)</f>
        <v>2718.3333654822336</v>
      </c>
      <c r="H510" s="341">
        <f>VLOOKUP(F507, '[2]Constant Information'!$J$4:$AF$188, 7, FALSE)</f>
        <v>7495.2751221600001</v>
      </c>
    </row>
    <row r="511" spans="2:8" ht="15.75" x14ac:dyDescent="0.25">
      <c r="B511" s="345" t="s">
        <v>454</v>
      </c>
      <c r="C511" s="346">
        <f>SUM(C508:C510)</f>
        <v>4</v>
      </c>
      <c r="D511" s="347" t="str">
        <f>IF(C511&gt;4, VLOOKUP(B507, '[2]Constant Information'!$J$4:$W$188, 13, FALSE), "-")</f>
        <v>-</v>
      </c>
      <c r="E511" s="348"/>
      <c r="F511" s="345" t="s">
        <v>249</v>
      </c>
      <c r="G511" s="349">
        <f>SUM(G508:G510)</f>
        <v>12774.333365482235</v>
      </c>
      <c r="H511" s="347">
        <f>SUM(H508:H510)</f>
        <v>74236.275122160005</v>
      </c>
    </row>
    <row r="512" spans="2:8" ht="15.75" x14ac:dyDescent="0.25">
      <c r="B512" s="334" t="s">
        <v>357</v>
      </c>
      <c r="C512" s="335"/>
      <c r="D512" s="336"/>
      <c r="E512" s="337"/>
      <c r="F512" s="334" t="s">
        <v>357</v>
      </c>
      <c r="G512" s="338"/>
      <c r="H512" s="336"/>
    </row>
    <row r="513" spans="2:8" x14ac:dyDescent="0.25">
      <c r="B513" s="339" t="s">
        <v>112</v>
      </c>
      <c r="C513" s="340">
        <f>VLOOKUP(B512, '[2]Constant Information'!$J$4:$N$188, 2, FALSE)</f>
        <v>0</v>
      </c>
      <c r="D513" s="341" t="str">
        <f>IF(C513&gt;4, VLOOKUP(B512, '[2]Constant Information'!$J$4:$W$188, 10, FALSE), "-")</f>
        <v>-</v>
      </c>
      <c r="E513" s="342"/>
      <c r="F513" s="339" t="s">
        <v>455</v>
      </c>
      <c r="G513" s="343">
        <f>VLOOKUP(F512, '[2]Constant Information'!$J$4:$AF$188, 13, FALSE)</f>
        <v>69186.5</v>
      </c>
      <c r="H513" s="341">
        <f>VLOOKUP(F512, '[2]Constant Information'!$J$4:$AF$188, 15, FALSE)</f>
        <v>55788</v>
      </c>
    </row>
    <row r="514" spans="2:8" x14ac:dyDescent="0.25">
      <c r="B514" s="339" t="s">
        <v>93</v>
      </c>
      <c r="C514" s="340">
        <f>VLOOKUP(B512, '[2]Constant Information'!$J$4:$N$188, 3, FALSE)</f>
        <v>3</v>
      </c>
      <c r="D514" s="341" t="str">
        <f>IF(C514&gt;4, VLOOKUP(B512, '[2]Constant Information'!$J$4:$W$188, 11, FALSE), "-")</f>
        <v>-</v>
      </c>
      <c r="E514" s="342"/>
      <c r="F514" s="339" t="s">
        <v>456</v>
      </c>
      <c r="G514" s="343">
        <f>VLOOKUP(F512, '[2]Constant Information'!$J$4:$AF$188, 8, FALSE)</f>
        <v>10056</v>
      </c>
      <c r="H514" s="341">
        <f>VLOOKUP(F512, '[2]Constant Information'!$J$4:$AF$188, 6, FALSE)</f>
        <v>10953</v>
      </c>
    </row>
    <row r="515" spans="2:8" x14ac:dyDescent="0.25">
      <c r="B515" s="344" t="s">
        <v>250</v>
      </c>
      <c r="C515" s="340">
        <f>VLOOKUP(B512, '[2]Constant Information'!$J$4:$N$188, 4, FALSE)</f>
        <v>3</v>
      </c>
      <c r="D515" s="341" t="str">
        <f>IF(C515&gt;4, VLOOKUP(B512, '[2]Constant Information'!$J$4:$W$188, 12, FALSE), "-")</f>
        <v>-</v>
      </c>
      <c r="E515" s="342"/>
      <c r="F515" s="344" t="s">
        <v>457</v>
      </c>
      <c r="G515" s="343">
        <f>VLOOKUP(F512, '[2]Constant Information'!$J$4:$AF$188, 9, FALSE)</f>
        <v>2767.46</v>
      </c>
      <c r="H515" s="341">
        <f>VLOOKUP(F512, '[2]Constant Information'!$J$4:$AF$188, 7, FALSE)</f>
        <v>7495.2751221600001</v>
      </c>
    </row>
    <row r="516" spans="2:8" ht="15.75" x14ac:dyDescent="0.25">
      <c r="B516" s="345" t="s">
        <v>454</v>
      </c>
      <c r="C516" s="346">
        <f>SUM(C513:C515)</f>
        <v>6</v>
      </c>
      <c r="D516" s="347">
        <f>IF(C516&gt;4, VLOOKUP(B512, '[2]Constant Information'!$J$4:$W$188, 13, FALSE), "-")</f>
        <v>69186.5</v>
      </c>
      <c r="E516" s="348"/>
      <c r="F516" s="345" t="s">
        <v>249</v>
      </c>
      <c r="G516" s="349">
        <f>SUM(G513:G515)</f>
        <v>82009.960000000006</v>
      </c>
      <c r="H516" s="347">
        <f>SUM(H513:H515)</f>
        <v>74236.275122160005</v>
      </c>
    </row>
    <row r="517" spans="2:8" ht="15.75" x14ac:dyDescent="0.25">
      <c r="B517" s="334" t="s">
        <v>358</v>
      </c>
      <c r="C517" s="335"/>
      <c r="D517" s="336"/>
      <c r="E517" s="337"/>
      <c r="F517" s="334" t="s">
        <v>358</v>
      </c>
      <c r="G517" s="338"/>
      <c r="H517" s="336"/>
    </row>
    <row r="518" spans="2:8" x14ac:dyDescent="0.25">
      <c r="B518" s="339" t="s">
        <v>112</v>
      </c>
      <c r="C518" s="340">
        <f>VLOOKUP(B517, '[2]Constant Information'!$J$4:$N$188, 2, FALSE)</f>
        <v>0</v>
      </c>
      <c r="D518" s="341" t="str">
        <f>IF(C518&gt;4, VLOOKUP(B517, '[2]Constant Information'!$J$4:$W$188, 10, FALSE), "-")</f>
        <v>-</v>
      </c>
      <c r="E518" s="342"/>
      <c r="F518" s="339" t="s">
        <v>455</v>
      </c>
      <c r="G518" s="343">
        <f>VLOOKUP(F517, '[2]Constant Information'!$J$4:$AF$188, 13, FALSE)</f>
        <v>79568.603505154635</v>
      </c>
      <c r="H518" s="341">
        <f>VLOOKUP(F517, '[2]Constant Information'!$J$4:$AF$188, 15, FALSE)</f>
        <v>49350</v>
      </c>
    </row>
    <row r="519" spans="2:8" x14ac:dyDescent="0.25">
      <c r="B519" s="339" t="s">
        <v>93</v>
      </c>
      <c r="C519" s="340">
        <f>VLOOKUP(B517, '[2]Constant Information'!$J$4:$N$188, 3, FALSE)</f>
        <v>1</v>
      </c>
      <c r="D519" s="341" t="str">
        <f>IF(C519&gt;4, VLOOKUP(B517, '[2]Constant Information'!$J$4:$W$188, 11, FALSE), "-")</f>
        <v>-</v>
      </c>
      <c r="E519" s="342"/>
      <c r="F519" s="339" t="s">
        <v>456</v>
      </c>
      <c r="G519" s="343">
        <f>VLOOKUP(F517, '[2]Constant Information'!$J$4:$AF$188, 8, FALSE)</f>
        <v>10056</v>
      </c>
      <c r="H519" s="341">
        <f>VLOOKUP(F517, '[2]Constant Information'!$J$4:$AF$188, 6, FALSE)</f>
        <v>10953</v>
      </c>
    </row>
    <row r="520" spans="2:8" x14ac:dyDescent="0.25">
      <c r="B520" s="344" t="s">
        <v>250</v>
      </c>
      <c r="C520" s="340">
        <f>VLOOKUP(B517, '[2]Constant Information'!$J$4:$N$188, 4, FALSE)</f>
        <v>4</v>
      </c>
      <c r="D520" s="341" t="str">
        <f>IF(C520&gt;4, VLOOKUP(B517, '[2]Constant Information'!$J$4:$W$188, 12, FALSE), "-")</f>
        <v>-</v>
      </c>
      <c r="E520" s="342"/>
      <c r="F520" s="344" t="s">
        <v>457</v>
      </c>
      <c r="G520" s="343">
        <f>VLOOKUP(F517, '[2]Constant Information'!$J$4:$AF$188, 9, FALSE)</f>
        <v>3182.7441402061854</v>
      </c>
      <c r="H520" s="341">
        <f>VLOOKUP(F517, '[2]Constant Information'!$J$4:$AF$188, 7, FALSE)</f>
        <v>6630.3116670000009</v>
      </c>
    </row>
    <row r="521" spans="2:8" ht="15.75" x14ac:dyDescent="0.25">
      <c r="B521" s="345" t="s">
        <v>454</v>
      </c>
      <c r="C521" s="346">
        <f>SUM(C518:C520)</f>
        <v>5</v>
      </c>
      <c r="D521" s="347">
        <f>IF(C521&gt;4, VLOOKUP(B517, '[2]Constant Information'!$J$4:$W$188, 13, FALSE), "-")</f>
        <v>79568.603505154635</v>
      </c>
      <c r="E521" s="348"/>
      <c r="F521" s="345" t="s">
        <v>249</v>
      </c>
      <c r="G521" s="349">
        <f>SUM(G518:G520)</f>
        <v>92807.347645360816</v>
      </c>
      <c r="H521" s="347">
        <f>SUM(H518:H520)</f>
        <v>66933.311667000002</v>
      </c>
    </row>
    <row r="522" spans="2:8" ht="15.75" x14ac:dyDescent="0.25">
      <c r="B522" s="334" t="s">
        <v>359</v>
      </c>
      <c r="C522" s="335"/>
      <c r="D522" s="336"/>
      <c r="E522" s="337"/>
      <c r="F522" s="334" t="s">
        <v>359</v>
      </c>
      <c r="G522" s="338"/>
      <c r="H522" s="336"/>
    </row>
    <row r="523" spans="2:8" x14ac:dyDescent="0.25">
      <c r="B523" s="339" t="s">
        <v>112</v>
      </c>
      <c r="C523" s="340">
        <f>VLOOKUP(B522, '[2]Constant Information'!$J$4:$N$188, 2, FALSE)</f>
        <v>0</v>
      </c>
      <c r="D523" s="341" t="str">
        <f>IF(C523&gt;4, VLOOKUP(B522, '[2]Constant Information'!$J$4:$W$188, 10, FALSE), "-")</f>
        <v>-</v>
      </c>
      <c r="E523" s="342"/>
      <c r="F523" s="339" t="s">
        <v>455</v>
      </c>
      <c r="G523" s="343" t="str">
        <f>VLOOKUP(F522, '[2]Constant Information'!$J$4:$AF$188, 13, FALSE)</f>
        <v>-</v>
      </c>
      <c r="H523" s="341">
        <f>VLOOKUP(F522, '[2]Constant Information'!$J$4:$AF$188, 15, FALSE)</f>
        <v>54456</v>
      </c>
    </row>
    <row r="524" spans="2:8" x14ac:dyDescent="0.25">
      <c r="B524" s="339" t="s">
        <v>93</v>
      </c>
      <c r="C524" s="340">
        <f>VLOOKUP(B522, '[2]Constant Information'!$J$4:$N$188, 3, FALSE)</f>
        <v>0</v>
      </c>
      <c r="D524" s="341" t="str">
        <f>IF(C524&gt;4, VLOOKUP(B522, '[2]Constant Information'!$J$4:$W$188, 11, FALSE), "-")</f>
        <v>-</v>
      </c>
      <c r="E524" s="342"/>
      <c r="F524" s="339" t="s">
        <v>456</v>
      </c>
      <c r="G524" s="343">
        <f>VLOOKUP(F522, '[2]Constant Information'!$J$4:$AF$188, 8, FALSE)</f>
        <v>10056</v>
      </c>
      <c r="H524" s="341">
        <f>VLOOKUP(F522, '[2]Constant Information'!$J$4:$AF$188, 6, FALSE)</f>
        <v>10953</v>
      </c>
    </row>
    <row r="525" spans="2:8" x14ac:dyDescent="0.25">
      <c r="B525" s="344" t="s">
        <v>250</v>
      </c>
      <c r="C525" s="340">
        <f>VLOOKUP(B522, '[2]Constant Information'!$J$4:$N$188, 4, FALSE)</f>
        <v>3</v>
      </c>
      <c r="D525" s="341" t="str">
        <f>IF(C525&gt;4, VLOOKUP(B522, '[2]Constant Information'!$J$4:$W$188, 12, FALSE), "-")</f>
        <v>-</v>
      </c>
      <c r="E525" s="342"/>
      <c r="F525" s="344" t="s">
        <v>457</v>
      </c>
      <c r="G525" s="343">
        <f>VLOOKUP(F522, '[2]Constant Information'!$J$4:$AF$188, 9, FALSE)</f>
        <v>1849.88</v>
      </c>
      <c r="H525" s="341">
        <f>VLOOKUP(F522, '[2]Constant Information'!$J$4:$AF$188, 7, FALSE)</f>
        <v>7316.3171659200016</v>
      </c>
    </row>
    <row r="526" spans="2:8" ht="15.75" x14ac:dyDescent="0.25">
      <c r="B526" s="345" t="s">
        <v>454</v>
      </c>
      <c r="C526" s="346">
        <f>SUM(C523:C525)</f>
        <v>3</v>
      </c>
      <c r="D526" s="347" t="str">
        <f>IF(C526&gt;4, VLOOKUP(B522, '[2]Constant Information'!$J$4:$W$188, 13, FALSE), "-")</f>
        <v>-</v>
      </c>
      <c r="E526" s="348"/>
      <c r="F526" s="345" t="s">
        <v>249</v>
      </c>
      <c r="G526" s="349">
        <f>SUM(G523:G525)</f>
        <v>11905.880000000001</v>
      </c>
      <c r="H526" s="347">
        <f>SUM(H523:H525)</f>
        <v>72725.317165920002</v>
      </c>
    </row>
    <row r="527" spans="2:8" ht="15.75" x14ac:dyDescent="0.25">
      <c r="B527" s="334" t="s">
        <v>360</v>
      </c>
      <c r="C527" s="335"/>
      <c r="D527" s="336"/>
      <c r="E527" s="337"/>
      <c r="F527" s="334" t="s">
        <v>360</v>
      </c>
      <c r="G527" s="338"/>
      <c r="H527" s="336"/>
    </row>
    <row r="528" spans="2:8" x14ac:dyDescent="0.25">
      <c r="B528" s="339" t="s">
        <v>112</v>
      </c>
      <c r="C528" s="340">
        <f>VLOOKUP(B527, '[2]Constant Information'!$J$4:$N$188, 2, FALSE)</f>
        <v>0</v>
      </c>
      <c r="D528" s="341" t="str">
        <f>IF(C528&gt;4, VLOOKUP(B527, '[2]Constant Information'!$J$4:$W$188, 10, FALSE), "-")</f>
        <v>-</v>
      </c>
      <c r="E528" s="342"/>
      <c r="F528" s="339" t="s">
        <v>455</v>
      </c>
      <c r="G528" s="343" t="str">
        <f>VLOOKUP(F527, '[2]Constant Information'!$J$4:$AF$188, 13, FALSE)</f>
        <v>-</v>
      </c>
      <c r="H528" s="341">
        <f>VLOOKUP(F527, '[2]Constant Information'!$J$4:$AF$188, 15, FALSE)</f>
        <v>35292</v>
      </c>
    </row>
    <row r="529" spans="2:8" x14ac:dyDescent="0.25">
      <c r="B529" s="339" t="s">
        <v>93</v>
      </c>
      <c r="C529" s="340">
        <f>VLOOKUP(B527, '[2]Constant Information'!$J$4:$N$188, 3, FALSE)</f>
        <v>0</v>
      </c>
      <c r="D529" s="341" t="str">
        <f>IF(C529&gt;4, VLOOKUP(B527, '[2]Constant Information'!$J$4:$W$188, 11, FALSE), "-")</f>
        <v>-</v>
      </c>
      <c r="E529" s="342"/>
      <c r="F529" s="339" t="s">
        <v>456</v>
      </c>
      <c r="G529" s="343">
        <f>VLOOKUP(F527, '[2]Constant Information'!$J$4:$AF$188, 8, FALSE)</f>
        <v>10056</v>
      </c>
      <c r="H529" s="341">
        <f>VLOOKUP(F527, '[2]Constant Information'!$J$4:$AF$188, 6, FALSE)</f>
        <v>10953</v>
      </c>
    </row>
    <row r="530" spans="2:8" x14ac:dyDescent="0.25">
      <c r="B530" s="344" t="s">
        <v>250</v>
      </c>
      <c r="C530" s="340">
        <f>VLOOKUP(B527, '[2]Constant Information'!$J$4:$N$188, 4, FALSE)</f>
        <v>3</v>
      </c>
      <c r="D530" s="341" t="str">
        <f>IF(C530&gt;4, VLOOKUP(B527, '[2]Constant Information'!$J$4:$W$188, 12, FALSE), "-")</f>
        <v>-</v>
      </c>
      <c r="E530" s="342"/>
      <c r="F530" s="344" t="s">
        <v>457</v>
      </c>
      <c r="G530" s="343">
        <f>VLOOKUP(F527, '[2]Constant Information'!$J$4:$AF$188, 9, FALSE)</f>
        <v>1689.2</v>
      </c>
      <c r="H530" s="341">
        <f>VLOOKUP(F527, '[2]Constant Information'!$J$4:$AF$188, 7, FALSE)</f>
        <v>4741.5797234400006</v>
      </c>
    </row>
    <row r="531" spans="2:8" ht="15.75" x14ac:dyDescent="0.25">
      <c r="B531" s="345" t="s">
        <v>454</v>
      </c>
      <c r="C531" s="346">
        <f>SUM(C528:C530)</f>
        <v>3</v>
      </c>
      <c r="D531" s="347" t="str">
        <f>IF(C531&gt;4, VLOOKUP(B527, '[2]Constant Information'!$J$4:$W$188, 13, FALSE), "-")</f>
        <v>-</v>
      </c>
      <c r="E531" s="348"/>
      <c r="F531" s="345" t="s">
        <v>249</v>
      </c>
      <c r="G531" s="349">
        <f>SUM(G528:G530)</f>
        <v>11745.2</v>
      </c>
      <c r="H531" s="347">
        <f>SUM(H528:H530)</f>
        <v>50986.579723440002</v>
      </c>
    </row>
    <row r="532" spans="2:8" ht="15.75" x14ac:dyDescent="0.25">
      <c r="B532" s="334" t="s">
        <v>361</v>
      </c>
      <c r="C532" s="335"/>
      <c r="D532" s="336"/>
      <c r="E532" s="337"/>
      <c r="F532" s="334" t="s">
        <v>361</v>
      </c>
      <c r="G532" s="338"/>
      <c r="H532" s="336"/>
    </row>
    <row r="533" spans="2:8" x14ac:dyDescent="0.25">
      <c r="B533" s="339" t="s">
        <v>112</v>
      </c>
      <c r="C533" s="340">
        <f>VLOOKUP(B532, '[2]Constant Information'!$J$4:$N$188, 2, FALSE)</f>
        <v>0</v>
      </c>
      <c r="D533" s="341" t="str">
        <f>IF(C533&gt;4, VLOOKUP(B532, '[2]Constant Information'!$J$4:$W$188, 10, FALSE), "-")</f>
        <v>-</v>
      </c>
      <c r="E533" s="342"/>
      <c r="F533" s="339" t="s">
        <v>455</v>
      </c>
      <c r="G533" s="343" t="str">
        <f>VLOOKUP(F532, '[2]Constant Information'!$J$4:$AF$188, 13, FALSE)</f>
        <v>-</v>
      </c>
      <c r="H533" s="341">
        <f>VLOOKUP(F532, '[2]Constant Information'!$J$4:$AF$188, 15, FALSE)</f>
        <v>42708</v>
      </c>
    </row>
    <row r="534" spans="2:8" x14ac:dyDescent="0.25">
      <c r="B534" s="339" t="s">
        <v>93</v>
      </c>
      <c r="C534" s="340">
        <f>VLOOKUP(B532, '[2]Constant Information'!$J$4:$N$188, 3, FALSE)</f>
        <v>0</v>
      </c>
      <c r="D534" s="341" t="str">
        <f>IF(C534&gt;4, VLOOKUP(B532, '[2]Constant Information'!$J$4:$W$188, 11, FALSE), "-")</f>
        <v>-</v>
      </c>
      <c r="E534" s="342"/>
      <c r="F534" s="339" t="s">
        <v>456</v>
      </c>
      <c r="G534" s="343">
        <f>VLOOKUP(F532, '[2]Constant Information'!$J$4:$AF$188, 8, FALSE)</f>
        <v>10056</v>
      </c>
      <c r="H534" s="341">
        <f>VLOOKUP(F532, '[2]Constant Information'!$J$4:$AF$188, 6, FALSE)</f>
        <v>10953</v>
      </c>
    </row>
    <row r="535" spans="2:8" x14ac:dyDescent="0.25">
      <c r="B535" s="344" t="s">
        <v>250</v>
      </c>
      <c r="C535" s="340">
        <f>VLOOKUP(B532, '[2]Constant Information'!$J$4:$N$188, 4, FALSE)</f>
        <v>2</v>
      </c>
      <c r="D535" s="341" t="str">
        <f>IF(C535&gt;4, VLOOKUP(B532, '[2]Constant Information'!$J$4:$W$188, 12, FALSE), "-")</f>
        <v>-</v>
      </c>
      <c r="E535" s="342"/>
      <c r="F535" s="344" t="s">
        <v>457</v>
      </c>
      <c r="G535" s="343">
        <f>VLOOKUP(F532, '[2]Constant Information'!$J$4:$AF$188, 9, FALSE)</f>
        <v>2247.63</v>
      </c>
      <c r="H535" s="341">
        <f>VLOOKUP(F532, '[2]Constant Information'!$J$4:$AF$188, 7, FALSE)</f>
        <v>5737.9402365599999</v>
      </c>
    </row>
    <row r="536" spans="2:8" ht="15.75" x14ac:dyDescent="0.25">
      <c r="B536" s="345" t="s">
        <v>454</v>
      </c>
      <c r="C536" s="346">
        <f>SUM(C533:C535)</f>
        <v>2</v>
      </c>
      <c r="D536" s="347" t="str">
        <f>IF(C536&gt;4, VLOOKUP(B532, '[2]Constant Information'!$J$4:$W$188, 13, FALSE), "-")</f>
        <v>-</v>
      </c>
      <c r="E536" s="348"/>
      <c r="F536" s="345" t="s">
        <v>249</v>
      </c>
      <c r="G536" s="349">
        <f>SUM(G533:G535)</f>
        <v>12303.630000000001</v>
      </c>
      <c r="H536" s="347">
        <f>SUM(H533:H535)</f>
        <v>59398.940236559996</v>
      </c>
    </row>
    <row r="537" spans="2:8" ht="15.75" x14ac:dyDescent="0.25">
      <c r="B537" s="334" t="s">
        <v>362</v>
      </c>
      <c r="C537" s="335"/>
      <c r="D537" s="336"/>
      <c r="E537" s="337"/>
      <c r="F537" s="334" t="s">
        <v>362</v>
      </c>
      <c r="G537" s="338"/>
      <c r="H537" s="336"/>
    </row>
    <row r="538" spans="2:8" x14ac:dyDescent="0.25">
      <c r="B538" s="339" t="s">
        <v>112</v>
      </c>
      <c r="C538" s="340">
        <f>VLOOKUP(B537, '[2]Constant Information'!$J$4:$N$188, 2, FALSE)</f>
        <v>0</v>
      </c>
      <c r="D538" s="341" t="str">
        <f>IF(C538&gt;4, VLOOKUP(B537, '[2]Constant Information'!$J$4:$W$188, 10, FALSE), "-")</f>
        <v>-</v>
      </c>
      <c r="E538" s="342"/>
      <c r="F538" s="339" t="s">
        <v>455</v>
      </c>
      <c r="G538" s="343" t="str">
        <f>VLOOKUP(F537, '[2]Constant Information'!$J$4:$AF$188, 13, FALSE)</f>
        <v>-</v>
      </c>
      <c r="H538" s="341">
        <f>VLOOKUP(F537, '[2]Constant Information'!$J$4:$AF$188, 15, FALSE)</f>
        <v>72480</v>
      </c>
    </row>
    <row r="539" spans="2:8" x14ac:dyDescent="0.25">
      <c r="B539" s="339" t="s">
        <v>93</v>
      </c>
      <c r="C539" s="340">
        <f>VLOOKUP(B537, '[2]Constant Information'!$J$4:$N$188, 3, FALSE)</f>
        <v>0</v>
      </c>
      <c r="D539" s="341" t="str">
        <f>IF(C539&gt;4, VLOOKUP(B537, '[2]Constant Information'!$J$4:$W$188, 11, FALSE), "-")</f>
        <v>-</v>
      </c>
      <c r="E539" s="342"/>
      <c r="F539" s="339" t="s">
        <v>456</v>
      </c>
      <c r="G539" s="343">
        <f>VLOOKUP(F537, '[2]Constant Information'!$J$4:$AF$188, 8, FALSE)</f>
        <v>10056</v>
      </c>
      <c r="H539" s="341">
        <f>VLOOKUP(F537, '[2]Constant Information'!$J$4:$AF$188, 6, FALSE)</f>
        <v>10953</v>
      </c>
    </row>
    <row r="540" spans="2:8" x14ac:dyDescent="0.25">
      <c r="B540" s="344" t="s">
        <v>250</v>
      </c>
      <c r="C540" s="340">
        <f>VLOOKUP(B537, '[2]Constant Information'!$J$4:$N$188, 4, FALSE)</f>
        <v>2</v>
      </c>
      <c r="D540" s="341" t="str">
        <f>IF(C540&gt;4, VLOOKUP(B537, '[2]Constant Information'!$J$4:$W$188, 12, FALSE), "-")</f>
        <v>-</v>
      </c>
      <c r="E540" s="342"/>
      <c r="F540" s="344" t="s">
        <v>457</v>
      </c>
      <c r="G540" s="343">
        <f>VLOOKUP(F537, '[2]Constant Information'!$J$4:$AF$188, 9, FALSE)</f>
        <v>2772.76</v>
      </c>
      <c r="H540" s="341">
        <f>VLOOKUP(F537, '[2]Constant Information'!$J$4:$AF$188, 7, FALSE)</f>
        <v>9737.892393600001</v>
      </c>
    </row>
    <row r="541" spans="2:8" ht="15.75" x14ac:dyDescent="0.25">
      <c r="B541" s="345" t="s">
        <v>454</v>
      </c>
      <c r="C541" s="346">
        <f>SUM(C538:C540)</f>
        <v>2</v>
      </c>
      <c r="D541" s="347" t="str">
        <f>IF(C541&gt;4, VLOOKUP(B537, '[2]Constant Information'!$J$4:$W$188, 13, FALSE), "-")</f>
        <v>-</v>
      </c>
      <c r="E541" s="348"/>
      <c r="F541" s="345" t="s">
        <v>249</v>
      </c>
      <c r="G541" s="349">
        <f>SUM(G538:G540)</f>
        <v>12828.76</v>
      </c>
      <c r="H541" s="347">
        <f>SUM(H538:H540)</f>
        <v>93170.892393600006</v>
      </c>
    </row>
    <row r="542" spans="2:8" ht="15.75" x14ac:dyDescent="0.25">
      <c r="B542" s="334" t="s">
        <v>363</v>
      </c>
      <c r="C542" s="335"/>
      <c r="D542" s="336"/>
      <c r="E542" s="337"/>
      <c r="F542" s="334" t="s">
        <v>363</v>
      </c>
      <c r="G542" s="338"/>
      <c r="H542" s="336"/>
    </row>
    <row r="543" spans="2:8" x14ac:dyDescent="0.25">
      <c r="B543" s="339" t="s">
        <v>112</v>
      </c>
      <c r="C543" s="340">
        <f>VLOOKUP(B542, '[2]Constant Information'!$J$4:$N$188, 2, FALSE)</f>
        <v>0</v>
      </c>
      <c r="D543" s="341" t="str">
        <f>IF(C543&gt;4, VLOOKUP(B542, '[2]Constant Information'!$J$4:$W$188, 10, FALSE), "-")</f>
        <v>-</v>
      </c>
      <c r="E543" s="342"/>
      <c r="F543" s="339" t="s">
        <v>455</v>
      </c>
      <c r="G543" s="343" t="str">
        <f>VLOOKUP(F542, '[2]Constant Information'!$J$4:$AF$188, 13, FALSE)</f>
        <v>-</v>
      </c>
      <c r="H543" s="341">
        <f>VLOOKUP(F542, '[2]Constant Information'!$J$4:$AF$188, 15, FALSE)</f>
        <v>61584</v>
      </c>
    </row>
    <row r="544" spans="2:8" x14ac:dyDescent="0.25">
      <c r="B544" s="339" t="s">
        <v>93</v>
      </c>
      <c r="C544" s="340">
        <f>VLOOKUP(B542, '[2]Constant Information'!$J$4:$N$188, 3, FALSE)</f>
        <v>2</v>
      </c>
      <c r="D544" s="341" t="str">
        <f>IF(C544&gt;4, VLOOKUP(B542, '[2]Constant Information'!$J$4:$W$188, 11, FALSE), "-")</f>
        <v>-</v>
      </c>
      <c r="E544" s="342"/>
      <c r="F544" s="339" t="s">
        <v>456</v>
      </c>
      <c r="G544" s="343">
        <f>VLOOKUP(F542, '[2]Constant Information'!$J$4:$AF$188, 8, FALSE)</f>
        <v>10056</v>
      </c>
      <c r="H544" s="341">
        <f>VLOOKUP(F542, '[2]Constant Information'!$J$4:$AF$188, 6, FALSE)</f>
        <v>10953</v>
      </c>
    </row>
    <row r="545" spans="2:8" x14ac:dyDescent="0.25">
      <c r="B545" s="344" t="s">
        <v>250</v>
      </c>
      <c r="C545" s="340">
        <f>VLOOKUP(B542, '[2]Constant Information'!$J$4:$N$188, 4, FALSE)</f>
        <v>0</v>
      </c>
      <c r="D545" s="341" t="str">
        <f>IF(C545&gt;4, VLOOKUP(B542, '[2]Constant Information'!$J$4:$W$188, 12, FALSE), "-")</f>
        <v>-</v>
      </c>
      <c r="E545" s="342"/>
      <c r="F545" s="344" t="s">
        <v>457</v>
      </c>
      <c r="G545" s="343" t="str">
        <f>VLOOKUP(F542, '[2]Constant Information'!$J$4:$AF$188, 9, FALSE)</f>
        <v>-</v>
      </c>
      <c r="H545" s="341">
        <f>VLOOKUP(F542, '[2]Constant Information'!$J$4:$AF$188, 7, FALSE)</f>
        <v>8273.9840668800007</v>
      </c>
    </row>
    <row r="546" spans="2:8" ht="15.75" x14ac:dyDescent="0.25">
      <c r="B546" s="345" t="s">
        <v>454</v>
      </c>
      <c r="C546" s="346">
        <f>SUM(C543:C545)</f>
        <v>2</v>
      </c>
      <c r="D546" s="347" t="str">
        <f>IF(C546&gt;4, VLOOKUP(B542, '[2]Constant Information'!$J$4:$W$188, 13, FALSE), "-")</f>
        <v>-</v>
      </c>
      <c r="E546" s="348"/>
      <c r="F546" s="345" t="s">
        <v>249</v>
      </c>
      <c r="G546" s="349">
        <f>SUM(G543:G545)</f>
        <v>10056</v>
      </c>
      <c r="H546" s="347">
        <f>SUM(H543:H545)</f>
        <v>80810.984066880003</v>
      </c>
    </row>
    <row r="547" spans="2:8" ht="15.75" x14ac:dyDescent="0.25">
      <c r="B547" s="334" t="s">
        <v>364</v>
      </c>
      <c r="C547" s="335"/>
      <c r="D547" s="336"/>
      <c r="E547" s="337"/>
      <c r="F547" s="334" t="s">
        <v>364</v>
      </c>
      <c r="G547" s="338"/>
      <c r="H547" s="336"/>
    </row>
    <row r="548" spans="2:8" x14ac:dyDescent="0.25">
      <c r="B548" s="339" t="s">
        <v>112</v>
      </c>
      <c r="C548" s="340">
        <f>VLOOKUP(B547, '[2]Constant Information'!$J$4:$N$188, 2, FALSE)</f>
        <v>0</v>
      </c>
      <c r="D548" s="341" t="str">
        <f>IF(C548&gt;4, VLOOKUP(B547, '[2]Constant Information'!$J$4:$W$188, 10, FALSE), "-")</f>
        <v>-</v>
      </c>
      <c r="E548" s="342"/>
      <c r="F548" s="339" t="s">
        <v>455</v>
      </c>
      <c r="G548" s="343" t="str">
        <f>VLOOKUP(F547, '[2]Constant Information'!$J$4:$AF$188, 13, FALSE)</f>
        <v>-</v>
      </c>
      <c r="H548" s="341">
        <f>VLOOKUP(F547, '[2]Constant Information'!$J$4:$AF$188, 15, FALSE)</f>
        <v>51810</v>
      </c>
    </row>
    <row r="549" spans="2:8" x14ac:dyDescent="0.25">
      <c r="B549" s="339" t="s">
        <v>93</v>
      </c>
      <c r="C549" s="340">
        <f>VLOOKUP(B547, '[2]Constant Information'!$J$4:$N$188, 3, FALSE)</f>
        <v>0</v>
      </c>
      <c r="D549" s="341" t="str">
        <f>IF(C549&gt;4, VLOOKUP(B547, '[2]Constant Information'!$J$4:$W$188, 11, FALSE), "-")</f>
        <v>-</v>
      </c>
      <c r="E549" s="342"/>
      <c r="F549" s="339" t="s">
        <v>456</v>
      </c>
      <c r="G549" s="343">
        <f>VLOOKUP(F547, '[2]Constant Information'!$J$4:$AF$188, 8, FALSE)</f>
        <v>10056</v>
      </c>
      <c r="H549" s="341">
        <f>VLOOKUP(F547, '[2]Constant Information'!$J$4:$AF$188, 6, FALSE)</f>
        <v>10953</v>
      </c>
    </row>
    <row r="550" spans="2:8" x14ac:dyDescent="0.25">
      <c r="B550" s="344" t="s">
        <v>250</v>
      </c>
      <c r="C550" s="340">
        <f>VLOOKUP(B547, '[2]Constant Information'!$J$4:$N$188, 4, FALSE)</f>
        <v>2</v>
      </c>
      <c r="D550" s="341" t="str">
        <f>IF(C550&gt;4, VLOOKUP(B547, '[2]Constant Information'!$J$4:$W$188, 12, FALSE), "-")</f>
        <v>-</v>
      </c>
      <c r="E550" s="342"/>
      <c r="F550" s="344" t="s">
        <v>457</v>
      </c>
      <c r="G550" s="343">
        <f>VLOOKUP(F547, '[2]Constant Information'!$J$4:$AF$188, 9, FALSE)</f>
        <v>1940.52</v>
      </c>
      <c r="H550" s="341">
        <f>VLOOKUP(F547, '[2]Constant Information'!$J$4:$AF$188, 7, FALSE)</f>
        <v>6960.8196042000009</v>
      </c>
    </row>
    <row r="551" spans="2:8" ht="15.75" x14ac:dyDescent="0.25">
      <c r="B551" s="345" t="s">
        <v>454</v>
      </c>
      <c r="C551" s="346">
        <f>SUM(C548:C550)</f>
        <v>2</v>
      </c>
      <c r="D551" s="347" t="str">
        <f>IF(C551&gt;4, VLOOKUP(B547, '[2]Constant Information'!$J$4:$W$188, 13, FALSE), "-")</f>
        <v>-</v>
      </c>
      <c r="E551" s="348"/>
      <c r="F551" s="345" t="s">
        <v>249</v>
      </c>
      <c r="G551" s="349">
        <f>SUM(G548:G550)</f>
        <v>11996.52</v>
      </c>
      <c r="H551" s="347">
        <f>SUM(H548:H550)</f>
        <v>69723.819604200005</v>
      </c>
    </row>
    <row r="552" spans="2:8" ht="33.75" customHeight="1" x14ac:dyDescent="0.25">
      <c r="B552" s="327" t="s">
        <v>366</v>
      </c>
      <c r="C552" s="328"/>
      <c r="D552" s="329"/>
      <c r="E552" s="330"/>
      <c r="F552" s="327" t="s">
        <v>366</v>
      </c>
      <c r="G552" s="328"/>
      <c r="H552" s="329"/>
    </row>
    <row r="553" spans="2:8" ht="47.25" x14ac:dyDescent="0.25">
      <c r="B553" s="331" t="s">
        <v>451</v>
      </c>
      <c r="C553" s="332" t="s">
        <v>452</v>
      </c>
      <c r="D553" s="333" t="s">
        <v>453</v>
      </c>
      <c r="E553" s="330"/>
      <c r="F553" s="331" t="s">
        <v>451</v>
      </c>
      <c r="G553" s="332" t="s">
        <v>454</v>
      </c>
      <c r="H553" s="333" t="s">
        <v>38</v>
      </c>
    </row>
    <row r="554" spans="2:8" ht="15.75" x14ac:dyDescent="0.25">
      <c r="B554" s="334" t="s">
        <v>365</v>
      </c>
      <c r="C554" s="335"/>
      <c r="D554" s="336"/>
      <c r="E554" s="337"/>
      <c r="F554" s="334" t="s">
        <v>365</v>
      </c>
      <c r="G554" s="338"/>
      <c r="H554" s="336"/>
    </row>
    <row r="555" spans="2:8" x14ac:dyDescent="0.25">
      <c r="B555" s="339" t="s">
        <v>112</v>
      </c>
      <c r="C555" s="340">
        <f>VLOOKUP(B554, '[2]Constant Information'!$J$4:$N$188, 2, FALSE)</f>
        <v>5</v>
      </c>
      <c r="D555" s="341">
        <f>IF(C555&gt;4, VLOOKUP(B554, '[2]Constant Information'!$J$4:$W$188, 10, FALSE), "-")</f>
        <v>42848</v>
      </c>
      <c r="E555" s="342"/>
      <c r="F555" s="339" t="s">
        <v>455</v>
      </c>
      <c r="G555" s="343">
        <f>VLOOKUP(F554, '[2]Constant Information'!$J$4:$AF$188, 13, FALSE)</f>
        <v>40817.870000000003</v>
      </c>
      <c r="H555" s="341">
        <f>VLOOKUP(F554, '[2]Constant Information'!$J$4:$AF$188, 15, FALSE)</f>
        <v>37014</v>
      </c>
    </row>
    <row r="556" spans="2:8" x14ac:dyDescent="0.25">
      <c r="B556" s="339" t="s">
        <v>93</v>
      </c>
      <c r="C556" s="340">
        <f>VLOOKUP(B554, '[2]Constant Information'!$J$4:$N$188, 3, FALSE)</f>
        <v>0</v>
      </c>
      <c r="D556" s="341" t="str">
        <f>IF(C556&gt;4, VLOOKUP(B554, '[2]Constant Information'!$J$4:$W$188, 11, FALSE), "-")</f>
        <v>-</v>
      </c>
      <c r="E556" s="342"/>
      <c r="F556" s="339" t="s">
        <v>456</v>
      </c>
      <c r="G556" s="343">
        <f>VLOOKUP(F554, '[2]Constant Information'!$J$4:$AF$188, 8, FALSE)</f>
        <v>10056</v>
      </c>
      <c r="H556" s="341">
        <f>VLOOKUP(F554, '[2]Constant Information'!$J$4:$AF$188, 6, FALSE)</f>
        <v>10953</v>
      </c>
    </row>
    <row r="557" spans="2:8" x14ac:dyDescent="0.25">
      <c r="B557" s="344" t="s">
        <v>250</v>
      </c>
      <c r="C557" s="340">
        <f>VLOOKUP(B554, '[2]Constant Information'!$J$4:$N$188, 4, FALSE)</f>
        <v>6</v>
      </c>
      <c r="D557" s="341">
        <f>IF(C557&gt;4, VLOOKUP(B554, '[2]Constant Information'!$J$4:$W$188, 12, FALSE), "-")</f>
        <v>38787.740000000005</v>
      </c>
      <c r="E557" s="342"/>
      <c r="F557" s="344" t="s">
        <v>457</v>
      </c>
      <c r="G557" s="343">
        <f>VLOOKUP(F554, '[2]Constant Information'!$J$4:$AF$188, 9, FALSE)</f>
        <v>1632.7148000000002</v>
      </c>
      <c r="H557" s="341">
        <f>VLOOKUP(F554, '[2]Constant Information'!$J$4:$AF$188, 7, FALSE)</f>
        <v>4972.9352794799997</v>
      </c>
    </row>
    <row r="558" spans="2:8" ht="15.75" x14ac:dyDescent="0.25">
      <c r="B558" s="345" t="s">
        <v>454</v>
      </c>
      <c r="C558" s="346">
        <f>SUM(C555:C557)</f>
        <v>11</v>
      </c>
      <c r="D558" s="347">
        <f>IF(C558&gt;4, VLOOKUP(B554, '[2]Constant Information'!$J$4:$W$188, 13, FALSE), "-")</f>
        <v>40817.870000000003</v>
      </c>
      <c r="E558" s="348"/>
      <c r="F558" s="345" t="s">
        <v>249</v>
      </c>
      <c r="G558" s="349">
        <f>SUM(G555:G557)</f>
        <v>52506.584800000004</v>
      </c>
      <c r="H558" s="347">
        <f>SUM(H555:H557)</f>
        <v>52939.93527948</v>
      </c>
    </row>
    <row r="559" spans="2:8" ht="15.75" customHeight="1" x14ac:dyDescent="0.25">
      <c r="B559" s="334" t="s">
        <v>367</v>
      </c>
      <c r="C559" s="335"/>
      <c r="D559" s="336"/>
      <c r="E559" s="337"/>
      <c r="F559" s="334" t="s">
        <v>367</v>
      </c>
      <c r="G559" s="338"/>
      <c r="H559" s="336"/>
    </row>
    <row r="560" spans="2:8" x14ac:dyDescent="0.25">
      <c r="B560" s="339" t="s">
        <v>112</v>
      </c>
      <c r="C560" s="340">
        <f>VLOOKUP(B559, '[2]Constant Information'!$J$4:$N$188, 2, FALSE)</f>
        <v>2</v>
      </c>
      <c r="D560" s="341" t="str">
        <f>IF(C560&gt;4, VLOOKUP(B559, '[2]Constant Information'!$J$4:$W$188, 10, FALSE), "-")</f>
        <v>-</v>
      </c>
      <c r="E560" s="342"/>
      <c r="F560" s="339" t="s">
        <v>455</v>
      </c>
      <c r="G560" s="343">
        <f>VLOOKUP(F559, '[2]Constant Information'!$J$4:$AF$188, 13, FALSE)</f>
        <v>66463.797267759554</v>
      </c>
      <c r="H560" s="341">
        <f>VLOOKUP(F559, '[2]Constant Information'!$J$4:$AF$188, 15, FALSE)</f>
        <v>47028</v>
      </c>
    </row>
    <row r="561" spans="2:8" x14ac:dyDescent="0.25">
      <c r="B561" s="339" t="s">
        <v>93</v>
      </c>
      <c r="C561" s="340">
        <f>VLOOKUP(B559, '[2]Constant Information'!$J$4:$N$188, 3, FALSE)</f>
        <v>11</v>
      </c>
      <c r="D561" s="341">
        <f>IF(C561&gt;4, VLOOKUP(B559, '[2]Constant Information'!$J$4:$W$188, 11, FALSE), "-")</f>
        <v>66511.991803278681</v>
      </c>
      <c r="E561" s="342"/>
      <c r="F561" s="339" t="s">
        <v>456</v>
      </c>
      <c r="G561" s="343">
        <f>VLOOKUP(F559, '[2]Constant Information'!$J$4:$AF$188, 8, FALSE)</f>
        <v>10056</v>
      </c>
      <c r="H561" s="341">
        <f>VLOOKUP(F559, '[2]Constant Information'!$J$4:$AF$188, 6, FALSE)</f>
        <v>10953</v>
      </c>
    </row>
    <row r="562" spans="2:8" x14ac:dyDescent="0.25">
      <c r="B562" s="344" t="s">
        <v>250</v>
      </c>
      <c r="C562" s="340">
        <f>VLOOKUP(B559, '[2]Constant Information'!$J$4:$N$188, 4, FALSE)</f>
        <v>6</v>
      </c>
      <c r="D562" s="341">
        <f>IF(C562&gt;4, VLOOKUP(B559, '[2]Constant Information'!$J$4:$W$188, 12, FALSE), "-")</f>
        <v>76735</v>
      </c>
      <c r="E562" s="342"/>
      <c r="F562" s="344" t="s">
        <v>457</v>
      </c>
      <c r="G562" s="343">
        <f>VLOOKUP(F559, '[2]Constant Information'!$J$4:$AF$188, 9, FALSE)</f>
        <v>4550.4160482220523</v>
      </c>
      <c r="H562" s="341">
        <f>VLOOKUP(F559, '[2]Constant Information'!$J$4:$AF$188, 7, FALSE)</f>
        <v>6318.3444189600004</v>
      </c>
    </row>
    <row r="563" spans="2:8" ht="15.75" x14ac:dyDescent="0.25">
      <c r="B563" s="345" t="s">
        <v>454</v>
      </c>
      <c r="C563" s="346">
        <f>SUM(C560:C562)</f>
        <v>19</v>
      </c>
      <c r="D563" s="347">
        <f>IF(C563&gt;4, VLOOKUP(B559, '[2]Constant Information'!$J$4:$W$188, 13, FALSE), "-")</f>
        <v>66463.797267759554</v>
      </c>
      <c r="E563" s="348"/>
      <c r="F563" s="345" t="s">
        <v>249</v>
      </c>
      <c r="G563" s="349">
        <f>SUM(G560:G562)</f>
        <v>81070.2133159816</v>
      </c>
      <c r="H563" s="347">
        <f>SUM(H560:H562)</f>
        <v>64299.344418959998</v>
      </c>
    </row>
    <row r="564" spans="2:8" ht="15.75" x14ac:dyDescent="0.25">
      <c r="B564" s="334" t="s">
        <v>368</v>
      </c>
      <c r="C564" s="335"/>
      <c r="D564" s="336"/>
      <c r="E564" s="337"/>
      <c r="F564" s="334" t="s">
        <v>368</v>
      </c>
      <c r="G564" s="338"/>
      <c r="H564" s="336"/>
    </row>
    <row r="565" spans="2:8" x14ac:dyDescent="0.25">
      <c r="B565" s="339" t="s">
        <v>112</v>
      </c>
      <c r="C565" s="340">
        <f>VLOOKUP(B564, '[2]Constant Information'!$J$4:$N$188, 2, FALSE)</f>
        <v>0</v>
      </c>
      <c r="D565" s="341" t="str">
        <f>IF(C565&gt;4, VLOOKUP(B564, '[2]Constant Information'!$J$4:$W$188, 10, FALSE), "-")</f>
        <v>-</v>
      </c>
      <c r="E565" s="342"/>
      <c r="F565" s="339" t="s">
        <v>455</v>
      </c>
      <c r="G565" s="343">
        <f>VLOOKUP(F564, '[2]Constant Information'!$J$4:$AF$188, 13, FALSE)</f>
        <v>32960</v>
      </c>
      <c r="H565" s="341">
        <f>VLOOKUP(F564, '[2]Constant Information'!$J$4:$AF$188, 15, FALSE)</f>
        <v>33804</v>
      </c>
    </row>
    <row r="566" spans="2:8" x14ac:dyDescent="0.25">
      <c r="B566" s="339" t="s">
        <v>93</v>
      </c>
      <c r="C566" s="340">
        <f>VLOOKUP(B564, '[2]Constant Information'!$J$4:$N$188, 3, FALSE)</f>
        <v>0</v>
      </c>
      <c r="D566" s="341" t="str">
        <f>IF(C566&gt;4, VLOOKUP(B564, '[2]Constant Information'!$J$4:$W$188, 11, FALSE), "-")</f>
        <v>-</v>
      </c>
      <c r="E566" s="342"/>
      <c r="F566" s="339" t="s">
        <v>456</v>
      </c>
      <c r="G566" s="343">
        <f>VLOOKUP(F564, '[2]Constant Information'!$J$4:$AF$188, 8, FALSE)</f>
        <v>10056</v>
      </c>
      <c r="H566" s="341">
        <f>VLOOKUP(F564, '[2]Constant Information'!$J$4:$AF$188, 6, FALSE)</f>
        <v>10953</v>
      </c>
    </row>
    <row r="567" spans="2:8" x14ac:dyDescent="0.25">
      <c r="B567" s="344" t="s">
        <v>250</v>
      </c>
      <c r="C567" s="340">
        <f>VLOOKUP(B564, '[2]Constant Information'!$J$4:$N$188, 4, FALSE)</f>
        <v>5</v>
      </c>
      <c r="D567" s="341">
        <f>IF(C567&gt;4, VLOOKUP(B564, '[2]Constant Information'!$J$4:$W$188, 12, FALSE), "-")</f>
        <v>32960</v>
      </c>
      <c r="E567" s="342"/>
      <c r="F567" s="344" t="s">
        <v>457</v>
      </c>
      <c r="G567" s="343">
        <f>VLOOKUP(F564, '[2]Constant Information'!$J$4:$AF$188, 9, FALSE)</f>
        <v>1318.4</v>
      </c>
      <c r="H567" s="341">
        <f>VLOOKUP(F564, '[2]Constant Information'!$J$4:$AF$188, 7, FALSE)</f>
        <v>4541.6627272800006</v>
      </c>
    </row>
    <row r="568" spans="2:8" ht="15.75" x14ac:dyDescent="0.25">
      <c r="B568" s="345" t="s">
        <v>454</v>
      </c>
      <c r="C568" s="346">
        <f>SUM(C565:C567)</f>
        <v>5</v>
      </c>
      <c r="D568" s="347">
        <f>IF(C568&gt;4, VLOOKUP(B564, '[2]Constant Information'!$J$4:$W$188, 13, FALSE), "-")</f>
        <v>32960</v>
      </c>
      <c r="E568" s="348"/>
      <c r="F568" s="345" t="s">
        <v>249</v>
      </c>
      <c r="G568" s="349">
        <f>SUM(G565:G567)</f>
        <v>44334.400000000001</v>
      </c>
      <c r="H568" s="347">
        <f>SUM(H565:H567)</f>
        <v>49298.662727280003</v>
      </c>
    </row>
    <row r="569" spans="2:8" ht="15.75" customHeight="1" x14ac:dyDescent="0.25">
      <c r="B569" s="327" t="s">
        <v>370</v>
      </c>
      <c r="C569" s="328"/>
      <c r="D569" s="329"/>
      <c r="E569" s="330"/>
      <c r="F569" s="327" t="s">
        <v>370</v>
      </c>
      <c r="G569" s="328"/>
      <c r="H569" s="329"/>
    </row>
    <row r="570" spans="2:8" ht="47.25" x14ac:dyDescent="0.25">
      <c r="B570" s="331" t="s">
        <v>451</v>
      </c>
      <c r="C570" s="332" t="s">
        <v>452</v>
      </c>
      <c r="D570" s="333" t="s">
        <v>453</v>
      </c>
      <c r="E570" s="330"/>
      <c r="F570" s="331" t="s">
        <v>451</v>
      </c>
      <c r="G570" s="332" t="s">
        <v>454</v>
      </c>
      <c r="H570" s="333" t="s">
        <v>38</v>
      </c>
    </row>
    <row r="571" spans="2:8" ht="15.75" x14ac:dyDescent="0.25">
      <c r="B571" s="334" t="s">
        <v>369</v>
      </c>
      <c r="C571" s="335"/>
      <c r="D571" s="336"/>
      <c r="E571" s="337"/>
      <c r="F571" s="334" t="s">
        <v>369</v>
      </c>
      <c r="G571" s="338"/>
      <c r="H571" s="336"/>
    </row>
    <row r="572" spans="2:8" x14ac:dyDescent="0.25">
      <c r="B572" s="339" t="s">
        <v>112</v>
      </c>
      <c r="C572" s="340">
        <f>VLOOKUP(B571, '[2]Constant Information'!$J$4:$N$188, 2, FALSE)</f>
        <v>17</v>
      </c>
      <c r="D572" s="341">
        <f>IF(C572&gt;4, VLOOKUP(B571, '[2]Constant Information'!$J$4:$W$188, 10, FALSE), "-")</f>
        <v>80537.600000000006</v>
      </c>
      <c r="E572" s="342"/>
      <c r="F572" s="339" t="s">
        <v>455</v>
      </c>
      <c r="G572" s="343">
        <f>VLOOKUP(F571, '[2]Constant Information'!$J$4:$AF$188, 13, FALSE)</f>
        <v>77295.990000000005</v>
      </c>
      <c r="H572" s="341">
        <f>VLOOKUP(F571, '[2]Constant Information'!$J$4:$AF$188, 15, FALSE)</f>
        <v>55788</v>
      </c>
    </row>
    <row r="573" spans="2:8" x14ac:dyDescent="0.25">
      <c r="B573" s="339" t="s">
        <v>93</v>
      </c>
      <c r="C573" s="340">
        <f>VLOOKUP(B571, '[2]Constant Information'!$J$4:$N$188, 3, FALSE)</f>
        <v>0</v>
      </c>
      <c r="D573" s="341" t="str">
        <f>IF(C573&gt;4, VLOOKUP(B571, '[2]Constant Information'!$J$4:$W$188, 11, FALSE), "-")</f>
        <v>-</v>
      </c>
      <c r="E573" s="342"/>
      <c r="F573" s="339" t="s">
        <v>456</v>
      </c>
      <c r="G573" s="343">
        <f>VLOOKUP(F571, '[2]Constant Information'!$J$4:$AF$188, 8, FALSE)</f>
        <v>10056</v>
      </c>
      <c r="H573" s="341">
        <f>VLOOKUP(F571, '[2]Constant Information'!$J$4:$AF$188, 6, FALSE)</f>
        <v>10953</v>
      </c>
    </row>
    <row r="574" spans="2:8" x14ac:dyDescent="0.25">
      <c r="B574" s="344" t="s">
        <v>250</v>
      </c>
      <c r="C574" s="340">
        <f>VLOOKUP(B571, '[2]Constant Information'!$J$4:$N$188, 4, FALSE)</f>
        <v>6</v>
      </c>
      <c r="D574" s="341">
        <f>IF(C574&gt;4, VLOOKUP(B571, '[2]Constant Information'!$J$4:$W$188, 12, FALSE), "-")</f>
        <v>74054.38</v>
      </c>
      <c r="E574" s="342"/>
      <c r="F574" s="344" t="s">
        <v>457</v>
      </c>
      <c r="G574" s="343">
        <f>VLOOKUP(F571, '[2]Constant Information'!$J$4:$AF$188, 9, FALSE)</f>
        <v>10384.934231191801</v>
      </c>
      <c r="H574" s="341">
        <f>VLOOKUP(F571, '[2]Constant Information'!$J$4:$AF$188, 7, FALSE)</f>
        <v>7495.2751221600001</v>
      </c>
    </row>
    <row r="575" spans="2:8" ht="15.75" x14ac:dyDescent="0.25">
      <c r="B575" s="345" t="s">
        <v>454</v>
      </c>
      <c r="C575" s="346">
        <f>SUM(C572:C574)</f>
        <v>23</v>
      </c>
      <c r="D575" s="347">
        <f>IF(C575&gt;4, VLOOKUP(B571, '[2]Constant Information'!$J$4:$W$188, 13, FALSE), "-")</f>
        <v>77295.990000000005</v>
      </c>
      <c r="E575" s="348"/>
      <c r="F575" s="345" t="s">
        <v>249</v>
      </c>
      <c r="G575" s="349">
        <f>SUM(G572:G574)</f>
        <v>97736.924231191806</v>
      </c>
      <c r="H575" s="347">
        <f>SUM(H572:H574)</f>
        <v>74236.275122160005</v>
      </c>
    </row>
    <row r="576" spans="2:8" ht="15.75" x14ac:dyDescent="0.25">
      <c r="B576" s="334" t="s">
        <v>371</v>
      </c>
      <c r="C576" s="335"/>
      <c r="D576" s="336"/>
      <c r="E576" s="337"/>
      <c r="F576" s="334" t="s">
        <v>371</v>
      </c>
      <c r="G576" s="338"/>
      <c r="H576" s="336"/>
    </row>
    <row r="577" spans="2:8" x14ac:dyDescent="0.25">
      <c r="B577" s="339" t="s">
        <v>112</v>
      </c>
      <c r="C577" s="340">
        <f>VLOOKUP(B576, '[2]Constant Information'!$J$4:$N$188, 2, FALSE)</f>
        <v>5</v>
      </c>
      <c r="D577" s="341">
        <f>IF(C577&gt;4, VLOOKUP(B576, '[2]Constant Information'!$J$4:$W$188, 10, FALSE), "-")</f>
        <v>68889.5</v>
      </c>
      <c r="E577" s="342"/>
      <c r="F577" s="339" t="s">
        <v>455</v>
      </c>
      <c r="G577" s="343">
        <f>VLOOKUP(F576, '[2]Constant Information'!$J$4:$AF$188, 13, FALSE)</f>
        <v>74208.75</v>
      </c>
      <c r="H577" s="341">
        <f>VLOOKUP(F576, '[2]Constant Information'!$J$4:$AF$188, 15, FALSE)</f>
        <v>55788</v>
      </c>
    </row>
    <row r="578" spans="2:8" x14ac:dyDescent="0.25">
      <c r="B578" s="339" t="s">
        <v>93</v>
      </c>
      <c r="C578" s="340">
        <f>VLOOKUP(B576, '[2]Constant Information'!$J$4:$N$188, 3, FALSE)</f>
        <v>0</v>
      </c>
      <c r="D578" s="341" t="str">
        <f>IF(C578&gt;4, VLOOKUP(B576, '[2]Constant Information'!$J$4:$W$188, 11, FALSE), "-")</f>
        <v>-</v>
      </c>
      <c r="E578" s="342"/>
      <c r="F578" s="339" t="s">
        <v>456</v>
      </c>
      <c r="G578" s="343">
        <f>VLOOKUP(F576, '[2]Constant Information'!$J$4:$AF$188, 8, FALSE)</f>
        <v>10056</v>
      </c>
      <c r="H578" s="341">
        <f>VLOOKUP(F576, '[2]Constant Information'!$J$4:$AF$188, 6, FALSE)</f>
        <v>10953</v>
      </c>
    </row>
    <row r="579" spans="2:8" x14ac:dyDescent="0.25">
      <c r="B579" s="344" t="s">
        <v>250</v>
      </c>
      <c r="C579" s="340">
        <f>VLOOKUP(B576, '[2]Constant Information'!$J$4:$N$188, 4, FALSE)</f>
        <v>4</v>
      </c>
      <c r="D579" s="341" t="str">
        <f>IF(C579&gt;4, VLOOKUP(B576, '[2]Constant Information'!$J$4:$W$188, 12, FALSE), "-")</f>
        <v>-</v>
      </c>
      <c r="E579" s="342"/>
      <c r="F579" s="344" t="s">
        <v>457</v>
      </c>
      <c r="G579" s="343">
        <f>VLOOKUP(F576, '[2]Constant Information'!$J$4:$AF$188, 9, FALSE)</f>
        <v>2968.35</v>
      </c>
      <c r="H579" s="341">
        <f>VLOOKUP(F576, '[2]Constant Information'!$J$4:$AF$188, 7, FALSE)</f>
        <v>7495.2751221600001</v>
      </c>
    </row>
    <row r="580" spans="2:8" ht="15.75" x14ac:dyDescent="0.25">
      <c r="B580" s="345" t="s">
        <v>454</v>
      </c>
      <c r="C580" s="346">
        <f>SUM(C577:C579)</f>
        <v>9</v>
      </c>
      <c r="D580" s="347">
        <f>IF(C580&gt;4, VLOOKUP(B576, '[2]Constant Information'!$J$4:$W$188, 13, FALSE), "-")</f>
        <v>74208.75</v>
      </c>
      <c r="E580" s="348"/>
      <c r="F580" s="345" t="s">
        <v>249</v>
      </c>
      <c r="G580" s="349">
        <f>SUM(G577:G579)</f>
        <v>87233.1</v>
      </c>
      <c r="H580" s="347">
        <f>SUM(H577:H579)</f>
        <v>74236.275122160005</v>
      </c>
    </row>
    <row r="581" spans="2:8" ht="15.75" x14ac:dyDescent="0.25">
      <c r="B581" s="334" t="s">
        <v>372</v>
      </c>
      <c r="C581" s="335"/>
      <c r="D581" s="336"/>
      <c r="E581" s="337"/>
      <c r="F581" s="334" t="s">
        <v>372</v>
      </c>
      <c r="G581" s="338"/>
      <c r="H581" s="336"/>
    </row>
    <row r="582" spans="2:8" x14ac:dyDescent="0.25">
      <c r="B582" s="339" t="s">
        <v>112</v>
      </c>
      <c r="C582" s="340">
        <f>VLOOKUP(B581, '[2]Constant Information'!$J$4:$N$188, 2, FALSE)</f>
        <v>3</v>
      </c>
      <c r="D582" s="341" t="str">
        <f>IF(C582&gt;4, VLOOKUP(B581, '[2]Constant Information'!$J$4:$W$188, 10, FALSE), "-")</f>
        <v>-</v>
      </c>
      <c r="E582" s="342"/>
      <c r="F582" s="339" t="s">
        <v>455</v>
      </c>
      <c r="G582" s="343">
        <f>VLOOKUP(F581, '[2]Constant Information'!$J$4:$AF$188, 13, FALSE)</f>
        <v>61176.324623655913</v>
      </c>
      <c r="H582" s="341">
        <f>VLOOKUP(F581, '[2]Constant Information'!$J$4:$AF$188, 15, FALSE)</f>
        <v>51810</v>
      </c>
    </row>
    <row r="583" spans="2:8" x14ac:dyDescent="0.25">
      <c r="B583" s="339" t="s">
        <v>93</v>
      </c>
      <c r="C583" s="340">
        <f>VLOOKUP(B581, '[2]Constant Information'!$J$4:$N$188, 3, FALSE)</f>
        <v>7</v>
      </c>
      <c r="D583" s="341">
        <f>IF(C583&gt;4, VLOOKUP(B581, '[2]Constant Information'!$J$4:$W$188, 11, FALSE), "-")</f>
        <v>49474.283870967738</v>
      </c>
      <c r="E583" s="342"/>
      <c r="F583" s="339" t="s">
        <v>456</v>
      </c>
      <c r="G583" s="343">
        <f>VLOOKUP(F581, '[2]Constant Information'!$J$4:$AF$188, 8, FALSE)</f>
        <v>10056</v>
      </c>
      <c r="H583" s="341">
        <f>VLOOKUP(F581, '[2]Constant Information'!$J$4:$AF$188, 6, FALSE)</f>
        <v>10953</v>
      </c>
    </row>
    <row r="584" spans="2:8" x14ac:dyDescent="0.25">
      <c r="B584" s="344" t="s">
        <v>250</v>
      </c>
      <c r="C584" s="340">
        <f>VLOOKUP(B581, '[2]Constant Information'!$J$4:$N$188, 4, FALSE)</f>
        <v>4</v>
      </c>
      <c r="D584" s="341" t="str">
        <f>IF(C584&gt;4, VLOOKUP(B581, '[2]Constant Information'!$J$4:$W$188, 12, FALSE), "-")</f>
        <v>-</v>
      </c>
      <c r="E584" s="342"/>
      <c r="F584" s="344" t="s">
        <v>457</v>
      </c>
      <c r="G584" s="343">
        <f>VLOOKUP(F581, '[2]Constant Information'!$J$4:$AF$188, 9, FALSE)</f>
        <v>6388.9249915416558</v>
      </c>
      <c r="H584" s="341">
        <f>VLOOKUP(F581, '[2]Constant Information'!$J$4:$AF$188, 7, FALSE)</f>
        <v>6960.8196042000009</v>
      </c>
    </row>
    <row r="585" spans="2:8" ht="15.75" x14ac:dyDescent="0.25">
      <c r="B585" s="345" t="s">
        <v>454</v>
      </c>
      <c r="C585" s="346">
        <f>SUM(C582:C584)</f>
        <v>14</v>
      </c>
      <c r="D585" s="347">
        <f>IF(C585&gt;4, VLOOKUP(B581, '[2]Constant Information'!$J$4:$W$188, 13, FALSE), "-")</f>
        <v>61176.324623655913</v>
      </c>
      <c r="E585" s="348"/>
      <c r="F585" s="345" t="s">
        <v>249</v>
      </c>
      <c r="G585" s="349">
        <f>SUM(G582:G584)</f>
        <v>77621.249615197565</v>
      </c>
      <c r="H585" s="347">
        <f>SUM(H582:H584)</f>
        <v>69723.819604200005</v>
      </c>
    </row>
    <row r="586" spans="2:8" ht="15.75" x14ac:dyDescent="0.25">
      <c r="B586" s="334" t="s">
        <v>373</v>
      </c>
      <c r="C586" s="335"/>
      <c r="D586" s="336"/>
      <c r="E586" s="337"/>
      <c r="F586" s="334" t="s">
        <v>373</v>
      </c>
      <c r="G586" s="338"/>
      <c r="H586" s="336"/>
    </row>
    <row r="587" spans="2:8" x14ac:dyDescent="0.25">
      <c r="B587" s="339" t="s">
        <v>112</v>
      </c>
      <c r="C587" s="340">
        <f>VLOOKUP(B586, '[2]Constant Information'!$J$4:$N$188, 2, FALSE)</f>
        <v>2</v>
      </c>
      <c r="D587" s="341" t="str">
        <f>IF(C587&gt;4, VLOOKUP(B586, '[2]Constant Information'!$J$4:$W$188, 10, FALSE), "-")</f>
        <v>-</v>
      </c>
      <c r="E587" s="342"/>
      <c r="F587" s="339" t="s">
        <v>455</v>
      </c>
      <c r="G587" s="343" t="str">
        <f>VLOOKUP(F586, '[2]Constant Information'!$J$4:$AF$188, 13, FALSE)</f>
        <v>-</v>
      </c>
      <c r="H587" s="341">
        <f>VLOOKUP(F586, '[2]Constant Information'!$J$4:$AF$188, 15, FALSE)</f>
        <v>39378</v>
      </c>
    </row>
    <row r="588" spans="2:8" x14ac:dyDescent="0.25">
      <c r="B588" s="339" t="s">
        <v>93</v>
      </c>
      <c r="C588" s="340">
        <f>VLOOKUP(B586, '[2]Constant Information'!$J$4:$N$188, 3, FALSE)</f>
        <v>0</v>
      </c>
      <c r="D588" s="341" t="str">
        <f>IF(C588&gt;4, VLOOKUP(B586, '[2]Constant Information'!$J$4:$W$188, 11, FALSE), "-")</f>
        <v>-</v>
      </c>
      <c r="E588" s="342"/>
      <c r="F588" s="339" t="s">
        <v>456</v>
      </c>
      <c r="G588" s="343">
        <f>VLOOKUP(F586, '[2]Constant Information'!$J$4:$AF$188, 8, FALSE)</f>
        <v>10056</v>
      </c>
      <c r="H588" s="341">
        <f>VLOOKUP(F586, '[2]Constant Information'!$J$4:$AF$188, 6, FALSE)</f>
        <v>10953</v>
      </c>
    </row>
    <row r="589" spans="2:8" x14ac:dyDescent="0.25">
      <c r="B589" s="344" t="s">
        <v>250</v>
      </c>
      <c r="C589" s="340">
        <f>VLOOKUP(B586, '[2]Constant Information'!$J$4:$N$188, 4, FALSE)</f>
        <v>2</v>
      </c>
      <c r="D589" s="341" t="str">
        <f>IF(C589&gt;4, VLOOKUP(B586, '[2]Constant Information'!$J$4:$W$188, 12, FALSE), "-")</f>
        <v>-</v>
      </c>
      <c r="E589" s="342"/>
      <c r="F589" s="344" t="s">
        <v>457</v>
      </c>
      <c r="G589" s="343">
        <f>VLOOKUP(F586, '[2]Constant Information'!$J$4:$AF$188, 9, FALSE)</f>
        <v>4646.5298956281249</v>
      </c>
      <c r="H589" s="341">
        <f>VLOOKUP(F586, '[2]Constant Information'!$J$4:$AF$188, 7, FALSE)</f>
        <v>5290.5453459600003</v>
      </c>
    </row>
    <row r="590" spans="2:8" ht="15.75" x14ac:dyDescent="0.25">
      <c r="B590" s="345" t="s">
        <v>454</v>
      </c>
      <c r="C590" s="346">
        <f>SUM(C587:C589)</f>
        <v>4</v>
      </c>
      <c r="D590" s="347" t="str">
        <f>IF(C590&gt;4, VLOOKUP(B586, '[2]Constant Information'!$J$4:$W$188, 13, FALSE), "-")</f>
        <v>-</v>
      </c>
      <c r="E590" s="348"/>
      <c r="F590" s="345" t="s">
        <v>249</v>
      </c>
      <c r="G590" s="349">
        <f>SUM(G587:G589)</f>
        <v>14702.529895628126</v>
      </c>
      <c r="H590" s="347">
        <f>SUM(H587:H589)</f>
        <v>55621.545345960003</v>
      </c>
    </row>
    <row r="591" spans="2:8" ht="15.75" x14ac:dyDescent="0.25">
      <c r="B591" s="334" t="s">
        <v>374</v>
      </c>
      <c r="C591" s="335"/>
      <c r="D591" s="336"/>
      <c r="E591" s="337"/>
      <c r="F591" s="334" t="s">
        <v>374</v>
      </c>
      <c r="G591" s="338"/>
      <c r="H591" s="336"/>
    </row>
    <row r="592" spans="2:8" x14ac:dyDescent="0.25">
      <c r="B592" s="339" t="s">
        <v>112</v>
      </c>
      <c r="C592" s="340">
        <f>VLOOKUP(B591, '[2]Constant Information'!$J$4:$N$188, 2, FALSE)</f>
        <v>5</v>
      </c>
      <c r="D592" s="341">
        <f>IF(C592&gt;4, VLOOKUP(B591, '[2]Constant Information'!$J$4:$W$188, 10, FALSE), "-")</f>
        <v>70518</v>
      </c>
      <c r="E592" s="342"/>
      <c r="F592" s="339" t="s">
        <v>455</v>
      </c>
      <c r="G592" s="343">
        <f>VLOOKUP(F591, '[2]Constant Information'!$J$4:$AF$188, 13, FALSE)</f>
        <v>60236.5</v>
      </c>
      <c r="H592" s="341">
        <f>VLOOKUP(F591, '[2]Constant Information'!$J$4:$AF$188, 15, FALSE)</f>
        <v>49350</v>
      </c>
    </row>
    <row r="593" spans="2:8" x14ac:dyDescent="0.25">
      <c r="B593" s="339" t="s">
        <v>93</v>
      </c>
      <c r="C593" s="340">
        <f>VLOOKUP(B591, '[2]Constant Information'!$J$4:$N$188, 3, FALSE)</f>
        <v>0</v>
      </c>
      <c r="D593" s="341" t="str">
        <f>IF(C593&gt;4, VLOOKUP(B591, '[2]Constant Information'!$J$4:$W$188, 11, FALSE), "-")</f>
        <v>-</v>
      </c>
      <c r="E593" s="342"/>
      <c r="F593" s="339" t="s">
        <v>456</v>
      </c>
      <c r="G593" s="343">
        <f>VLOOKUP(F591, '[2]Constant Information'!$J$4:$AF$188, 8, FALSE)</f>
        <v>10056</v>
      </c>
      <c r="H593" s="341">
        <f>VLOOKUP(F591, '[2]Constant Information'!$J$4:$AF$188, 6, FALSE)</f>
        <v>10953</v>
      </c>
    </row>
    <row r="594" spans="2:8" x14ac:dyDescent="0.25">
      <c r="B594" s="344" t="s">
        <v>250</v>
      </c>
      <c r="C594" s="340">
        <f>VLOOKUP(B591, '[2]Constant Information'!$J$4:$N$188, 4, FALSE)</f>
        <v>1</v>
      </c>
      <c r="D594" s="341" t="str">
        <f>IF(C594&gt;4, VLOOKUP(B591, '[2]Constant Information'!$J$4:$W$188, 12, FALSE), "-")</f>
        <v>-</v>
      </c>
      <c r="E594" s="342"/>
      <c r="F594" s="344" t="s">
        <v>457</v>
      </c>
      <c r="G594" s="343">
        <f>VLOOKUP(F591, '[2]Constant Information'!$J$4:$AF$188, 9, FALSE)</f>
        <v>7660.6618209650005</v>
      </c>
      <c r="H594" s="341">
        <f>VLOOKUP(F591, '[2]Constant Information'!$J$4:$AF$188, 7, FALSE)</f>
        <v>6630.3116670000009</v>
      </c>
    </row>
    <row r="595" spans="2:8" ht="15.75" x14ac:dyDescent="0.25">
      <c r="B595" s="345" t="s">
        <v>454</v>
      </c>
      <c r="C595" s="346">
        <f>SUM(C592:C594)</f>
        <v>6</v>
      </c>
      <c r="D595" s="347">
        <f>IF(C595&gt;4, VLOOKUP(B591, '[2]Constant Information'!$J$4:$W$188, 13, FALSE), "-")</f>
        <v>60236.5</v>
      </c>
      <c r="E595" s="348"/>
      <c r="F595" s="345" t="s">
        <v>249</v>
      </c>
      <c r="G595" s="349">
        <f>SUM(G592:G594)</f>
        <v>77953.161820965004</v>
      </c>
      <c r="H595" s="347">
        <f>SUM(H592:H594)</f>
        <v>66933.311667000002</v>
      </c>
    </row>
    <row r="596" spans="2:8" ht="15.75" x14ac:dyDescent="0.25">
      <c r="B596" s="334" t="s">
        <v>375</v>
      </c>
      <c r="C596" s="335"/>
      <c r="D596" s="336"/>
      <c r="E596" s="337"/>
      <c r="F596" s="334" t="s">
        <v>375</v>
      </c>
      <c r="G596" s="338"/>
      <c r="H596" s="336"/>
    </row>
    <row r="597" spans="2:8" x14ac:dyDescent="0.25">
      <c r="B597" s="339" t="s">
        <v>112</v>
      </c>
      <c r="C597" s="340">
        <f>VLOOKUP(B596, '[2]Constant Information'!$J$4:$N$188, 2, FALSE)</f>
        <v>4</v>
      </c>
      <c r="D597" s="341" t="str">
        <f>IF(C597&gt;4, VLOOKUP(B596, '[2]Constant Information'!$J$4:$W$188, 10, FALSE), "-")</f>
        <v>-</v>
      </c>
      <c r="E597" s="342"/>
      <c r="F597" s="339" t="s">
        <v>455</v>
      </c>
      <c r="G597" s="343">
        <f>VLOOKUP(F596, '[2]Constant Information'!$J$4:$AF$188, 13, FALSE)</f>
        <v>63382.183191056916</v>
      </c>
      <c r="H597" s="341">
        <f>VLOOKUP(F596, '[2]Constant Information'!$J$4:$AF$188, 15, FALSE)</f>
        <v>49044</v>
      </c>
    </row>
    <row r="598" spans="2:8" x14ac:dyDescent="0.25">
      <c r="B598" s="339" t="s">
        <v>93</v>
      </c>
      <c r="C598" s="340">
        <f>VLOOKUP(B596, '[2]Constant Information'!$J$4:$N$188, 3, FALSE)</f>
        <v>7</v>
      </c>
      <c r="D598" s="341">
        <f>IF(C598&gt;4, VLOOKUP(B596, '[2]Constant Information'!$J$4:$W$188, 11, FALSE), "-")</f>
        <v>56755.317073170743</v>
      </c>
      <c r="E598" s="342"/>
      <c r="F598" s="339" t="s">
        <v>456</v>
      </c>
      <c r="G598" s="343">
        <f>VLOOKUP(F596, '[2]Constant Information'!$J$4:$AF$188, 8, FALSE)</f>
        <v>10056</v>
      </c>
      <c r="H598" s="341">
        <f>VLOOKUP(F596, '[2]Constant Information'!$J$4:$AF$188, 6, FALSE)</f>
        <v>10953</v>
      </c>
    </row>
    <row r="599" spans="2:8" x14ac:dyDescent="0.25">
      <c r="B599" s="344" t="s">
        <v>250</v>
      </c>
      <c r="C599" s="340">
        <f>VLOOKUP(B596, '[2]Constant Information'!$J$4:$N$188, 4, FALSE)</f>
        <v>3</v>
      </c>
      <c r="D599" s="341" t="str">
        <f>IF(C599&gt;4, VLOOKUP(B596, '[2]Constant Information'!$J$4:$W$188, 12, FALSE), "-")</f>
        <v>-</v>
      </c>
      <c r="E599" s="342"/>
      <c r="F599" s="344" t="s">
        <v>457</v>
      </c>
      <c r="G599" s="343">
        <f>VLOOKUP(F596, '[2]Constant Information'!$J$4:$AF$188, 9, FALSE)</f>
        <v>6116.4969842431474</v>
      </c>
      <c r="H599" s="341">
        <f>VLOOKUP(F596, '[2]Constant Information'!$J$4:$AF$188, 7, FALSE)</f>
        <v>6589.1997040800006</v>
      </c>
    </row>
    <row r="600" spans="2:8" ht="15.75" x14ac:dyDescent="0.25">
      <c r="B600" s="345" t="s">
        <v>454</v>
      </c>
      <c r="C600" s="346">
        <f>SUM(C597:C599)</f>
        <v>14</v>
      </c>
      <c r="D600" s="347">
        <f>IF(C600&gt;4, VLOOKUP(B596, '[2]Constant Information'!$J$4:$W$188, 13, FALSE), "-")</f>
        <v>63382.183191056916</v>
      </c>
      <c r="E600" s="348"/>
      <c r="F600" s="345" t="s">
        <v>249</v>
      </c>
      <c r="G600" s="349">
        <f>SUM(G597:G599)</f>
        <v>79554.680175300062</v>
      </c>
      <c r="H600" s="347">
        <f>SUM(H597:H599)</f>
        <v>66586.199704080005</v>
      </c>
    </row>
    <row r="601" spans="2:8" ht="15.75" x14ac:dyDescent="0.25">
      <c r="B601" s="334" t="s">
        <v>376</v>
      </c>
      <c r="C601" s="335"/>
      <c r="D601" s="336"/>
      <c r="E601" s="337"/>
      <c r="F601" s="334" t="s">
        <v>376</v>
      </c>
      <c r="G601" s="338"/>
      <c r="H601" s="336"/>
    </row>
    <row r="602" spans="2:8" x14ac:dyDescent="0.25">
      <c r="B602" s="339" t="s">
        <v>112</v>
      </c>
      <c r="C602" s="340">
        <f>VLOOKUP(B601, '[2]Constant Information'!$J$4:$N$188, 2, FALSE)</f>
        <v>6</v>
      </c>
      <c r="D602" s="341">
        <f>IF(C602&gt;4, VLOOKUP(B601, '[2]Constant Information'!$J$4:$W$188, 10, FALSE), "-")</f>
        <v>63372.6</v>
      </c>
      <c r="E602" s="342"/>
      <c r="F602" s="339" t="s">
        <v>455</v>
      </c>
      <c r="G602" s="343">
        <f>VLOOKUP(F601, '[2]Constant Information'!$J$4:$AF$188, 13, FALSE)</f>
        <v>63372.6</v>
      </c>
      <c r="H602" s="341">
        <f>VLOOKUP(F601, '[2]Constant Information'!$J$4:$AF$188, 15, FALSE)</f>
        <v>55188</v>
      </c>
    </row>
    <row r="603" spans="2:8" x14ac:dyDescent="0.25">
      <c r="B603" s="339" t="s">
        <v>93</v>
      </c>
      <c r="C603" s="340">
        <f>VLOOKUP(B601, '[2]Constant Information'!$J$4:$N$188, 3, FALSE)</f>
        <v>0</v>
      </c>
      <c r="D603" s="341" t="str">
        <f>IF(C603&gt;4, VLOOKUP(B601, '[2]Constant Information'!$J$4:$W$188, 11, FALSE), "-")</f>
        <v>-</v>
      </c>
      <c r="E603" s="342"/>
      <c r="F603" s="339" t="s">
        <v>456</v>
      </c>
      <c r="G603" s="343">
        <f>VLOOKUP(F601, '[2]Constant Information'!$J$4:$AF$188, 8, FALSE)</f>
        <v>10056</v>
      </c>
      <c r="H603" s="341">
        <f>VLOOKUP(F601, '[2]Constant Information'!$J$4:$AF$188, 6, FALSE)</f>
        <v>10953</v>
      </c>
    </row>
    <row r="604" spans="2:8" x14ac:dyDescent="0.25">
      <c r="B604" s="344" t="s">
        <v>250</v>
      </c>
      <c r="C604" s="340">
        <f>VLOOKUP(B601, '[2]Constant Information'!$J$4:$N$188, 4, FALSE)</f>
        <v>0</v>
      </c>
      <c r="D604" s="341" t="str">
        <f>IF(C604&gt;4, VLOOKUP(B601, '[2]Constant Information'!$J$4:$W$188, 12, FALSE), "-")</f>
        <v>-</v>
      </c>
      <c r="E604" s="342"/>
      <c r="F604" s="344" t="s">
        <v>457</v>
      </c>
      <c r="G604" s="343">
        <f>VLOOKUP(F601, '[2]Constant Information'!$J$4:$AF$188, 9, FALSE)</f>
        <v>8514.2875207320012</v>
      </c>
      <c r="H604" s="341">
        <f>VLOOKUP(F601, '[2]Constant Information'!$J$4:$AF$188, 7, FALSE)</f>
        <v>7414.6634301600006</v>
      </c>
    </row>
    <row r="605" spans="2:8" ht="15.75" x14ac:dyDescent="0.25">
      <c r="B605" s="345" t="s">
        <v>454</v>
      </c>
      <c r="C605" s="346">
        <f>SUM(C602:C604)</f>
        <v>6</v>
      </c>
      <c r="D605" s="347">
        <f>IF(C605&gt;4, VLOOKUP(B601, '[2]Constant Information'!$J$4:$W$188, 13, FALSE), "-")</f>
        <v>63372.6</v>
      </c>
      <c r="E605" s="348"/>
      <c r="F605" s="345" t="s">
        <v>249</v>
      </c>
      <c r="G605" s="349">
        <f>SUM(G602:G604)</f>
        <v>81942.887520732009</v>
      </c>
      <c r="H605" s="347">
        <f>SUM(H602:H604)</f>
        <v>73555.663430159999</v>
      </c>
    </row>
    <row r="606" spans="2:8" ht="15.75" x14ac:dyDescent="0.25">
      <c r="B606" s="334" t="s">
        <v>377</v>
      </c>
      <c r="C606" s="335"/>
      <c r="D606" s="336"/>
      <c r="E606" s="337"/>
      <c r="F606" s="334" t="s">
        <v>377</v>
      </c>
      <c r="G606" s="338"/>
      <c r="H606" s="336"/>
    </row>
    <row r="607" spans="2:8" x14ac:dyDescent="0.25">
      <c r="B607" s="339" t="s">
        <v>112</v>
      </c>
      <c r="C607" s="340">
        <f>VLOOKUP(B606, '[2]Constant Information'!$J$4:$N$188, 2, FALSE)</f>
        <v>3</v>
      </c>
      <c r="D607" s="341" t="str">
        <f>IF(C607&gt;4, VLOOKUP(B606, '[2]Constant Information'!$J$4:$W$188, 10, FALSE), "-")</f>
        <v>-</v>
      </c>
      <c r="E607" s="342"/>
      <c r="F607" s="339" t="s">
        <v>455</v>
      </c>
      <c r="G607" s="343">
        <f>VLOOKUP(F606, '[2]Constant Information'!$J$4:$AF$188, 13, FALSE)</f>
        <v>94734.487500000003</v>
      </c>
      <c r="H607" s="341">
        <f>VLOOKUP(F606, '[2]Constant Information'!$J$4:$AF$188, 15, FALSE)</f>
        <v>75036</v>
      </c>
    </row>
    <row r="608" spans="2:8" x14ac:dyDescent="0.25">
      <c r="B608" s="339" t="s">
        <v>93</v>
      </c>
      <c r="C608" s="340">
        <f>VLOOKUP(B606, '[2]Constant Information'!$J$4:$N$188, 3, FALSE)</f>
        <v>0</v>
      </c>
      <c r="D608" s="341" t="str">
        <f>IF(C608&gt;4, VLOOKUP(B606, '[2]Constant Information'!$J$4:$W$188, 11, FALSE), "-")</f>
        <v>-</v>
      </c>
      <c r="E608" s="342"/>
      <c r="F608" s="339" t="s">
        <v>456</v>
      </c>
      <c r="G608" s="343">
        <f>VLOOKUP(F606, '[2]Constant Information'!$J$4:$AF$188, 8, FALSE)</f>
        <v>10056</v>
      </c>
      <c r="H608" s="341">
        <f>VLOOKUP(F606, '[2]Constant Information'!$J$4:$AF$188, 6, FALSE)</f>
        <v>10953</v>
      </c>
    </row>
    <row r="609" spans="2:8" x14ac:dyDescent="0.25">
      <c r="B609" s="344" t="s">
        <v>250</v>
      </c>
      <c r="C609" s="340">
        <f>VLOOKUP(B606, '[2]Constant Information'!$J$4:$N$188, 4, FALSE)</f>
        <v>3</v>
      </c>
      <c r="D609" s="341" t="str">
        <f>IF(C609&gt;4, VLOOKUP(B606, '[2]Constant Information'!$J$4:$W$188, 12, FALSE), "-")</f>
        <v>-</v>
      </c>
      <c r="E609" s="342"/>
      <c r="F609" s="344" t="s">
        <v>457</v>
      </c>
      <c r="G609" s="343">
        <f>VLOOKUP(F606, '[2]Constant Information'!$J$4:$AF$188, 9, FALSE)</f>
        <v>8258.6125234398751</v>
      </c>
      <c r="H609" s="341">
        <f>VLOOKUP(F606, '[2]Constant Information'!$J$4:$AF$188, 7, FALSE)</f>
        <v>10081.298201520001</v>
      </c>
    </row>
    <row r="610" spans="2:8" ht="15.75" x14ac:dyDescent="0.25">
      <c r="B610" s="345" t="s">
        <v>454</v>
      </c>
      <c r="C610" s="346">
        <f>SUM(C607:C609)</f>
        <v>6</v>
      </c>
      <c r="D610" s="347">
        <f>IF(C610&gt;4, VLOOKUP(B606, '[2]Constant Information'!$J$4:$W$188, 13, FALSE), "-")</f>
        <v>94734.487500000003</v>
      </c>
      <c r="E610" s="348"/>
      <c r="F610" s="345" t="s">
        <v>249</v>
      </c>
      <c r="G610" s="349">
        <f>SUM(G607:G609)</f>
        <v>113049.10002343988</v>
      </c>
      <c r="H610" s="347">
        <f>SUM(H607:H609)</f>
        <v>96070.298201519996</v>
      </c>
    </row>
    <row r="611" spans="2:8" ht="15.75" customHeight="1" x14ac:dyDescent="0.25">
      <c r="B611" s="327" t="s">
        <v>379</v>
      </c>
      <c r="C611" s="328"/>
      <c r="D611" s="329"/>
      <c r="E611" s="330"/>
      <c r="F611" s="327" t="s">
        <v>379</v>
      </c>
      <c r="G611" s="328"/>
      <c r="H611" s="329"/>
    </row>
    <row r="612" spans="2:8" ht="47.25" x14ac:dyDescent="0.25">
      <c r="B612" s="331" t="s">
        <v>451</v>
      </c>
      <c r="C612" s="332" t="s">
        <v>452</v>
      </c>
      <c r="D612" s="333" t="s">
        <v>453</v>
      </c>
      <c r="E612" s="330"/>
      <c r="F612" s="331" t="s">
        <v>451</v>
      </c>
      <c r="G612" s="332" t="s">
        <v>454</v>
      </c>
      <c r="H612" s="333" t="s">
        <v>38</v>
      </c>
    </row>
    <row r="613" spans="2:8" ht="15.75" x14ac:dyDescent="0.25">
      <c r="B613" s="334" t="s">
        <v>378</v>
      </c>
      <c r="C613" s="335"/>
      <c r="D613" s="336"/>
      <c r="E613" s="337"/>
      <c r="F613" s="334" t="s">
        <v>378</v>
      </c>
      <c r="G613" s="338"/>
      <c r="H613" s="336"/>
    </row>
    <row r="614" spans="2:8" x14ac:dyDescent="0.25">
      <c r="B614" s="339" t="s">
        <v>112</v>
      </c>
      <c r="C614" s="340">
        <f>VLOOKUP(B613, '[2]Constant Information'!$J$4:$N$188, 2, FALSE)</f>
        <v>2</v>
      </c>
      <c r="D614" s="341" t="str">
        <f>IF(C614&gt;4, VLOOKUP(B613, '[2]Constant Information'!$J$4:$W$188, 10, FALSE), "-")</f>
        <v>-</v>
      </c>
      <c r="E614" s="342"/>
      <c r="F614" s="339" t="s">
        <v>455</v>
      </c>
      <c r="G614" s="343">
        <f>VLOOKUP(F613, '[2]Constant Information'!$J$4:$AF$188, 13, FALSE)</f>
        <v>76628.915233906431</v>
      </c>
      <c r="H614" s="341">
        <f>VLOOKUP(F613, '[2]Constant Information'!$J$4:$AF$188, 15, FALSE)</f>
        <v>57192</v>
      </c>
    </row>
    <row r="615" spans="2:8" x14ac:dyDescent="0.25">
      <c r="B615" s="339" t="s">
        <v>93</v>
      </c>
      <c r="C615" s="340">
        <f>VLOOKUP(B613, '[2]Constant Information'!$J$4:$N$188, 3, FALSE)</f>
        <v>2</v>
      </c>
      <c r="D615" s="341" t="str">
        <f>IF(C615&gt;4, VLOOKUP(B613, '[2]Constant Information'!$J$4:$W$188, 11, FALSE), "-")</f>
        <v>-</v>
      </c>
      <c r="E615" s="342"/>
      <c r="F615" s="339" t="s">
        <v>456</v>
      </c>
      <c r="G615" s="343">
        <f>VLOOKUP(F613, '[2]Constant Information'!$J$4:$AF$188, 8, FALSE)</f>
        <v>10056</v>
      </c>
      <c r="H615" s="341">
        <f>VLOOKUP(F613, '[2]Constant Information'!$J$4:$AF$188, 6, FALSE)</f>
        <v>10953</v>
      </c>
    </row>
    <row r="616" spans="2:8" x14ac:dyDescent="0.25">
      <c r="B616" s="344" t="s">
        <v>250</v>
      </c>
      <c r="C616" s="340">
        <f>VLOOKUP(B613, '[2]Constant Information'!$J$4:$N$188, 4, FALSE)</f>
        <v>2</v>
      </c>
      <c r="D616" s="341" t="str">
        <f>IF(C616&gt;4, VLOOKUP(B613, '[2]Constant Information'!$J$4:$W$188, 12, FALSE), "-")</f>
        <v>-</v>
      </c>
      <c r="E616" s="342"/>
      <c r="F616" s="344" t="s">
        <v>457</v>
      </c>
      <c r="G616" s="343">
        <f>VLOOKUP(F613, '[2]Constant Information'!$J$4:$AF$188, 9, FALSE)</f>
        <v>11456.350136386096</v>
      </c>
      <c r="H616" s="341">
        <f>VLOOKUP(F613, '[2]Constant Information'!$J$4:$AF$188, 7, FALSE)</f>
        <v>7683.9064814399999</v>
      </c>
    </row>
    <row r="617" spans="2:8" ht="15.75" x14ac:dyDescent="0.25">
      <c r="B617" s="345" t="s">
        <v>454</v>
      </c>
      <c r="C617" s="346">
        <f>SUM(C614:C616)</f>
        <v>6</v>
      </c>
      <c r="D617" s="347">
        <f>IF(C617&gt;4, VLOOKUP(B613, '[2]Constant Information'!$J$4:$W$188, 13, FALSE), "-")</f>
        <v>76628.915233906431</v>
      </c>
      <c r="E617" s="348"/>
      <c r="F617" s="345" t="s">
        <v>249</v>
      </c>
      <c r="G617" s="349">
        <f>SUM(G614:G616)</f>
        <v>98141.265370292531</v>
      </c>
      <c r="H617" s="347">
        <f>SUM(H614:H616)</f>
        <v>75828.906481440004</v>
      </c>
    </row>
    <row r="618" spans="2:8" ht="15.75" x14ac:dyDescent="0.25">
      <c r="B618" s="334" t="s">
        <v>380</v>
      </c>
      <c r="C618" s="335"/>
      <c r="D618" s="336"/>
      <c r="E618" s="337"/>
      <c r="F618" s="334" t="s">
        <v>380</v>
      </c>
      <c r="G618" s="338"/>
      <c r="H618" s="336"/>
    </row>
    <row r="619" spans="2:8" x14ac:dyDescent="0.25">
      <c r="B619" s="339" t="s">
        <v>112</v>
      </c>
      <c r="C619" s="340">
        <f>VLOOKUP(B618, '[2]Constant Information'!$J$4:$N$188, 2, FALSE)</f>
        <v>5</v>
      </c>
      <c r="D619" s="341">
        <f>IF(C619&gt;4, VLOOKUP(B618, '[2]Constant Information'!$J$4:$W$188, 10, FALSE), "-")</f>
        <v>84957.6</v>
      </c>
      <c r="E619" s="342"/>
      <c r="F619" s="339" t="s">
        <v>455</v>
      </c>
      <c r="G619" s="343">
        <f>VLOOKUP(F618, '[2]Constant Information'!$J$4:$AF$188, 13, FALSE)</f>
        <v>80338.3</v>
      </c>
      <c r="H619" s="341">
        <f>VLOOKUP(F618, '[2]Constant Information'!$J$4:$AF$188, 15, FALSE)</f>
        <v>49350</v>
      </c>
    </row>
    <row r="620" spans="2:8" x14ac:dyDescent="0.25">
      <c r="B620" s="339" t="s">
        <v>93</v>
      </c>
      <c r="C620" s="340">
        <f>VLOOKUP(B618, '[2]Constant Information'!$J$4:$N$188, 3, FALSE)</f>
        <v>0</v>
      </c>
      <c r="D620" s="341" t="str">
        <f>IF(C620&gt;4, VLOOKUP(B618, '[2]Constant Information'!$J$4:$W$188, 11, FALSE), "-")</f>
        <v>-</v>
      </c>
      <c r="E620" s="342"/>
      <c r="F620" s="339" t="s">
        <v>456</v>
      </c>
      <c r="G620" s="343">
        <f>VLOOKUP(F618, '[2]Constant Information'!$J$4:$AF$188, 8, FALSE)</f>
        <v>10056</v>
      </c>
      <c r="H620" s="341">
        <f>VLOOKUP(F618, '[2]Constant Information'!$J$4:$AF$188, 6, FALSE)</f>
        <v>10953</v>
      </c>
    </row>
    <row r="621" spans="2:8" x14ac:dyDescent="0.25">
      <c r="B621" s="344" t="s">
        <v>250</v>
      </c>
      <c r="C621" s="340">
        <f>VLOOKUP(B618, '[2]Constant Information'!$J$4:$N$188, 4, FALSE)</f>
        <v>4</v>
      </c>
      <c r="D621" s="341" t="str">
        <f>IF(C621&gt;4, VLOOKUP(B618, '[2]Constant Information'!$J$4:$W$188, 12, FALSE), "-")</f>
        <v>-</v>
      </c>
      <c r="E621" s="342"/>
      <c r="F621" s="344" t="s">
        <v>457</v>
      </c>
      <c r="G621" s="343">
        <f>VLOOKUP(F618, '[2]Constant Information'!$J$4:$AF$188, 9, FALSE)</f>
        <v>10793.677159006002</v>
      </c>
      <c r="H621" s="341">
        <f>VLOOKUP(F618, '[2]Constant Information'!$J$4:$AF$188, 7, FALSE)</f>
        <v>6630.3116670000009</v>
      </c>
    </row>
    <row r="622" spans="2:8" ht="15.75" x14ac:dyDescent="0.25">
      <c r="B622" s="345" t="s">
        <v>454</v>
      </c>
      <c r="C622" s="346">
        <f>SUM(C619:C621)</f>
        <v>9</v>
      </c>
      <c r="D622" s="347">
        <f>IF(C622&gt;4, VLOOKUP(B618, '[2]Constant Information'!$J$4:$W$188, 13, FALSE), "-")</f>
        <v>80338.3</v>
      </c>
      <c r="E622" s="348"/>
      <c r="F622" s="345" t="s">
        <v>249</v>
      </c>
      <c r="G622" s="349">
        <f>SUM(G619:G621)</f>
        <v>101187.977159006</v>
      </c>
      <c r="H622" s="347">
        <f>SUM(H619:H621)</f>
        <v>66933.311667000002</v>
      </c>
    </row>
    <row r="623" spans="2:8" ht="15.75" x14ac:dyDescent="0.25">
      <c r="B623" s="334" t="s">
        <v>381</v>
      </c>
      <c r="C623" s="335"/>
      <c r="D623" s="336"/>
      <c r="E623" s="337"/>
      <c r="F623" s="334" t="s">
        <v>381</v>
      </c>
      <c r="G623" s="338"/>
      <c r="H623" s="336"/>
    </row>
    <row r="624" spans="2:8" x14ac:dyDescent="0.25">
      <c r="B624" s="339" t="s">
        <v>112</v>
      </c>
      <c r="C624" s="340">
        <f>VLOOKUP(B623, '[2]Constant Information'!$J$4:$N$188, 2, FALSE)</f>
        <v>3</v>
      </c>
      <c r="D624" s="341" t="str">
        <f>IF(C624&gt;4, VLOOKUP(B623, '[2]Constant Information'!$J$4:$W$188, 10, FALSE), "-")</f>
        <v>-</v>
      </c>
      <c r="E624" s="342"/>
      <c r="F624" s="339" t="s">
        <v>455</v>
      </c>
      <c r="G624" s="343">
        <f>VLOOKUP(F623, '[2]Constant Information'!$J$4:$AF$188, 13, FALSE)</f>
        <v>68680.207317073175</v>
      </c>
      <c r="H624" s="341">
        <f>VLOOKUP(F623, '[2]Constant Information'!$J$4:$AF$188, 15, FALSE)</f>
        <v>80796</v>
      </c>
    </row>
    <row r="625" spans="2:8" x14ac:dyDescent="0.25">
      <c r="B625" s="339" t="s">
        <v>93</v>
      </c>
      <c r="C625" s="340">
        <f>VLOOKUP(B623, '[2]Constant Information'!$J$4:$N$188, 3, FALSE)</f>
        <v>11</v>
      </c>
      <c r="D625" s="341">
        <f>IF(C625&gt;4, VLOOKUP(B623, '[2]Constant Information'!$J$4:$W$188, 11, FALSE), "-")</f>
        <v>79127.121951219524</v>
      </c>
      <c r="E625" s="342"/>
      <c r="F625" s="339" t="s">
        <v>456</v>
      </c>
      <c r="G625" s="343">
        <f>VLOOKUP(F623, '[2]Constant Information'!$J$4:$AF$188, 8, FALSE)</f>
        <v>10056</v>
      </c>
      <c r="H625" s="341">
        <f>VLOOKUP(F623, '[2]Constant Information'!$J$4:$AF$188, 6, FALSE)</f>
        <v>10953</v>
      </c>
    </row>
    <row r="626" spans="2:8" x14ac:dyDescent="0.25">
      <c r="B626" s="344" t="s">
        <v>250</v>
      </c>
      <c r="C626" s="340">
        <f>VLOOKUP(B623, '[2]Constant Information'!$J$4:$N$188, 4, FALSE)</f>
        <v>1</v>
      </c>
      <c r="D626" s="341" t="str">
        <f>IF(C626&gt;4, VLOOKUP(B623, '[2]Constant Information'!$J$4:$W$188, 12, FALSE), "-")</f>
        <v>-</v>
      </c>
      <c r="E626" s="342"/>
      <c r="F626" s="344" t="s">
        <v>457</v>
      </c>
      <c r="G626" s="343">
        <f>VLOOKUP(F623, '[2]Constant Information'!$J$4:$AF$188, 9, FALSE)</f>
        <v>7020.3053553914642</v>
      </c>
      <c r="H626" s="341">
        <f>VLOOKUP(F623, '[2]Constant Information'!$J$4:$AF$188, 7, FALSE)</f>
        <v>10855.170444720001</v>
      </c>
    </row>
    <row r="627" spans="2:8" ht="15.75" x14ac:dyDescent="0.25">
      <c r="B627" s="345" t="s">
        <v>454</v>
      </c>
      <c r="C627" s="346">
        <f>SUM(C624:C626)</f>
        <v>15</v>
      </c>
      <c r="D627" s="347">
        <f>IF(C627&gt;4, VLOOKUP(B623, '[2]Constant Information'!$J$4:$W$188, 13, FALSE), "-")</f>
        <v>68680.207317073175</v>
      </c>
      <c r="E627" s="348"/>
      <c r="F627" s="345" t="s">
        <v>249</v>
      </c>
      <c r="G627" s="349">
        <f>SUM(G624:G626)</f>
        <v>85756.51267246464</v>
      </c>
      <c r="H627" s="347">
        <f>SUM(H624:H626)</f>
        <v>102604.17044472</v>
      </c>
    </row>
    <row r="628" spans="2:8" ht="15.75" x14ac:dyDescent="0.25">
      <c r="B628" s="334" t="s">
        <v>382</v>
      </c>
      <c r="C628" s="335"/>
      <c r="D628" s="336"/>
      <c r="E628" s="337"/>
      <c r="F628" s="334" t="s">
        <v>382</v>
      </c>
      <c r="G628" s="338"/>
      <c r="H628" s="336"/>
    </row>
    <row r="629" spans="2:8" x14ac:dyDescent="0.25">
      <c r="B629" s="339" t="s">
        <v>112</v>
      </c>
      <c r="C629" s="340">
        <f>VLOOKUP(B628, '[2]Constant Information'!$J$4:$N$188, 2, FALSE)</f>
        <v>6</v>
      </c>
      <c r="D629" s="341">
        <f>IF(C629&gt;4, VLOOKUP(B628, '[2]Constant Information'!$J$4:$W$188, 10, FALSE), "-")</f>
        <v>59539.199999999997</v>
      </c>
      <c r="E629" s="342"/>
      <c r="F629" s="339" t="s">
        <v>455</v>
      </c>
      <c r="G629" s="343">
        <f>VLOOKUP(F628, '[2]Constant Information'!$J$4:$AF$188, 13, FALSE)</f>
        <v>59539.199999999997</v>
      </c>
      <c r="H629" s="341">
        <f>VLOOKUP(F628, '[2]Constant Information'!$J$4:$AF$188, 15, FALSE)</f>
        <v>42708</v>
      </c>
    </row>
    <row r="630" spans="2:8" x14ac:dyDescent="0.25">
      <c r="B630" s="339" t="s">
        <v>93</v>
      </c>
      <c r="C630" s="340">
        <f>VLOOKUP(B628, '[2]Constant Information'!$J$4:$N$188, 3, FALSE)</f>
        <v>0</v>
      </c>
      <c r="D630" s="341" t="str">
        <f>IF(C630&gt;4, VLOOKUP(B628, '[2]Constant Information'!$J$4:$W$188, 11, FALSE), "-")</f>
        <v>-</v>
      </c>
      <c r="E630" s="342"/>
      <c r="F630" s="339" t="s">
        <v>456</v>
      </c>
      <c r="G630" s="343">
        <f>VLOOKUP(F628, '[2]Constant Information'!$J$4:$AF$188, 8, FALSE)</f>
        <v>10056</v>
      </c>
      <c r="H630" s="341">
        <f>VLOOKUP(F628, '[2]Constant Information'!$J$4:$AF$188, 6, FALSE)</f>
        <v>10953</v>
      </c>
    </row>
    <row r="631" spans="2:8" x14ac:dyDescent="0.25">
      <c r="B631" s="344" t="s">
        <v>250</v>
      </c>
      <c r="C631" s="340">
        <f>VLOOKUP(B628, '[2]Constant Information'!$J$4:$N$188, 4, FALSE)</f>
        <v>0</v>
      </c>
      <c r="D631" s="341" t="str">
        <f>IF(C631&gt;4, VLOOKUP(B628, '[2]Constant Information'!$J$4:$W$188, 12, FALSE), "-")</f>
        <v>-</v>
      </c>
      <c r="E631" s="342"/>
      <c r="F631" s="344" t="s">
        <v>457</v>
      </c>
      <c r="G631" s="343">
        <f>VLOOKUP(F628, '[2]Constant Information'!$J$4:$AF$188, 9, FALSE)</f>
        <v>7999.259420544</v>
      </c>
      <c r="H631" s="341">
        <f>VLOOKUP(F628, '[2]Constant Information'!$J$4:$AF$188, 7, FALSE)</f>
        <v>5737.9402365599999</v>
      </c>
    </row>
    <row r="632" spans="2:8" ht="15.75" x14ac:dyDescent="0.25">
      <c r="B632" s="345" t="s">
        <v>454</v>
      </c>
      <c r="C632" s="346">
        <f>SUM(C629:C631)</f>
        <v>6</v>
      </c>
      <c r="D632" s="347">
        <f>IF(C632&gt;4, VLOOKUP(B628, '[2]Constant Information'!$J$4:$W$188, 13, FALSE), "-")</f>
        <v>59539.199999999997</v>
      </c>
      <c r="E632" s="348"/>
      <c r="F632" s="345" t="s">
        <v>249</v>
      </c>
      <c r="G632" s="349">
        <f>SUM(G629:G631)</f>
        <v>77594.459420543993</v>
      </c>
      <c r="H632" s="347">
        <f>SUM(H629:H631)</f>
        <v>59398.940236559996</v>
      </c>
    </row>
    <row r="633" spans="2:8" ht="15.75" x14ac:dyDescent="0.25">
      <c r="B633" s="334" t="s">
        <v>383</v>
      </c>
      <c r="C633" s="335"/>
      <c r="D633" s="336"/>
      <c r="E633" s="337"/>
      <c r="F633" s="334" t="s">
        <v>383</v>
      </c>
      <c r="G633" s="338"/>
      <c r="H633" s="336"/>
    </row>
    <row r="634" spans="2:8" x14ac:dyDescent="0.25">
      <c r="B634" s="339" t="s">
        <v>112</v>
      </c>
      <c r="C634" s="340">
        <f>VLOOKUP(B633, '[2]Constant Information'!$J$4:$N$188, 2, FALSE)</f>
        <v>1</v>
      </c>
      <c r="D634" s="341" t="str">
        <f>IF(C634&gt;4, VLOOKUP(B633, '[2]Constant Information'!$J$4:$W$188, 10, FALSE), "-")</f>
        <v>-</v>
      </c>
      <c r="E634" s="342"/>
      <c r="F634" s="339" t="s">
        <v>455</v>
      </c>
      <c r="G634" s="343">
        <f>VLOOKUP(F633, '[2]Constant Information'!$J$4:$AF$188, 13, FALSE)</f>
        <v>77645.569596985079</v>
      </c>
      <c r="H634" s="341">
        <f>VLOOKUP(F633, '[2]Constant Information'!$J$4:$AF$188, 15, FALSE)</f>
        <v>73212</v>
      </c>
    </row>
    <row r="635" spans="2:8" x14ac:dyDescent="0.25">
      <c r="B635" s="339" t="s">
        <v>93</v>
      </c>
      <c r="C635" s="340">
        <f>VLOOKUP(B633, '[2]Constant Information'!$J$4:$N$188, 3, FALSE)</f>
        <v>10</v>
      </c>
      <c r="D635" s="341">
        <f>IF(C635&gt;4, VLOOKUP(B633, '[2]Constant Information'!$J$4:$W$188, 11, FALSE), "-")</f>
        <v>70442.458790955236</v>
      </c>
      <c r="E635" s="342"/>
      <c r="F635" s="339" t="s">
        <v>456</v>
      </c>
      <c r="G635" s="343">
        <f>VLOOKUP(F633, '[2]Constant Information'!$J$4:$AF$188, 8, FALSE)</f>
        <v>10056</v>
      </c>
      <c r="H635" s="341">
        <f>VLOOKUP(F633, '[2]Constant Information'!$J$4:$AF$188, 6, FALSE)</f>
        <v>10953</v>
      </c>
    </row>
    <row r="636" spans="2:8" x14ac:dyDescent="0.25">
      <c r="B636" s="344" t="s">
        <v>250</v>
      </c>
      <c r="C636" s="340">
        <f>VLOOKUP(B633, '[2]Constant Information'!$J$4:$N$188, 4, FALSE)</f>
        <v>3</v>
      </c>
      <c r="D636" s="341" t="str">
        <f>IF(C636&gt;4, VLOOKUP(B633, '[2]Constant Information'!$J$4:$W$188, 12, FALSE), "-")</f>
        <v>-</v>
      </c>
      <c r="E636" s="342"/>
      <c r="F636" s="344" t="s">
        <v>457</v>
      </c>
      <c r="G636" s="343">
        <f>VLOOKUP(F633, '[2]Constant Information'!$J$4:$AF$188, 9, FALSE)</f>
        <v>7221.3229317600335</v>
      </c>
      <c r="H636" s="341">
        <f>VLOOKUP(F633, '[2]Constant Information'!$J$4:$AF$188, 7, FALSE)</f>
        <v>9836.2386578400001</v>
      </c>
    </row>
    <row r="637" spans="2:8" ht="15.75" x14ac:dyDescent="0.25">
      <c r="B637" s="345" t="s">
        <v>454</v>
      </c>
      <c r="C637" s="346">
        <f>SUM(C634:C636)</f>
        <v>14</v>
      </c>
      <c r="D637" s="347">
        <f>IF(C637&gt;4, VLOOKUP(B633, '[2]Constant Information'!$J$4:$W$188, 13, FALSE), "-")</f>
        <v>77645.569596985079</v>
      </c>
      <c r="E637" s="348"/>
      <c r="F637" s="345" t="s">
        <v>249</v>
      </c>
      <c r="G637" s="349">
        <f>SUM(G634:G636)</f>
        <v>94922.892528745113</v>
      </c>
      <c r="H637" s="347">
        <f>SUM(H634:H636)</f>
        <v>94001.238657840004</v>
      </c>
    </row>
    <row r="638" spans="2:8" ht="15.75" x14ac:dyDescent="0.25">
      <c r="B638" s="334" t="s">
        <v>384</v>
      </c>
      <c r="C638" s="335"/>
      <c r="D638" s="336"/>
      <c r="E638" s="337"/>
      <c r="F638" s="334" t="s">
        <v>384</v>
      </c>
      <c r="G638" s="338"/>
      <c r="H638" s="336"/>
    </row>
    <row r="639" spans="2:8" x14ac:dyDescent="0.25">
      <c r="B639" s="339" t="s">
        <v>112</v>
      </c>
      <c r="C639" s="340">
        <f>VLOOKUP(B638, '[2]Constant Information'!$J$4:$N$188, 2, FALSE)</f>
        <v>3</v>
      </c>
      <c r="D639" s="341" t="str">
        <f>IF(C639&gt;4, VLOOKUP(B638, '[2]Constant Information'!$J$4:$W$188, 10, FALSE), "-")</f>
        <v>-</v>
      </c>
      <c r="E639" s="342"/>
      <c r="F639" s="339" t="s">
        <v>455</v>
      </c>
      <c r="G639" s="343">
        <f>VLOOKUP(F638, '[2]Constant Information'!$J$4:$AF$188, 13, FALSE)</f>
        <v>68209.056761384243</v>
      </c>
      <c r="H639" s="341">
        <f>VLOOKUP(F638, '[2]Constant Information'!$J$4:$AF$188, 15, FALSE)</f>
        <v>60066</v>
      </c>
    </row>
    <row r="640" spans="2:8" x14ac:dyDescent="0.25">
      <c r="B640" s="339" t="s">
        <v>93</v>
      </c>
      <c r="C640" s="340">
        <f>VLOOKUP(B638, '[2]Constant Information'!$J$4:$N$188, 3, FALSE)</f>
        <v>10</v>
      </c>
      <c r="D640" s="341">
        <f>IF(C640&gt;4, VLOOKUP(B638, '[2]Constant Information'!$J$4:$W$188, 11, FALSE), "-")</f>
        <v>65545.605284152727</v>
      </c>
      <c r="E640" s="342"/>
      <c r="F640" s="339" t="s">
        <v>456</v>
      </c>
      <c r="G640" s="343">
        <f>VLOOKUP(F638, '[2]Constant Information'!$J$4:$AF$188, 8, FALSE)</f>
        <v>10056</v>
      </c>
      <c r="H640" s="341">
        <f>VLOOKUP(F638, '[2]Constant Information'!$J$4:$AF$188, 6, FALSE)</f>
        <v>10953</v>
      </c>
    </row>
    <row r="641" spans="2:8" x14ac:dyDescent="0.25">
      <c r="B641" s="344" t="s">
        <v>250</v>
      </c>
      <c r="C641" s="340">
        <f>VLOOKUP(B638, '[2]Constant Information'!$J$4:$N$188, 4, FALSE)</f>
        <v>4</v>
      </c>
      <c r="D641" s="341" t="str">
        <f>IF(C641&gt;4, VLOOKUP(B638, '[2]Constant Information'!$J$4:$W$188, 12, FALSE), "-")</f>
        <v>-</v>
      </c>
      <c r="E641" s="342"/>
      <c r="F641" s="344" t="s">
        <v>457</v>
      </c>
      <c r="G641" s="343">
        <f>VLOOKUP(F638, '[2]Constant Information'!$J$4:$AF$188, 9, FALSE)</f>
        <v>6820.9056761384245</v>
      </c>
      <c r="H641" s="341">
        <f>VLOOKUP(F638, '[2]Constant Information'!$J$4:$AF$188, 7, FALSE)</f>
        <v>8070.0364861200005</v>
      </c>
    </row>
    <row r="642" spans="2:8" ht="15.75" x14ac:dyDescent="0.25">
      <c r="B642" s="345" t="s">
        <v>454</v>
      </c>
      <c r="C642" s="346">
        <f>SUM(C639:C641)</f>
        <v>17</v>
      </c>
      <c r="D642" s="347">
        <f>IF(C642&gt;4, VLOOKUP(B638, '[2]Constant Information'!$J$4:$W$188, 13, FALSE), "-")</f>
        <v>68209.056761384243</v>
      </c>
      <c r="E642" s="348"/>
      <c r="F642" s="345" t="s">
        <v>249</v>
      </c>
      <c r="G642" s="349">
        <f>SUM(G639:G641)</f>
        <v>85085.96243752267</v>
      </c>
      <c r="H642" s="347">
        <f>SUM(H639:H641)</f>
        <v>79089.036486120007</v>
      </c>
    </row>
    <row r="643" spans="2:8" ht="15.75" x14ac:dyDescent="0.25">
      <c r="B643" s="334" t="s">
        <v>385</v>
      </c>
      <c r="C643" s="335"/>
      <c r="D643" s="336"/>
      <c r="E643" s="337"/>
      <c r="F643" s="334" t="s">
        <v>385</v>
      </c>
      <c r="G643" s="338"/>
      <c r="H643" s="336"/>
    </row>
    <row r="644" spans="2:8" x14ac:dyDescent="0.25">
      <c r="B644" s="339" t="s">
        <v>112</v>
      </c>
      <c r="C644" s="340">
        <f>VLOOKUP(B643, '[2]Constant Information'!$J$4:$N$188, 2, FALSE)</f>
        <v>5</v>
      </c>
      <c r="D644" s="341">
        <f>IF(C644&gt;4, VLOOKUP(B643, '[2]Constant Information'!$J$4:$W$188, 10, FALSE), "-")</f>
        <v>69586.5</v>
      </c>
      <c r="E644" s="342"/>
      <c r="F644" s="339" t="s">
        <v>455</v>
      </c>
      <c r="G644" s="343">
        <f>VLOOKUP(F643, '[2]Constant Information'!$J$4:$AF$188, 13, FALSE)</f>
        <v>72017.355267794221</v>
      </c>
      <c r="H644" s="341">
        <f>VLOOKUP(F643, '[2]Constant Information'!$J$4:$AF$188, 15, FALSE)</f>
        <v>60066</v>
      </c>
    </row>
    <row r="645" spans="2:8" x14ac:dyDescent="0.25">
      <c r="B645" s="339" t="s">
        <v>93</v>
      </c>
      <c r="C645" s="340">
        <f>VLOOKUP(B643, '[2]Constant Information'!$J$4:$N$188, 3, FALSE)</f>
        <v>11</v>
      </c>
      <c r="D645" s="341">
        <f>IF(C645&gt;4, VLOOKUP(B643, '[2]Constant Information'!$J$4:$W$188, 11, FALSE), "-")</f>
        <v>65687.940803382662</v>
      </c>
      <c r="E645" s="342"/>
      <c r="F645" s="339" t="s">
        <v>456</v>
      </c>
      <c r="G645" s="343">
        <f>VLOOKUP(F643, '[2]Constant Information'!$J$4:$AF$188, 8, FALSE)</f>
        <v>10056</v>
      </c>
      <c r="H645" s="341">
        <f>VLOOKUP(F643, '[2]Constant Information'!$J$4:$AF$188, 6, FALSE)</f>
        <v>10953</v>
      </c>
    </row>
    <row r="646" spans="2:8" x14ac:dyDescent="0.25">
      <c r="B646" s="344" t="s">
        <v>250</v>
      </c>
      <c r="C646" s="340">
        <f>VLOOKUP(B643, '[2]Constant Information'!$J$4:$N$188, 4, FALSE)</f>
        <v>4</v>
      </c>
      <c r="D646" s="341" t="str">
        <f>IF(C646&gt;4, VLOOKUP(B643, '[2]Constant Information'!$J$4:$W$188, 12, FALSE), "-")</f>
        <v>-</v>
      </c>
      <c r="E646" s="342"/>
      <c r="F646" s="344" t="s">
        <v>457</v>
      </c>
      <c r="G646" s="343">
        <f>VLOOKUP(F643, '[2]Constant Information'!$J$4:$AF$188, 9, FALSE)</f>
        <v>6949.806935189059</v>
      </c>
      <c r="H646" s="341">
        <f>VLOOKUP(F643, '[2]Constant Information'!$J$4:$AF$188, 7, FALSE)</f>
        <v>8070.0364861200005</v>
      </c>
    </row>
    <row r="647" spans="2:8" ht="15.75" x14ac:dyDescent="0.25">
      <c r="B647" s="345" t="s">
        <v>454</v>
      </c>
      <c r="C647" s="346">
        <f>SUM(C644:C646)</f>
        <v>20</v>
      </c>
      <c r="D647" s="347">
        <f>IF(C647&gt;4, VLOOKUP(B643, '[2]Constant Information'!$J$4:$W$188, 13, FALSE), "-")</f>
        <v>72017.355267794221</v>
      </c>
      <c r="E647" s="348"/>
      <c r="F647" s="345" t="s">
        <v>249</v>
      </c>
      <c r="G647" s="349">
        <f>SUM(G644:G646)</f>
        <v>89023.16220298328</v>
      </c>
      <c r="H647" s="347">
        <f>SUM(H644:H646)</f>
        <v>79089.036486120007</v>
      </c>
    </row>
    <row r="648" spans="2:8" ht="15.75" x14ac:dyDescent="0.25">
      <c r="B648" s="334" t="s">
        <v>386</v>
      </c>
      <c r="C648" s="335"/>
      <c r="D648" s="336"/>
      <c r="E648" s="337"/>
      <c r="F648" s="334" t="s">
        <v>386</v>
      </c>
      <c r="G648" s="338"/>
      <c r="H648" s="336"/>
    </row>
    <row r="649" spans="2:8" x14ac:dyDescent="0.25">
      <c r="B649" s="339" t="s">
        <v>112</v>
      </c>
      <c r="C649" s="340">
        <f>VLOOKUP(B648, '[2]Constant Information'!$J$4:$N$188, 2, FALSE)</f>
        <v>1</v>
      </c>
      <c r="D649" s="341" t="str">
        <f>IF(C649&gt;4, VLOOKUP(B648, '[2]Constant Information'!$J$4:$W$188, 10, FALSE), "-")</f>
        <v>-</v>
      </c>
      <c r="E649" s="342"/>
      <c r="F649" s="339" t="s">
        <v>455</v>
      </c>
      <c r="G649" s="343">
        <f>VLOOKUP(F648, '[2]Constant Information'!$J$4:$AF$188, 13, FALSE)</f>
        <v>55832.28142076503</v>
      </c>
      <c r="H649" s="341">
        <f>VLOOKUP(F648, '[2]Constant Information'!$J$4:$AF$188, 15, FALSE)</f>
        <v>37014</v>
      </c>
    </row>
    <row r="650" spans="2:8" x14ac:dyDescent="0.25">
      <c r="B650" s="339" t="s">
        <v>93</v>
      </c>
      <c r="C650" s="340">
        <f>VLOOKUP(B648, '[2]Constant Information'!$J$4:$N$188, 3, FALSE)</f>
        <v>3</v>
      </c>
      <c r="D650" s="341" t="str">
        <f>IF(C650&gt;4, VLOOKUP(B648, '[2]Constant Information'!$J$4:$W$188, 11, FALSE), "-")</f>
        <v>-</v>
      </c>
      <c r="E650" s="342"/>
      <c r="F650" s="339" t="s">
        <v>456</v>
      </c>
      <c r="G650" s="343">
        <f>VLOOKUP(F648, '[2]Constant Information'!$J$4:$AF$188, 8, FALSE)</f>
        <v>10056</v>
      </c>
      <c r="H650" s="341">
        <f>VLOOKUP(F648, '[2]Constant Information'!$J$4:$AF$188, 6, FALSE)</f>
        <v>10953</v>
      </c>
    </row>
    <row r="651" spans="2:8" x14ac:dyDescent="0.25">
      <c r="B651" s="344" t="s">
        <v>250</v>
      </c>
      <c r="C651" s="340">
        <f>VLOOKUP(B648, '[2]Constant Information'!$J$4:$N$188, 4, FALSE)</f>
        <v>1</v>
      </c>
      <c r="D651" s="341" t="str">
        <f>IF(C651&gt;4, VLOOKUP(B648, '[2]Constant Information'!$J$4:$W$188, 12, FALSE), "-")</f>
        <v>-</v>
      </c>
      <c r="E651" s="342"/>
      <c r="F651" s="344" t="s">
        <v>457</v>
      </c>
      <c r="G651" s="343">
        <f>VLOOKUP(F648, '[2]Constant Information'!$J$4:$AF$188, 9, FALSE)</f>
        <v>8347.1645516196186</v>
      </c>
      <c r="H651" s="341">
        <f>VLOOKUP(F648, '[2]Constant Information'!$J$4:$AF$188, 7, FALSE)</f>
        <v>4972.9352794799997</v>
      </c>
    </row>
    <row r="652" spans="2:8" ht="15.75" x14ac:dyDescent="0.25">
      <c r="B652" s="345" t="s">
        <v>454</v>
      </c>
      <c r="C652" s="346">
        <f>SUM(C649:C651)</f>
        <v>5</v>
      </c>
      <c r="D652" s="347">
        <f>IF(C652&gt;4, VLOOKUP(B648, '[2]Constant Information'!$J$4:$W$188, 13, FALSE), "-")</f>
        <v>55832.28142076503</v>
      </c>
      <c r="E652" s="348"/>
      <c r="F652" s="345" t="s">
        <v>249</v>
      </c>
      <c r="G652" s="349">
        <f>SUM(G649:G651)</f>
        <v>74235.445972384652</v>
      </c>
      <c r="H652" s="347">
        <f>SUM(H649:H651)</f>
        <v>52939.93527948</v>
      </c>
    </row>
    <row r="653" spans="2:8" ht="15.75" x14ac:dyDescent="0.25">
      <c r="B653" s="334" t="s">
        <v>387</v>
      </c>
      <c r="C653" s="335"/>
      <c r="D653" s="336"/>
      <c r="E653" s="337"/>
      <c r="F653" s="334" t="s">
        <v>387</v>
      </c>
      <c r="G653" s="338"/>
      <c r="H653" s="336"/>
    </row>
    <row r="654" spans="2:8" x14ac:dyDescent="0.25">
      <c r="B654" s="339" t="s">
        <v>112</v>
      </c>
      <c r="C654" s="340">
        <f>VLOOKUP(B653, '[2]Constant Information'!$J$4:$N$188, 2, FALSE)</f>
        <v>2</v>
      </c>
      <c r="D654" s="341" t="str">
        <f>IF(C654&gt;4, VLOOKUP(B653, '[2]Constant Information'!$J$4:$W$188, 10, FALSE), "-")</f>
        <v>-</v>
      </c>
      <c r="E654" s="342"/>
      <c r="F654" s="339" t="s">
        <v>455</v>
      </c>
      <c r="G654" s="343">
        <f>VLOOKUP(F653, '[2]Constant Information'!$J$4:$AF$188, 13, FALSE)</f>
        <v>49247.259673048342</v>
      </c>
      <c r="H654" s="341">
        <f>VLOOKUP(F653, '[2]Constant Information'!$J$4:$AF$188, 15, FALSE)</f>
        <v>38778</v>
      </c>
    </row>
    <row r="655" spans="2:8" x14ac:dyDescent="0.25">
      <c r="B655" s="339" t="s">
        <v>93</v>
      </c>
      <c r="C655" s="340">
        <f>VLOOKUP(B653, '[2]Constant Information'!$J$4:$N$188, 3, FALSE)</f>
        <v>6</v>
      </c>
      <c r="D655" s="341">
        <f>IF(C655&gt;4, VLOOKUP(B653, '[2]Constant Information'!$J$4:$W$188, 11, FALSE), "-")</f>
        <v>41321.779019145033</v>
      </c>
      <c r="E655" s="342"/>
      <c r="F655" s="339" t="s">
        <v>456</v>
      </c>
      <c r="G655" s="343">
        <f>VLOOKUP(F653, '[2]Constant Information'!$J$4:$AF$188, 8, FALSE)</f>
        <v>10056</v>
      </c>
      <c r="H655" s="341">
        <f>VLOOKUP(F653, '[2]Constant Information'!$J$4:$AF$188, 6, FALSE)</f>
        <v>10953</v>
      </c>
    </row>
    <row r="656" spans="2:8" x14ac:dyDescent="0.25">
      <c r="B656" s="344" t="s">
        <v>250</v>
      </c>
      <c r="C656" s="340">
        <f>VLOOKUP(B653, '[2]Constant Information'!$J$4:$N$188, 4, FALSE)</f>
        <v>3</v>
      </c>
      <c r="D656" s="341" t="str">
        <f>IF(C656&gt;4, VLOOKUP(B653, '[2]Constant Information'!$J$4:$W$188, 12, FALSE), "-")</f>
        <v>-</v>
      </c>
      <c r="E656" s="342"/>
      <c r="F656" s="344" t="s">
        <v>457</v>
      </c>
      <c r="G656" s="343">
        <f>VLOOKUP(F653, '[2]Constant Information'!$J$4:$AF$188, 9, FALSE)</f>
        <v>4861.6468760437147</v>
      </c>
      <c r="H656" s="341">
        <f>VLOOKUP(F653, '[2]Constant Information'!$J$4:$AF$188, 7, FALSE)</f>
        <v>5209.9336539600008</v>
      </c>
    </row>
    <row r="657" spans="2:8" ht="15.75" x14ac:dyDescent="0.25">
      <c r="B657" s="345" t="s">
        <v>454</v>
      </c>
      <c r="C657" s="346">
        <f>SUM(C654:C656)</f>
        <v>11</v>
      </c>
      <c r="D657" s="347">
        <f>IF(C657&gt;4, VLOOKUP(B653, '[2]Constant Information'!$J$4:$W$188, 13, FALSE), "-")</f>
        <v>49247.259673048342</v>
      </c>
      <c r="E657" s="348"/>
      <c r="F657" s="345" t="s">
        <v>249</v>
      </c>
      <c r="G657" s="349">
        <f>SUM(G654:G656)</f>
        <v>64164.906549092055</v>
      </c>
      <c r="H657" s="347">
        <f>SUM(H654:H656)</f>
        <v>54940.933653960004</v>
      </c>
    </row>
    <row r="658" spans="2:8" ht="15.75" x14ac:dyDescent="0.25">
      <c r="B658" s="334" t="s">
        <v>388</v>
      </c>
      <c r="C658" s="335"/>
      <c r="D658" s="336"/>
      <c r="E658" s="337"/>
      <c r="F658" s="334" t="s">
        <v>388</v>
      </c>
      <c r="G658" s="338"/>
      <c r="H658" s="336"/>
    </row>
    <row r="659" spans="2:8" x14ac:dyDescent="0.25">
      <c r="B659" s="339" t="s">
        <v>112</v>
      </c>
      <c r="C659" s="340">
        <f>VLOOKUP(B658, '[2]Constant Information'!$J$4:$N$188, 2, FALSE)</f>
        <v>3</v>
      </c>
      <c r="D659" s="341" t="str">
        <f>IF(C659&gt;4, VLOOKUP(B658, '[2]Constant Information'!$J$4:$W$188, 10, FALSE), "-")</f>
        <v>-</v>
      </c>
      <c r="E659" s="342"/>
      <c r="F659" s="339" t="s">
        <v>455</v>
      </c>
      <c r="G659" s="343">
        <f>VLOOKUP(F658, '[2]Constant Information'!$J$4:$AF$188, 13, FALSE)</f>
        <v>72282.088235294112</v>
      </c>
      <c r="H659" s="341">
        <f>VLOOKUP(F658, '[2]Constant Information'!$J$4:$AF$188, 15, FALSE)</f>
        <v>53106</v>
      </c>
    </row>
    <row r="660" spans="2:8" x14ac:dyDescent="0.25">
      <c r="B660" s="339" t="s">
        <v>93</v>
      </c>
      <c r="C660" s="340">
        <f>VLOOKUP(B658, '[2]Constant Information'!$J$4:$N$188, 3, FALSE)</f>
        <v>9</v>
      </c>
      <c r="D660" s="341">
        <f>IF(C660&gt;4, VLOOKUP(B658, '[2]Constant Information'!$J$4:$W$188, 11, FALSE), "-")</f>
        <v>62203.764705882357</v>
      </c>
      <c r="E660" s="342"/>
      <c r="F660" s="339" t="s">
        <v>456</v>
      </c>
      <c r="G660" s="343">
        <f>VLOOKUP(F658, '[2]Constant Information'!$J$4:$AF$188, 8, FALSE)</f>
        <v>10056</v>
      </c>
      <c r="H660" s="341">
        <f>VLOOKUP(F658, '[2]Constant Information'!$J$4:$AF$188, 6, FALSE)</f>
        <v>10953</v>
      </c>
    </row>
    <row r="661" spans="2:8" x14ac:dyDescent="0.25">
      <c r="B661" s="344" t="s">
        <v>250</v>
      </c>
      <c r="C661" s="340">
        <f>VLOOKUP(B658, '[2]Constant Information'!$J$4:$N$188, 4, FALSE)</f>
        <v>1</v>
      </c>
      <c r="D661" s="341" t="str">
        <f>IF(C661&gt;4, VLOOKUP(B658, '[2]Constant Information'!$J$4:$W$188, 12, FALSE), "-")</f>
        <v>-</v>
      </c>
      <c r="E661" s="342"/>
      <c r="F661" s="344" t="s">
        <v>457</v>
      </c>
      <c r="G661" s="343">
        <f>VLOOKUP(F658, '[2]Constant Information'!$J$4:$AF$188, 9, FALSE)</f>
        <v>9711.3023899005875</v>
      </c>
      <c r="H661" s="341">
        <f>VLOOKUP(F658, '[2]Constant Information'!$J$4:$AF$188, 7, FALSE)</f>
        <v>7134.9408589200011</v>
      </c>
    </row>
    <row r="662" spans="2:8" ht="15.75" x14ac:dyDescent="0.25">
      <c r="B662" s="345" t="s">
        <v>454</v>
      </c>
      <c r="C662" s="346">
        <f>SUM(C659:C661)</f>
        <v>13</v>
      </c>
      <c r="D662" s="347">
        <f>IF(C662&gt;4, VLOOKUP(B658, '[2]Constant Information'!$J$4:$W$188, 13, FALSE), "-")</f>
        <v>72282.088235294112</v>
      </c>
      <c r="E662" s="348"/>
      <c r="F662" s="345" t="s">
        <v>249</v>
      </c>
      <c r="G662" s="349">
        <f>SUM(G659:G661)</f>
        <v>92049.390625194705</v>
      </c>
      <c r="H662" s="347">
        <f>SUM(H659:H661)</f>
        <v>71193.940858920003</v>
      </c>
    </row>
    <row r="663" spans="2:8" ht="15.75" x14ac:dyDescent="0.25">
      <c r="B663" s="334" t="s">
        <v>389</v>
      </c>
      <c r="C663" s="335"/>
      <c r="D663" s="336"/>
      <c r="E663" s="337"/>
      <c r="F663" s="334" t="s">
        <v>389</v>
      </c>
      <c r="G663" s="338"/>
      <c r="H663" s="336"/>
    </row>
    <row r="664" spans="2:8" x14ac:dyDescent="0.25">
      <c r="B664" s="339" t="s">
        <v>112</v>
      </c>
      <c r="C664" s="340">
        <f>VLOOKUP(B663, '[2]Constant Information'!$J$4:$N$188, 2, FALSE)</f>
        <v>1</v>
      </c>
      <c r="D664" s="341" t="str">
        <f>IF(C664&gt;4, VLOOKUP(B663, '[2]Constant Information'!$J$4:$W$188, 10, FALSE), "-")</f>
        <v>-</v>
      </c>
      <c r="E664" s="342"/>
      <c r="F664" s="339" t="s">
        <v>455</v>
      </c>
      <c r="G664" s="343">
        <f>VLOOKUP(F663, '[2]Constant Information'!$J$4:$AF$188, 13, FALSE)</f>
        <v>73050.000425604361</v>
      </c>
      <c r="H664" s="341">
        <f>VLOOKUP(F663, '[2]Constant Information'!$J$4:$AF$188, 15, FALSE)</f>
        <v>54456</v>
      </c>
    </row>
    <row r="665" spans="2:8" x14ac:dyDescent="0.25">
      <c r="B665" s="339" t="s">
        <v>93</v>
      </c>
      <c r="C665" s="340">
        <f>VLOOKUP(B663, '[2]Constant Information'!$J$4:$N$188, 3, FALSE)</f>
        <v>5</v>
      </c>
      <c r="D665" s="341">
        <f>IF(C665&gt;4, VLOOKUP(B663, '[2]Constant Information'!$J$4:$W$188, 11, FALSE), "-")</f>
        <v>69238.251276813069</v>
      </c>
      <c r="E665" s="342"/>
      <c r="F665" s="339" t="s">
        <v>456</v>
      </c>
      <c r="G665" s="343">
        <f>VLOOKUP(F663, '[2]Constant Information'!$J$4:$AF$188, 8, FALSE)</f>
        <v>10056</v>
      </c>
      <c r="H665" s="341">
        <f>VLOOKUP(F663, '[2]Constant Information'!$J$4:$AF$188, 6, FALSE)</f>
        <v>10953</v>
      </c>
    </row>
    <row r="666" spans="2:8" x14ac:dyDescent="0.25">
      <c r="B666" s="344" t="s">
        <v>250</v>
      </c>
      <c r="C666" s="340">
        <f>VLOOKUP(B663, '[2]Constant Information'!$J$4:$N$188, 4, FALSE)</f>
        <v>4</v>
      </c>
      <c r="D666" s="341" t="str">
        <f>IF(C666&gt;4, VLOOKUP(B663, '[2]Constant Information'!$J$4:$W$188, 12, FALSE), "-")</f>
        <v>-</v>
      </c>
      <c r="E666" s="342"/>
      <c r="F666" s="344" t="s">
        <v>457</v>
      </c>
      <c r="G666" s="343">
        <f>VLOOKUP(F663, '[2]Constant Information'!$J$4:$AF$188, 9, FALSE)</f>
        <v>6793.9181330827678</v>
      </c>
      <c r="H666" s="341">
        <f>VLOOKUP(F663, '[2]Constant Information'!$J$4:$AF$188, 7, FALSE)</f>
        <v>7316.3171659200016</v>
      </c>
    </row>
    <row r="667" spans="2:8" ht="15.75" x14ac:dyDescent="0.25">
      <c r="B667" s="345" t="s">
        <v>454</v>
      </c>
      <c r="C667" s="346">
        <f>SUM(C664:C666)</f>
        <v>10</v>
      </c>
      <c r="D667" s="347">
        <f>IF(C667&gt;4, VLOOKUP(B663, '[2]Constant Information'!$J$4:$W$188, 13, FALSE), "-")</f>
        <v>73050.000425604361</v>
      </c>
      <c r="E667" s="348"/>
      <c r="F667" s="345" t="s">
        <v>249</v>
      </c>
      <c r="G667" s="349">
        <f>SUM(G664:G666)</f>
        <v>89899.918558687132</v>
      </c>
      <c r="H667" s="347">
        <f>SUM(H664:H666)</f>
        <v>72725.317165920002</v>
      </c>
    </row>
    <row r="668" spans="2:8" ht="15.75" x14ac:dyDescent="0.25">
      <c r="B668" s="334" t="s">
        <v>390</v>
      </c>
      <c r="C668" s="335"/>
      <c r="D668" s="336"/>
      <c r="E668" s="337"/>
      <c r="F668" s="334" t="s">
        <v>390</v>
      </c>
      <c r="G668" s="338"/>
      <c r="H668" s="336"/>
    </row>
    <row r="669" spans="2:8" x14ac:dyDescent="0.25">
      <c r="B669" s="339" t="s">
        <v>112</v>
      </c>
      <c r="C669" s="340">
        <f>VLOOKUP(B668, '[2]Constant Information'!$J$4:$N$188, 2, FALSE)</f>
        <v>3</v>
      </c>
      <c r="D669" s="341" t="str">
        <f>IF(C669&gt;4, VLOOKUP(B668, '[2]Constant Information'!$J$4:$W$188, 10, FALSE), "-")</f>
        <v>-</v>
      </c>
      <c r="E669" s="342"/>
      <c r="F669" s="339" t="s">
        <v>455</v>
      </c>
      <c r="G669" s="343">
        <f>VLOOKUP(F668, '[2]Constant Information'!$J$4:$AF$188, 13, FALSE)</f>
        <v>48279.547897139266</v>
      </c>
      <c r="H669" s="341">
        <f>VLOOKUP(F668, '[2]Constant Information'!$J$4:$AF$188, 15, FALSE)</f>
        <v>41652</v>
      </c>
    </row>
    <row r="670" spans="2:8" x14ac:dyDescent="0.25">
      <c r="B670" s="339" t="s">
        <v>93</v>
      </c>
      <c r="C670" s="340">
        <f>VLOOKUP(B668, '[2]Constant Information'!$J$4:$N$188, 3, FALSE)</f>
        <v>4</v>
      </c>
      <c r="D670" s="341" t="str">
        <f>IF(C670&gt;4, VLOOKUP(B668, '[2]Constant Information'!$J$4:$W$188, 11, FALSE), "-")</f>
        <v>-</v>
      </c>
      <c r="E670" s="342"/>
      <c r="F670" s="339" t="s">
        <v>456</v>
      </c>
      <c r="G670" s="343">
        <f>VLOOKUP(F668, '[2]Constant Information'!$J$4:$AF$188, 8, FALSE)</f>
        <v>10056</v>
      </c>
      <c r="H670" s="341">
        <f>VLOOKUP(F668, '[2]Constant Information'!$J$4:$AF$188, 6, FALSE)</f>
        <v>10953</v>
      </c>
    </row>
    <row r="671" spans="2:8" x14ac:dyDescent="0.25">
      <c r="B671" s="344" t="s">
        <v>250</v>
      </c>
      <c r="C671" s="340">
        <f>VLOOKUP(B668, '[2]Constant Information'!$J$4:$N$188, 4, FALSE)</f>
        <v>4</v>
      </c>
      <c r="D671" s="341" t="str">
        <f>IF(C671&gt;4, VLOOKUP(B668, '[2]Constant Information'!$J$4:$W$188, 12, FALSE), "-")</f>
        <v>-</v>
      </c>
      <c r="E671" s="342"/>
      <c r="F671" s="344" t="s">
        <v>457</v>
      </c>
      <c r="G671" s="343">
        <f>VLOOKUP(F668, '[2]Constant Information'!$J$4:$AF$188, 9, FALSE)</f>
        <v>2974.9672744946511</v>
      </c>
      <c r="H671" s="341">
        <f>VLOOKUP(F668, '[2]Constant Information'!$J$4:$AF$188, 7, FALSE)</f>
        <v>5596.0636586400005</v>
      </c>
    </row>
    <row r="672" spans="2:8" ht="15.75" x14ac:dyDescent="0.25">
      <c r="B672" s="345" t="s">
        <v>454</v>
      </c>
      <c r="C672" s="346">
        <f>SUM(C669:C671)</f>
        <v>11</v>
      </c>
      <c r="D672" s="347">
        <f>IF(C672&gt;4, VLOOKUP(B668, '[2]Constant Information'!$J$4:$W$188, 13, FALSE), "-")</f>
        <v>48279.547897139266</v>
      </c>
      <c r="E672" s="348"/>
      <c r="F672" s="345" t="s">
        <v>249</v>
      </c>
      <c r="G672" s="349">
        <f>SUM(G669:G671)</f>
        <v>61310.515171633917</v>
      </c>
      <c r="H672" s="347">
        <f>SUM(H669:H671)</f>
        <v>58201.06365864</v>
      </c>
    </row>
    <row r="673" spans="2:8" ht="15.75" x14ac:dyDescent="0.25">
      <c r="B673" s="334" t="s">
        <v>391</v>
      </c>
      <c r="C673" s="335"/>
      <c r="D673" s="336"/>
      <c r="E673" s="337"/>
      <c r="F673" s="334" t="s">
        <v>391</v>
      </c>
      <c r="G673" s="338"/>
      <c r="H673" s="336"/>
    </row>
    <row r="674" spans="2:8" x14ac:dyDescent="0.25">
      <c r="B674" s="339" t="s">
        <v>112</v>
      </c>
      <c r="C674" s="340">
        <f>VLOOKUP(B673, '[2]Constant Information'!$J$4:$N$188, 2, FALSE)</f>
        <v>7</v>
      </c>
      <c r="D674" s="341">
        <f>IF(C674&gt;4, VLOOKUP(B673, '[2]Constant Information'!$J$4:$W$188, 10, FALSE), "-")</f>
        <v>76024</v>
      </c>
      <c r="E674" s="342"/>
      <c r="F674" s="339" t="s">
        <v>455</v>
      </c>
      <c r="G674" s="343">
        <f>VLOOKUP(F673, '[2]Constant Information'!$J$4:$AF$188, 13, FALSE)</f>
        <v>74119.375</v>
      </c>
      <c r="H674" s="341">
        <f>VLOOKUP(F673, '[2]Constant Information'!$J$4:$AF$188, 15, FALSE)</f>
        <v>71430</v>
      </c>
    </row>
    <row r="675" spans="2:8" x14ac:dyDescent="0.25">
      <c r="B675" s="339" t="s">
        <v>93</v>
      </c>
      <c r="C675" s="340">
        <f>VLOOKUP(B673, '[2]Constant Information'!$J$4:$N$188, 3, FALSE)</f>
        <v>0</v>
      </c>
      <c r="D675" s="341" t="str">
        <f>IF(C675&gt;4, VLOOKUP(B673, '[2]Constant Information'!$J$4:$W$188, 11, FALSE), "-")</f>
        <v>-</v>
      </c>
      <c r="E675" s="342"/>
      <c r="F675" s="339" t="s">
        <v>456</v>
      </c>
      <c r="G675" s="343">
        <f>VLOOKUP(F673, '[2]Constant Information'!$J$4:$AF$188, 8, FALSE)</f>
        <v>10056</v>
      </c>
      <c r="H675" s="341">
        <f>VLOOKUP(F673, '[2]Constant Information'!$J$4:$AF$188, 6, FALSE)</f>
        <v>10953</v>
      </c>
    </row>
    <row r="676" spans="2:8" x14ac:dyDescent="0.25">
      <c r="B676" s="344" t="s">
        <v>250</v>
      </c>
      <c r="C676" s="340">
        <f>VLOOKUP(B673, '[2]Constant Information'!$J$4:$N$188, 4, FALSE)</f>
        <v>4</v>
      </c>
      <c r="D676" s="341" t="str">
        <f>IF(C676&gt;4, VLOOKUP(B673, '[2]Constant Information'!$J$4:$W$188, 12, FALSE), "-")</f>
        <v>-</v>
      </c>
      <c r="E676" s="342"/>
      <c r="F676" s="344" t="s">
        <v>457</v>
      </c>
      <c r="G676" s="343">
        <f>VLOOKUP(F673, '[2]Constant Information'!$J$4:$AF$188, 9, FALSE)</f>
        <v>9958.1470478875017</v>
      </c>
      <c r="H676" s="341">
        <f>VLOOKUP(F673, '[2]Constant Information'!$J$4:$AF$188, 7, FALSE)</f>
        <v>9596.8219326000017</v>
      </c>
    </row>
    <row r="677" spans="2:8" ht="15.75" x14ac:dyDescent="0.25">
      <c r="B677" s="345" t="s">
        <v>454</v>
      </c>
      <c r="C677" s="346">
        <f>SUM(C674:C676)</f>
        <v>11</v>
      </c>
      <c r="D677" s="347">
        <f>IF(C677&gt;4, VLOOKUP(B673, '[2]Constant Information'!$J$4:$W$188, 13, FALSE), "-")</f>
        <v>74119.375</v>
      </c>
      <c r="E677" s="348"/>
      <c r="F677" s="345" t="s">
        <v>249</v>
      </c>
      <c r="G677" s="349">
        <f>SUM(G674:G676)</f>
        <v>94133.522047887498</v>
      </c>
      <c r="H677" s="347">
        <f>SUM(H674:H676)</f>
        <v>91979.821932599996</v>
      </c>
    </row>
    <row r="678" spans="2:8" ht="15.75" x14ac:dyDescent="0.25">
      <c r="B678" s="334" t="s">
        <v>392</v>
      </c>
      <c r="C678" s="335"/>
      <c r="D678" s="336"/>
      <c r="E678" s="337"/>
      <c r="F678" s="334" t="s">
        <v>392</v>
      </c>
      <c r="G678" s="338"/>
      <c r="H678" s="336"/>
    </row>
    <row r="679" spans="2:8" x14ac:dyDescent="0.25">
      <c r="B679" s="339" t="s">
        <v>112</v>
      </c>
      <c r="C679" s="340">
        <f>VLOOKUP(B678, '[2]Constant Information'!$J$4:$N$188, 2, FALSE)</f>
        <v>6</v>
      </c>
      <c r="D679" s="341">
        <f>IF(C679&gt;4, VLOOKUP(B678, '[2]Constant Information'!$J$4:$W$188, 10, FALSE), "-")</f>
        <v>91910.5</v>
      </c>
      <c r="E679" s="342"/>
      <c r="F679" s="339" t="s">
        <v>455</v>
      </c>
      <c r="G679" s="343">
        <f>VLOOKUP(F678, '[2]Constant Information'!$J$4:$AF$188, 13, FALSE)</f>
        <v>90039.25</v>
      </c>
      <c r="H679" s="341">
        <f>VLOOKUP(F678, '[2]Constant Information'!$J$4:$AF$188, 15, FALSE)</f>
        <v>63168</v>
      </c>
    </row>
    <row r="680" spans="2:8" x14ac:dyDescent="0.25">
      <c r="B680" s="339" t="s">
        <v>93</v>
      </c>
      <c r="C680" s="340">
        <f>VLOOKUP(B678, '[2]Constant Information'!$J$4:$N$188, 3, FALSE)</f>
        <v>0</v>
      </c>
      <c r="D680" s="341" t="str">
        <f>IF(C680&gt;4, VLOOKUP(B678, '[2]Constant Information'!$J$4:$W$188, 11, FALSE), "-")</f>
        <v>-</v>
      </c>
      <c r="E680" s="342"/>
      <c r="F680" s="339" t="s">
        <v>456</v>
      </c>
      <c r="G680" s="343">
        <f>VLOOKUP(F678, '[2]Constant Information'!$J$4:$AF$188, 8, FALSE)</f>
        <v>10056</v>
      </c>
      <c r="H680" s="341">
        <f>VLOOKUP(F678, '[2]Constant Information'!$J$4:$AF$188, 6, FALSE)</f>
        <v>10953</v>
      </c>
    </row>
    <row r="681" spans="2:8" x14ac:dyDescent="0.25">
      <c r="B681" s="344" t="s">
        <v>250</v>
      </c>
      <c r="C681" s="340">
        <f>VLOOKUP(B678, '[2]Constant Information'!$J$4:$N$188, 4, FALSE)</f>
        <v>4</v>
      </c>
      <c r="D681" s="341" t="str">
        <f>IF(C681&gt;4, VLOOKUP(B678, '[2]Constant Information'!$J$4:$W$188, 12, FALSE), "-")</f>
        <v>-</v>
      </c>
      <c r="E681" s="342"/>
      <c r="F681" s="344" t="s">
        <v>457</v>
      </c>
      <c r="G681" s="343">
        <f>VLOOKUP(F678, '[2]Constant Information'!$J$4:$AF$188, 9, FALSE)</f>
        <v>12097.027148185001</v>
      </c>
      <c r="H681" s="341">
        <f>VLOOKUP(F678, '[2]Constant Information'!$J$4:$AF$188, 7, FALSE)</f>
        <v>8486.7989337600011</v>
      </c>
    </row>
    <row r="682" spans="2:8" ht="15.75" x14ac:dyDescent="0.25">
      <c r="B682" s="345" t="s">
        <v>454</v>
      </c>
      <c r="C682" s="346">
        <f>SUM(C679:C681)</f>
        <v>10</v>
      </c>
      <c r="D682" s="347">
        <f>IF(C682&gt;4, VLOOKUP(B678, '[2]Constant Information'!$J$4:$W$188, 13, FALSE), "-")</f>
        <v>90039.25</v>
      </c>
      <c r="E682" s="348"/>
      <c r="F682" s="345" t="s">
        <v>249</v>
      </c>
      <c r="G682" s="349">
        <f>SUM(G679:G681)</f>
        <v>112192.27714818501</v>
      </c>
      <c r="H682" s="347">
        <f>SUM(H679:H681)</f>
        <v>82607.798933760001</v>
      </c>
    </row>
    <row r="683" spans="2:8" ht="15.75" x14ac:dyDescent="0.25">
      <c r="B683" s="334" t="s">
        <v>393</v>
      </c>
      <c r="C683" s="335"/>
      <c r="D683" s="336"/>
      <c r="E683" s="337"/>
      <c r="F683" s="334" t="s">
        <v>393</v>
      </c>
      <c r="G683" s="338"/>
      <c r="H683" s="336"/>
    </row>
    <row r="684" spans="2:8" x14ac:dyDescent="0.25">
      <c r="B684" s="339" t="s">
        <v>112</v>
      </c>
      <c r="C684" s="340">
        <f>VLOOKUP(B683, '[2]Constant Information'!$J$4:$N$188, 2, FALSE)</f>
        <v>16</v>
      </c>
      <c r="D684" s="341">
        <f>IF(C684&gt;4, VLOOKUP(B683, '[2]Constant Information'!$J$4:$W$188, 10, FALSE), "-")</f>
        <v>97975.487500000003</v>
      </c>
      <c r="E684" s="342"/>
      <c r="F684" s="339" t="s">
        <v>455</v>
      </c>
      <c r="G684" s="343">
        <f>VLOOKUP(F683, '[2]Constant Information'!$J$4:$AF$188, 13, FALSE)</f>
        <v>94548.243749999994</v>
      </c>
      <c r="H684" s="341">
        <f>VLOOKUP(F683, '[2]Constant Information'!$J$4:$AF$188, 15, FALSE)</f>
        <v>75036</v>
      </c>
    </row>
    <row r="685" spans="2:8" x14ac:dyDescent="0.25">
      <c r="B685" s="339" t="s">
        <v>93</v>
      </c>
      <c r="C685" s="340">
        <f>VLOOKUP(B683, '[2]Constant Information'!$J$4:$N$188, 3, FALSE)</f>
        <v>0</v>
      </c>
      <c r="D685" s="341" t="str">
        <f>IF(C685&gt;4, VLOOKUP(B683, '[2]Constant Information'!$J$4:$W$188, 11, FALSE), "-")</f>
        <v>-</v>
      </c>
      <c r="E685" s="342"/>
      <c r="F685" s="339" t="s">
        <v>456</v>
      </c>
      <c r="G685" s="343">
        <f>VLOOKUP(F683, '[2]Constant Information'!$J$4:$AF$188, 8, FALSE)</f>
        <v>10056</v>
      </c>
      <c r="H685" s="341">
        <f>VLOOKUP(F683, '[2]Constant Information'!$J$4:$AF$188, 6, FALSE)</f>
        <v>10953</v>
      </c>
    </row>
    <row r="686" spans="2:8" x14ac:dyDescent="0.25">
      <c r="B686" s="344" t="s">
        <v>250</v>
      </c>
      <c r="C686" s="340">
        <f>VLOOKUP(B683, '[2]Constant Information'!$J$4:$N$188, 4, FALSE)</f>
        <v>6</v>
      </c>
      <c r="D686" s="341">
        <f>IF(C686&gt;4, VLOOKUP(B683, '[2]Constant Information'!$J$4:$W$188, 12, FALSE), "-")</f>
        <v>91121</v>
      </c>
      <c r="E686" s="342"/>
      <c r="F686" s="344" t="s">
        <v>457</v>
      </c>
      <c r="G686" s="343">
        <f>VLOOKUP(F683, '[2]Constant Information'!$J$4:$AF$188, 9, FALSE)</f>
        <v>12702.823173859875</v>
      </c>
      <c r="H686" s="341">
        <f>VLOOKUP(F683, '[2]Constant Information'!$J$4:$AF$188, 7, FALSE)</f>
        <v>10081.298201520001</v>
      </c>
    </row>
    <row r="687" spans="2:8" ht="15.75" x14ac:dyDescent="0.25">
      <c r="B687" s="345" t="s">
        <v>454</v>
      </c>
      <c r="C687" s="346">
        <f>SUM(C684:C686)</f>
        <v>22</v>
      </c>
      <c r="D687" s="347">
        <f>IF(C687&gt;4, VLOOKUP(B683, '[2]Constant Information'!$J$4:$W$188, 13, FALSE), "-")</f>
        <v>94548.243749999994</v>
      </c>
      <c r="E687" s="348"/>
      <c r="F687" s="345" t="s">
        <v>249</v>
      </c>
      <c r="G687" s="349">
        <f>SUM(G684:G686)</f>
        <v>117307.06692385986</v>
      </c>
      <c r="H687" s="347">
        <f>SUM(H684:H686)</f>
        <v>96070.298201519996</v>
      </c>
    </row>
    <row r="688" spans="2:8" ht="15.75" x14ac:dyDescent="0.25">
      <c r="B688" s="334" t="s">
        <v>394</v>
      </c>
      <c r="C688" s="335"/>
      <c r="D688" s="336"/>
      <c r="E688" s="337"/>
      <c r="F688" s="334" t="s">
        <v>394</v>
      </c>
      <c r="G688" s="338"/>
      <c r="H688" s="336"/>
    </row>
    <row r="689" spans="2:8" x14ac:dyDescent="0.25">
      <c r="B689" s="339" t="s">
        <v>112</v>
      </c>
      <c r="C689" s="340">
        <f>VLOOKUP(B688, '[2]Constant Information'!$J$4:$N$188, 2, FALSE)</f>
        <v>4</v>
      </c>
      <c r="D689" s="341" t="str">
        <f>IF(C689&gt;4, VLOOKUP(B688, '[2]Constant Information'!$J$4:$W$188, 10, FALSE), "-")</f>
        <v>-</v>
      </c>
      <c r="E689" s="342"/>
      <c r="F689" s="339" t="s">
        <v>455</v>
      </c>
      <c r="G689" s="343">
        <f>VLOOKUP(F688, '[2]Constant Information'!$J$4:$AF$188, 13, FALSE)</f>
        <v>98848.402499999997</v>
      </c>
      <c r="H689" s="341">
        <f>VLOOKUP(F688, '[2]Constant Information'!$J$4:$AF$188, 15, FALSE)</f>
        <v>78834</v>
      </c>
    </row>
    <row r="690" spans="2:8" x14ac:dyDescent="0.25">
      <c r="B690" s="339" t="s">
        <v>93</v>
      </c>
      <c r="C690" s="340">
        <f>VLOOKUP(B688, '[2]Constant Information'!$J$4:$N$188, 3, FALSE)</f>
        <v>0</v>
      </c>
      <c r="D690" s="341" t="str">
        <f>IF(C690&gt;4, VLOOKUP(B688, '[2]Constant Information'!$J$4:$W$188, 11, FALSE), "-")</f>
        <v>-</v>
      </c>
      <c r="E690" s="342"/>
      <c r="F690" s="339" t="s">
        <v>456</v>
      </c>
      <c r="G690" s="343">
        <f>VLOOKUP(F688, '[2]Constant Information'!$J$4:$AF$188, 8, FALSE)</f>
        <v>10056</v>
      </c>
      <c r="H690" s="341">
        <f>VLOOKUP(F688, '[2]Constant Information'!$J$4:$AF$188, 6, FALSE)</f>
        <v>10953</v>
      </c>
    </row>
    <row r="691" spans="2:8" x14ac:dyDescent="0.25">
      <c r="B691" s="344" t="s">
        <v>250</v>
      </c>
      <c r="C691" s="340">
        <f>VLOOKUP(B688, '[2]Constant Information'!$J$4:$N$188, 4, FALSE)</f>
        <v>6</v>
      </c>
      <c r="D691" s="341">
        <f>IF(C691&gt;4, VLOOKUP(B688, '[2]Constant Information'!$J$4:$W$188, 12, FALSE), "-")</f>
        <v>87646.304999999993</v>
      </c>
      <c r="E691" s="342"/>
      <c r="F691" s="344" t="s">
        <v>457</v>
      </c>
      <c r="G691" s="343">
        <f>VLOOKUP(F688, '[2]Constant Information'!$J$4:$AF$188, 9, FALSE)</f>
        <v>3953.9360999999999</v>
      </c>
      <c r="H691" s="341">
        <f>VLOOKUP(F688, '[2]Constant Information'!$J$4:$AF$188, 7, FALSE)</f>
        <v>10591.570211880002</v>
      </c>
    </row>
    <row r="692" spans="2:8" ht="15.75" x14ac:dyDescent="0.25">
      <c r="B692" s="345" t="s">
        <v>454</v>
      </c>
      <c r="C692" s="346">
        <f>SUM(C689:C691)</f>
        <v>10</v>
      </c>
      <c r="D692" s="347">
        <f>IF(C692&gt;4, VLOOKUP(B688, '[2]Constant Information'!$J$4:$W$188, 13, FALSE), "-")</f>
        <v>98848.402499999997</v>
      </c>
      <c r="E692" s="348"/>
      <c r="F692" s="345" t="s">
        <v>249</v>
      </c>
      <c r="G692" s="349">
        <f>SUM(G689:G691)</f>
        <v>112858.3386</v>
      </c>
      <c r="H692" s="347">
        <f>SUM(H689:H691)</f>
        <v>100378.57021188</v>
      </c>
    </row>
    <row r="693" spans="2:8" ht="15.75" x14ac:dyDescent="0.25">
      <c r="B693" s="334" t="s">
        <v>395</v>
      </c>
      <c r="C693" s="335"/>
      <c r="D693" s="336"/>
      <c r="E693" s="337"/>
      <c r="F693" s="334" t="s">
        <v>395</v>
      </c>
      <c r="G693" s="338"/>
      <c r="H693" s="336"/>
    </row>
    <row r="694" spans="2:8" x14ac:dyDescent="0.25">
      <c r="B694" s="339" t="s">
        <v>112</v>
      </c>
      <c r="C694" s="340">
        <f>VLOOKUP(B693, '[2]Constant Information'!$J$4:$N$188, 2, FALSE)</f>
        <v>10</v>
      </c>
      <c r="D694" s="341">
        <f>IF(C694&gt;4, VLOOKUP(B693, '[2]Constant Information'!$J$4:$W$188, 10, FALSE), "-")</f>
        <v>68000.75</v>
      </c>
      <c r="E694" s="342"/>
      <c r="F694" s="339" t="s">
        <v>455</v>
      </c>
      <c r="G694" s="343">
        <f>VLOOKUP(F693, '[2]Constant Information'!$J$4:$AF$188, 13, FALSE)</f>
        <v>64787</v>
      </c>
      <c r="H694" s="341">
        <f>VLOOKUP(F693, '[2]Constant Information'!$J$4:$AF$188, 15, FALSE)</f>
        <v>53106</v>
      </c>
    </row>
    <row r="695" spans="2:8" x14ac:dyDescent="0.25">
      <c r="B695" s="339" t="s">
        <v>93</v>
      </c>
      <c r="C695" s="340">
        <f>VLOOKUP(B693, '[2]Constant Information'!$J$4:$N$188, 3, FALSE)</f>
        <v>0</v>
      </c>
      <c r="D695" s="341" t="str">
        <f>IF(C695&gt;4, VLOOKUP(B693, '[2]Constant Information'!$J$4:$W$188, 11, FALSE), "-")</f>
        <v>-</v>
      </c>
      <c r="E695" s="342"/>
      <c r="F695" s="339" t="s">
        <v>456</v>
      </c>
      <c r="G695" s="343">
        <f>VLOOKUP(F693, '[2]Constant Information'!$J$4:$AF$188, 8, FALSE)</f>
        <v>10056</v>
      </c>
      <c r="H695" s="341">
        <f>VLOOKUP(F693, '[2]Constant Information'!$J$4:$AF$188, 6, FALSE)</f>
        <v>10953</v>
      </c>
    </row>
    <row r="696" spans="2:8" x14ac:dyDescent="0.25">
      <c r="B696" s="344" t="s">
        <v>250</v>
      </c>
      <c r="C696" s="340">
        <f>VLOOKUP(B693, '[2]Constant Information'!$J$4:$N$188, 4, FALSE)</f>
        <v>4</v>
      </c>
      <c r="D696" s="341" t="str">
        <f>IF(C696&gt;4, VLOOKUP(B693, '[2]Constant Information'!$J$4:$W$188, 12, FALSE), "-")</f>
        <v>-</v>
      </c>
      <c r="E696" s="342"/>
      <c r="F696" s="344" t="s">
        <v>457</v>
      </c>
      <c r="G696" s="343">
        <f>VLOOKUP(F693, '[2]Constant Information'!$J$4:$AF$188, 9, FALSE)</f>
        <v>8704.3161493400003</v>
      </c>
      <c r="H696" s="341">
        <f>VLOOKUP(F693, '[2]Constant Information'!$J$4:$AF$188, 7, FALSE)</f>
        <v>7134.9408589200011</v>
      </c>
    </row>
    <row r="697" spans="2:8" ht="15.75" x14ac:dyDescent="0.25">
      <c r="B697" s="345" t="s">
        <v>454</v>
      </c>
      <c r="C697" s="346">
        <f>SUM(C694:C696)</f>
        <v>14</v>
      </c>
      <c r="D697" s="347">
        <f>IF(C697&gt;4, VLOOKUP(B693, '[2]Constant Information'!$J$4:$W$188, 13, FALSE), "-")</f>
        <v>64787</v>
      </c>
      <c r="E697" s="348"/>
      <c r="F697" s="345" t="s">
        <v>249</v>
      </c>
      <c r="G697" s="349">
        <f>SUM(G694:G696)</f>
        <v>83547.316149339997</v>
      </c>
      <c r="H697" s="347">
        <f>SUM(H694:H696)</f>
        <v>71193.940858920003</v>
      </c>
    </row>
    <row r="698" spans="2:8" ht="15.75" x14ac:dyDescent="0.25">
      <c r="B698" s="334" t="s">
        <v>396</v>
      </c>
      <c r="C698" s="335"/>
      <c r="D698" s="336"/>
      <c r="E698" s="337"/>
      <c r="F698" s="334" t="s">
        <v>396</v>
      </c>
      <c r="G698" s="338"/>
      <c r="H698" s="336"/>
    </row>
    <row r="699" spans="2:8" x14ac:dyDescent="0.25">
      <c r="B699" s="339" t="s">
        <v>112</v>
      </c>
      <c r="C699" s="340">
        <f>VLOOKUP(B698, '[2]Constant Information'!$J$4:$N$188, 2, FALSE)</f>
        <v>4</v>
      </c>
      <c r="D699" s="341" t="str">
        <f>IF(C699&gt;4, VLOOKUP(B698, '[2]Constant Information'!$J$4:$W$188, 10, FALSE), "-")</f>
        <v>-</v>
      </c>
      <c r="E699" s="342"/>
      <c r="F699" s="339" t="s">
        <v>455</v>
      </c>
      <c r="G699" s="343">
        <f>VLOOKUP(F698, '[2]Constant Information'!$J$4:$AF$188, 13, FALSE)</f>
        <v>77523.873252032514</v>
      </c>
      <c r="H699" s="341">
        <f>VLOOKUP(F698, '[2]Constant Information'!$J$4:$AF$188, 15, FALSE)</f>
        <v>75036</v>
      </c>
    </row>
    <row r="700" spans="2:8" x14ac:dyDescent="0.25">
      <c r="B700" s="339" t="s">
        <v>93</v>
      </c>
      <c r="C700" s="340">
        <f>VLOOKUP(B698, '[2]Constant Information'!$J$4:$N$188, 3, FALSE)</f>
        <v>9</v>
      </c>
      <c r="D700" s="341">
        <f>IF(C700&gt;4, VLOOKUP(B698, '[2]Constant Information'!$J$4:$W$188, 11, FALSE), "-")</f>
        <v>67543.609756097576</v>
      </c>
      <c r="E700" s="342"/>
      <c r="F700" s="339" t="s">
        <v>456</v>
      </c>
      <c r="G700" s="343">
        <f>VLOOKUP(F698, '[2]Constant Information'!$J$4:$AF$188, 8, FALSE)</f>
        <v>10056</v>
      </c>
      <c r="H700" s="341">
        <f>VLOOKUP(F698, '[2]Constant Information'!$J$4:$AF$188, 6, FALSE)</f>
        <v>10953</v>
      </c>
    </row>
    <row r="701" spans="2:8" x14ac:dyDescent="0.25">
      <c r="B701" s="344" t="s">
        <v>250</v>
      </c>
      <c r="C701" s="340">
        <f>VLOOKUP(B698, '[2]Constant Information'!$J$4:$N$188, 4, FALSE)</f>
        <v>4</v>
      </c>
      <c r="D701" s="341" t="str">
        <f>IF(C701&gt;4, VLOOKUP(B698, '[2]Constant Information'!$J$4:$W$188, 12, FALSE), "-")</f>
        <v>-</v>
      </c>
      <c r="E701" s="342"/>
      <c r="F701" s="344" t="s">
        <v>457</v>
      </c>
      <c r="G701" s="343">
        <f>VLOOKUP(F698, '[2]Constant Information'!$J$4:$AF$188, 9, FALSE)</f>
        <v>8527.6260577235771</v>
      </c>
      <c r="H701" s="341">
        <f>VLOOKUP(F698, '[2]Constant Information'!$J$4:$AF$188, 7, FALSE)</f>
        <v>10081.298201520001</v>
      </c>
    </row>
    <row r="702" spans="2:8" ht="15.75" x14ac:dyDescent="0.25">
      <c r="B702" s="345" t="s">
        <v>454</v>
      </c>
      <c r="C702" s="346">
        <f>SUM(C699:C701)</f>
        <v>17</v>
      </c>
      <c r="D702" s="347">
        <f>IF(C702&gt;4, VLOOKUP(B698, '[2]Constant Information'!$J$4:$W$188, 13, FALSE), "-")</f>
        <v>77523.873252032514</v>
      </c>
      <c r="E702" s="348"/>
      <c r="F702" s="345" t="s">
        <v>249</v>
      </c>
      <c r="G702" s="349">
        <f>SUM(G699:G701)</f>
        <v>96107.499309756095</v>
      </c>
      <c r="H702" s="347">
        <f>SUM(H699:H701)</f>
        <v>96070.298201519996</v>
      </c>
    </row>
    <row r="703" spans="2:8" ht="15.75" x14ac:dyDescent="0.25">
      <c r="B703" s="334" t="s">
        <v>397</v>
      </c>
      <c r="C703" s="335"/>
      <c r="D703" s="336"/>
      <c r="E703" s="337"/>
      <c r="F703" s="334" t="s">
        <v>397</v>
      </c>
      <c r="G703" s="338"/>
      <c r="H703" s="336"/>
    </row>
    <row r="704" spans="2:8" x14ac:dyDescent="0.25">
      <c r="B704" s="339" t="s">
        <v>112</v>
      </c>
      <c r="C704" s="340">
        <f>VLOOKUP(B703, '[2]Constant Information'!$J$4:$N$188, 2, FALSE)</f>
        <v>6</v>
      </c>
      <c r="D704" s="341">
        <f>IF(C704&gt;4, VLOOKUP(B703, '[2]Constant Information'!$J$4:$W$188, 10, FALSE), "-")</f>
        <v>67450</v>
      </c>
      <c r="E704" s="342"/>
      <c r="F704" s="339" t="s">
        <v>455</v>
      </c>
      <c r="G704" s="343">
        <f>VLOOKUP(F703, '[2]Constant Information'!$J$4:$AF$188, 13, FALSE)</f>
        <v>68289.125</v>
      </c>
      <c r="H704" s="341">
        <f>VLOOKUP(F703, '[2]Constant Information'!$J$4:$AF$188, 15, FALSE)</f>
        <v>43698</v>
      </c>
    </row>
    <row r="705" spans="2:8" x14ac:dyDescent="0.25">
      <c r="B705" s="339" t="s">
        <v>93</v>
      </c>
      <c r="C705" s="340">
        <f>VLOOKUP(B703, '[2]Constant Information'!$J$4:$N$188, 3, FALSE)</f>
        <v>0</v>
      </c>
      <c r="D705" s="341" t="str">
        <f>IF(C705&gt;4, VLOOKUP(B703, '[2]Constant Information'!$J$4:$W$188, 11, FALSE), "-")</f>
        <v>-</v>
      </c>
      <c r="E705" s="342"/>
      <c r="F705" s="339" t="s">
        <v>456</v>
      </c>
      <c r="G705" s="343">
        <f>VLOOKUP(F703, '[2]Constant Information'!$J$4:$AF$188, 8, FALSE)</f>
        <v>10056</v>
      </c>
      <c r="H705" s="341">
        <f>VLOOKUP(F703, '[2]Constant Information'!$J$4:$AF$188, 6, FALSE)</f>
        <v>10953</v>
      </c>
    </row>
    <row r="706" spans="2:8" x14ac:dyDescent="0.25">
      <c r="B706" s="344" t="s">
        <v>250</v>
      </c>
      <c r="C706" s="340">
        <f>VLOOKUP(B703, '[2]Constant Information'!$J$4:$N$188, 4, FALSE)</f>
        <v>4</v>
      </c>
      <c r="D706" s="341" t="str">
        <f>IF(C706&gt;4, VLOOKUP(B703, '[2]Constant Information'!$J$4:$W$188, 12, FALSE), "-")</f>
        <v>-</v>
      </c>
      <c r="E706" s="342"/>
      <c r="F706" s="344" t="s">
        <v>457</v>
      </c>
      <c r="G706" s="343">
        <f>VLOOKUP(F703, '[2]Constant Information'!$J$4:$AF$188, 9, FALSE)</f>
        <v>9174.8365190825007</v>
      </c>
      <c r="H706" s="341">
        <f>VLOOKUP(F703, '[2]Constant Information'!$J$4:$AF$188, 7, FALSE)</f>
        <v>5870.9495283600008</v>
      </c>
    </row>
    <row r="707" spans="2:8" ht="15.75" x14ac:dyDescent="0.25">
      <c r="B707" s="345" t="s">
        <v>454</v>
      </c>
      <c r="C707" s="346">
        <f>SUM(C704:C706)</f>
        <v>10</v>
      </c>
      <c r="D707" s="347">
        <f>IF(C707&gt;4, VLOOKUP(B703, '[2]Constant Information'!$J$4:$W$188, 13, FALSE), "-")</f>
        <v>68289.125</v>
      </c>
      <c r="E707" s="348"/>
      <c r="F707" s="345" t="s">
        <v>249</v>
      </c>
      <c r="G707" s="349">
        <f>SUM(G704:G706)</f>
        <v>87519.961519082499</v>
      </c>
      <c r="H707" s="347">
        <f>SUM(H704:H706)</f>
        <v>60521.949528359997</v>
      </c>
    </row>
    <row r="708" spans="2:8" ht="15.75" x14ac:dyDescent="0.25">
      <c r="B708" s="334" t="s">
        <v>398</v>
      </c>
      <c r="C708" s="335"/>
      <c r="D708" s="336"/>
      <c r="E708" s="337"/>
      <c r="F708" s="334" t="s">
        <v>398</v>
      </c>
      <c r="G708" s="338"/>
      <c r="H708" s="336"/>
    </row>
    <row r="709" spans="2:8" x14ac:dyDescent="0.25">
      <c r="B709" s="339" t="s">
        <v>112</v>
      </c>
      <c r="C709" s="340">
        <f>VLOOKUP(B708, '[2]Constant Information'!$J$4:$N$188, 2, FALSE)</f>
        <v>7</v>
      </c>
      <c r="D709" s="341">
        <f>IF(C709&gt;4, VLOOKUP(B708, '[2]Constant Information'!$J$4:$W$188, 10, FALSE), "-")</f>
        <v>68452.799999999988</v>
      </c>
      <c r="E709" s="342"/>
      <c r="F709" s="339" t="s">
        <v>455</v>
      </c>
      <c r="G709" s="343">
        <f>VLOOKUP(F708, '[2]Constant Information'!$J$4:$AF$188, 13, FALSE)</f>
        <v>74688.899999999994</v>
      </c>
      <c r="H709" s="341">
        <f>VLOOKUP(F708, '[2]Constant Information'!$J$4:$AF$188, 15, FALSE)</f>
        <v>60066</v>
      </c>
    </row>
    <row r="710" spans="2:8" x14ac:dyDescent="0.25">
      <c r="B710" s="339" t="s">
        <v>93</v>
      </c>
      <c r="C710" s="340">
        <f>VLOOKUP(B708, '[2]Constant Information'!$J$4:$N$188, 3, FALSE)</f>
        <v>0</v>
      </c>
      <c r="D710" s="341" t="str">
        <f>IF(C710&gt;4, VLOOKUP(B708, '[2]Constant Information'!$J$4:$W$188, 11, FALSE), "-")</f>
        <v>-</v>
      </c>
      <c r="E710" s="342"/>
      <c r="F710" s="339" t="s">
        <v>456</v>
      </c>
      <c r="G710" s="343">
        <f>VLOOKUP(F708, '[2]Constant Information'!$J$4:$AF$188, 8, FALSE)</f>
        <v>10056</v>
      </c>
      <c r="H710" s="341">
        <f>VLOOKUP(F708, '[2]Constant Information'!$J$4:$AF$188, 6, FALSE)</f>
        <v>10953</v>
      </c>
    </row>
    <row r="711" spans="2:8" x14ac:dyDescent="0.25">
      <c r="B711" s="344" t="s">
        <v>250</v>
      </c>
      <c r="C711" s="340">
        <f>VLOOKUP(B708, '[2]Constant Information'!$J$4:$N$188, 4, FALSE)</f>
        <v>4</v>
      </c>
      <c r="D711" s="341" t="str">
        <f>IF(C711&gt;4, VLOOKUP(B708, '[2]Constant Information'!$J$4:$W$188, 12, FALSE), "-")</f>
        <v>-</v>
      </c>
      <c r="E711" s="342"/>
      <c r="F711" s="344" t="s">
        <v>457</v>
      </c>
      <c r="G711" s="343">
        <f>VLOOKUP(F708, '[2]Constant Information'!$J$4:$AF$188, 9, FALSE)</f>
        <v>6511.1101688489998</v>
      </c>
      <c r="H711" s="341">
        <f>VLOOKUP(F708, '[2]Constant Information'!$J$4:$AF$188, 7, FALSE)</f>
        <v>8070.0364861200005</v>
      </c>
    </row>
    <row r="712" spans="2:8" ht="15.75" x14ac:dyDescent="0.25">
      <c r="B712" s="345" t="s">
        <v>454</v>
      </c>
      <c r="C712" s="346">
        <f>SUM(C709:C711)</f>
        <v>11</v>
      </c>
      <c r="D712" s="347">
        <f>IF(C712&gt;4, VLOOKUP(B708, '[2]Constant Information'!$J$4:$W$188, 13, FALSE), "-")</f>
        <v>74688.899999999994</v>
      </c>
      <c r="E712" s="348"/>
      <c r="F712" s="345" t="s">
        <v>249</v>
      </c>
      <c r="G712" s="349">
        <f>SUM(G709:G711)</f>
        <v>91256.010168848996</v>
      </c>
      <c r="H712" s="347">
        <f>SUM(H709:H711)</f>
        <v>79089.036486120007</v>
      </c>
    </row>
    <row r="713" spans="2:8" ht="15.75" x14ac:dyDescent="0.25">
      <c r="B713" s="334" t="s">
        <v>399</v>
      </c>
      <c r="C713" s="335"/>
      <c r="D713" s="336"/>
      <c r="E713" s="337"/>
      <c r="F713" s="334" t="s">
        <v>399</v>
      </c>
      <c r="G713" s="338"/>
      <c r="H713" s="336"/>
    </row>
    <row r="714" spans="2:8" x14ac:dyDescent="0.25">
      <c r="B714" s="339" t="s">
        <v>112</v>
      </c>
      <c r="C714" s="340">
        <f>VLOOKUP(B713, '[2]Constant Information'!$J$4:$N$188, 2, FALSE)</f>
        <v>0</v>
      </c>
      <c r="D714" s="341" t="str">
        <f>IF(C714&gt;4, VLOOKUP(B713, '[2]Constant Information'!$J$4:$W$188, 10, FALSE), "-")</f>
        <v>-</v>
      </c>
      <c r="E714" s="342"/>
      <c r="F714" s="339" t="s">
        <v>455</v>
      </c>
      <c r="G714" s="343">
        <f>VLOOKUP(F713, '[2]Constant Information'!$J$4:$AF$188, 13, FALSE)</f>
        <v>93456.82737487233</v>
      </c>
      <c r="H714" s="341">
        <f>VLOOKUP(F713, '[2]Constant Information'!$J$4:$AF$188, 15, FALSE)</f>
        <v>96060</v>
      </c>
    </row>
    <row r="715" spans="2:8" x14ac:dyDescent="0.25">
      <c r="B715" s="339" t="s">
        <v>93</v>
      </c>
      <c r="C715" s="340">
        <f>VLOOKUP(B713, '[2]Constant Information'!$J$4:$N$188, 3, FALSE)</f>
        <v>6</v>
      </c>
      <c r="D715" s="341">
        <f>IF(C715&gt;4, VLOOKUP(B713, '[2]Constant Information'!$J$4:$W$188, 11, FALSE), "-")</f>
        <v>93456.82737487233</v>
      </c>
      <c r="E715" s="342"/>
      <c r="F715" s="339" t="s">
        <v>456</v>
      </c>
      <c r="G715" s="343">
        <f>VLOOKUP(F713, '[2]Constant Information'!$J$4:$AF$188, 8, FALSE)</f>
        <v>10056</v>
      </c>
      <c r="H715" s="341">
        <f>VLOOKUP(F713, '[2]Constant Information'!$J$4:$AF$188, 6, FALSE)</f>
        <v>10953</v>
      </c>
    </row>
    <row r="716" spans="2:8" x14ac:dyDescent="0.25">
      <c r="B716" s="344" t="s">
        <v>250</v>
      </c>
      <c r="C716" s="340">
        <f>VLOOKUP(B713, '[2]Constant Information'!$J$4:$N$188, 4, FALSE)</f>
        <v>0</v>
      </c>
      <c r="D716" s="341" t="str">
        <f>IF(C716&gt;4, VLOOKUP(B713, '[2]Constant Information'!$J$4:$W$188, 12, FALSE), "-")</f>
        <v>-</v>
      </c>
      <c r="E716" s="342"/>
      <c r="F716" s="344" t="s">
        <v>457</v>
      </c>
      <c r="G716" s="343">
        <f>VLOOKUP(F713, '[2]Constant Information'!$J$4:$AF$188, 9, FALSE)</f>
        <v>11877.055531973368</v>
      </c>
      <c r="H716" s="341">
        <f>VLOOKUP(F713, '[2]Constant Information'!$J$4:$AF$188, 7, FALSE)</f>
        <v>12905.931889200001</v>
      </c>
    </row>
    <row r="717" spans="2:8" ht="15.75" x14ac:dyDescent="0.25">
      <c r="B717" s="345" t="s">
        <v>454</v>
      </c>
      <c r="C717" s="346">
        <f>SUM(C714:C716)</f>
        <v>6</v>
      </c>
      <c r="D717" s="347">
        <f>IF(C717&gt;4, VLOOKUP(B713, '[2]Constant Information'!$J$4:$W$188, 13, FALSE), "-")</f>
        <v>93456.82737487233</v>
      </c>
      <c r="E717" s="348"/>
      <c r="F717" s="345" t="s">
        <v>249</v>
      </c>
      <c r="G717" s="349">
        <f>SUM(G714:G716)</f>
        <v>115389.8829068457</v>
      </c>
      <c r="H717" s="347">
        <f>SUM(H714:H716)</f>
        <v>119918.9318892</v>
      </c>
    </row>
    <row r="718" spans="2:8" ht="15.75" x14ac:dyDescent="0.25">
      <c r="B718" s="334" t="s">
        <v>400</v>
      </c>
      <c r="C718" s="335"/>
      <c r="D718" s="336"/>
      <c r="E718" s="337"/>
      <c r="F718" s="334" t="s">
        <v>400</v>
      </c>
      <c r="G718" s="338"/>
      <c r="H718" s="336"/>
    </row>
    <row r="719" spans="2:8" x14ac:dyDescent="0.25">
      <c r="B719" s="339" t="s">
        <v>112</v>
      </c>
      <c r="C719" s="340">
        <f>VLOOKUP(B718, '[2]Constant Information'!$J$4:$N$188, 2, FALSE)</f>
        <v>1</v>
      </c>
      <c r="D719" s="341" t="str">
        <f>IF(C719&gt;4, VLOOKUP(B718, '[2]Constant Information'!$J$4:$W$188, 10, FALSE), "-")</f>
        <v>-</v>
      </c>
      <c r="E719" s="342"/>
      <c r="F719" s="339" t="s">
        <v>455</v>
      </c>
      <c r="G719" s="343">
        <f>VLOOKUP(F718, '[2]Constant Information'!$J$4:$AF$188, 13, FALSE)</f>
        <v>128879.83718592965</v>
      </c>
      <c r="H719" s="341">
        <f>VLOOKUP(F718, '[2]Constant Information'!$J$4:$AF$188, 15, FALSE)</f>
        <v>73212</v>
      </c>
    </row>
    <row r="720" spans="2:8" x14ac:dyDescent="0.25">
      <c r="B720" s="339" t="s">
        <v>93</v>
      </c>
      <c r="C720" s="340">
        <f>VLOOKUP(B718, '[2]Constant Information'!$J$4:$N$188, 3, FALSE)</f>
        <v>9</v>
      </c>
      <c r="D720" s="341">
        <f>IF(C720&gt;4, VLOOKUP(B718, '[2]Constant Information'!$J$4:$W$188, 11, FALSE), "-")</f>
        <v>83819.674371859306</v>
      </c>
      <c r="E720" s="342"/>
      <c r="F720" s="339" t="s">
        <v>456</v>
      </c>
      <c r="G720" s="343">
        <f>VLOOKUP(F718, '[2]Constant Information'!$J$4:$AF$188, 8, FALSE)</f>
        <v>10056</v>
      </c>
      <c r="H720" s="341">
        <f>VLOOKUP(F718, '[2]Constant Information'!$J$4:$AF$188, 6, FALSE)</f>
        <v>10953</v>
      </c>
    </row>
    <row r="721" spans="2:8" x14ac:dyDescent="0.25">
      <c r="B721" s="344" t="s">
        <v>250</v>
      </c>
      <c r="C721" s="340">
        <f>VLOOKUP(B718, '[2]Constant Information'!$J$4:$N$188, 4, FALSE)</f>
        <v>0</v>
      </c>
      <c r="D721" s="341" t="str">
        <f>IF(C721&gt;4, VLOOKUP(B718, '[2]Constant Information'!$J$4:$W$188, 12, FALSE), "-")</f>
        <v>-</v>
      </c>
      <c r="E721" s="342"/>
      <c r="F721" s="344" t="s">
        <v>457</v>
      </c>
      <c r="G721" s="343">
        <f>VLOOKUP(F718, '[2]Constant Information'!$J$4:$AF$188, 9, FALSE)</f>
        <v>16664.58986260138</v>
      </c>
      <c r="H721" s="341">
        <f>VLOOKUP(F718, '[2]Constant Information'!$J$4:$AF$188, 7, FALSE)</f>
        <v>9836.2386578400001</v>
      </c>
    </row>
    <row r="722" spans="2:8" ht="15.75" x14ac:dyDescent="0.25">
      <c r="B722" s="345" t="s">
        <v>454</v>
      </c>
      <c r="C722" s="346">
        <f>SUM(C719:C721)</f>
        <v>10</v>
      </c>
      <c r="D722" s="347">
        <f>IF(C722&gt;4, VLOOKUP(B718, '[2]Constant Information'!$J$4:$W$188, 13, FALSE), "-")</f>
        <v>128879.83718592965</v>
      </c>
      <c r="E722" s="348"/>
      <c r="F722" s="345" t="s">
        <v>249</v>
      </c>
      <c r="G722" s="349">
        <f>SUM(G719:G721)</f>
        <v>155600.42704853101</v>
      </c>
      <c r="H722" s="347">
        <f>SUM(H719:H721)</f>
        <v>94001.238657840004</v>
      </c>
    </row>
    <row r="723" spans="2:8" ht="15.75" x14ac:dyDescent="0.25">
      <c r="B723" s="334" t="s">
        <v>401</v>
      </c>
      <c r="C723" s="335"/>
      <c r="D723" s="336"/>
      <c r="E723" s="337"/>
      <c r="F723" s="334" t="s">
        <v>401</v>
      </c>
      <c r="G723" s="338"/>
      <c r="H723" s="336"/>
    </row>
    <row r="724" spans="2:8" x14ac:dyDescent="0.25">
      <c r="B724" s="339" t="s">
        <v>112</v>
      </c>
      <c r="C724" s="340">
        <f>VLOOKUP(B723, '[2]Constant Information'!$J$4:$N$188, 2, FALSE)</f>
        <v>14</v>
      </c>
      <c r="D724" s="341">
        <f>IF(C724&gt;4, VLOOKUP(B723, '[2]Constant Information'!$J$4:$W$188, 10, FALSE), "-")</f>
        <v>57575</v>
      </c>
      <c r="E724" s="342"/>
      <c r="F724" s="339" t="s">
        <v>455</v>
      </c>
      <c r="G724" s="343">
        <f>VLOOKUP(F723, '[2]Constant Information'!$J$4:$AF$188, 13, FALSE)</f>
        <v>61511</v>
      </c>
      <c r="H724" s="341">
        <f>VLOOKUP(F723, '[2]Constant Information'!$J$4:$AF$188, 15, FALSE)</f>
        <v>42708</v>
      </c>
    </row>
    <row r="725" spans="2:8" x14ac:dyDescent="0.25">
      <c r="B725" s="339" t="s">
        <v>93</v>
      </c>
      <c r="C725" s="340">
        <f>VLOOKUP(B723, '[2]Constant Information'!$J$4:$N$188, 3, FALSE)</f>
        <v>0</v>
      </c>
      <c r="D725" s="341" t="str">
        <f>IF(C725&gt;4, VLOOKUP(B723, '[2]Constant Information'!$J$4:$W$188, 11, FALSE), "-")</f>
        <v>-</v>
      </c>
      <c r="E725" s="342"/>
      <c r="F725" s="339" t="s">
        <v>456</v>
      </c>
      <c r="G725" s="343">
        <f>VLOOKUP(F723, '[2]Constant Information'!$J$4:$AF$188, 8, FALSE)</f>
        <v>10056</v>
      </c>
      <c r="H725" s="341">
        <f>VLOOKUP(F723, '[2]Constant Information'!$J$4:$AF$188, 6, FALSE)</f>
        <v>10953</v>
      </c>
    </row>
    <row r="726" spans="2:8" x14ac:dyDescent="0.25">
      <c r="B726" s="344" t="s">
        <v>250</v>
      </c>
      <c r="C726" s="340">
        <f>VLOOKUP(B723, '[2]Constant Information'!$J$4:$N$188, 4, FALSE)</f>
        <v>5</v>
      </c>
      <c r="D726" s="341">
        <f>IF(C726&gt;4, VLOOKUP(B723, '[2]Constant Information'!$J$4:$W$188, 12, FALSE), "-")</f>
        <v>65447</v>
      </c>
      <c r="E726" s="342"/>
      <c r="F726" s="344" t="s">
        <v>457</v>
      </c>
      <c r="G726" s="343">
        <f>VLOOKUP(F723, '[2]Constant Information'!$J$4:$AF$188, 9, FALSE)</f>
        <v>8264.1763110200009</v>
      </c>
      <c r="H726" s="341">
        <f>VLOOKUP(F723, '[2]Constant Information'!$J$4:$AF$188, 7, FALSE)</f>
        <v>5737.9402365599999</v>
      </c>
    </row>
    <row r="727" spans="2:8" ht="15.75" x14ac:dyDescent="0.25">
      <c r="B727" s="345" t="s">
        <v>454</v>
      </c>
      <c r="C727" s="346">
        <f>SUM(C724:C726)</f>
        <v>19</v>
      </c>
      <c r="D727" s="347">
        <f>IF(C727&gt;4, VLOOKUP(B723, '[2]Constant Information'!$J$4:$W$188, 13, FALSE), "-")</f>
        <v>61511</v>
      </c>
      <c r="E727" s="348"/>
      <c r="F727" s="345" t="s">
        <v>249</v>
      </c>
      <c r="G727" s="349">
        <f>SUM(G724:G726)</f>
        <v>79831.176311019997</v>
      </c>
      <c r="H727" s="347">
        <f>SUM(H724:H726)</f>
        <v>59398.940236559996</v>
      </c>
    </row>
    <row r="728" spans="2:8" ht="15.75" x14ac:dyDescent="0.25">
      <c r="B728" s="334" t="s">
        <v>402</v>
      </c>
      <c r="C728" s="335"/>
      <c r="D728" s="336"/>
      <c r="E728" s="337"/>
      <c r="F728" s="334" t="s">
        <v>402</v>
      </c>
      <c r="G728" s="338"/>
      <c r="H728" s="336"/>
    </row>
    <row r="729" spans="2:8" x14ac:dyDescent="0.25">
      <c r="B729" s="339" t="s">
        <v>112</v>
      </c>
      <c r="C729" s="340">
        <f>VLOOKUP(B728, '[2]Constant Information'!$J$4:$N$188, 2, FALSE)</f>
        <v>12</v>
      </c>
      <c r="D729" s="341">
        <f>IF(C729&gt;4, VLOOKUP(B728, '[2]Constant Information'!$J$4:$W$188, 10, FALSE), "-")</f>
        <v>66131.5</v>
      </c>
      <c r="E729" s="342"/>
      <c r="F729" s="339" t="s">
        <v>455</v>
      </c>
      <c r="G729" s="343">
        <f>VLOOKUP(F728, '[2]Constant Information'!$J$4:$AF$188, 13, FALSE)</f>
        <v>69527.75</v>
      </c>
      <c r="H729" s="341">
        <f>VLOOKUP(F728, '[2]Constant Information'!$J$4:$AF$188, 15, FALSE)</f>
        <v>60066</v>
      </c>
    </row>
    <row r="730" spans="2:8" x14ac:dyDescent="0.25">
      <c r="B730" s="339" t="s">
        <v>93</v>
      </c>
      <c r="C730" s="340">
        <f>VLOOKUP(B728, '[2]Constant Information'!$J$4:$N$188, 3, FALSE)</f>
        <v>0</v>
      </c>
      <c r="D730" s="341" t="str">
        <f>IF(C730&gt;4, VLOOKUP(B728, '[2]Constant Information'!$J$4:$W$188, 11, FALSE), "-")</f>
        <v>-</v>
      </c>
      <c r="E730" s="342"/>
      <c r="F730" s="339" t="s">
        <v>456</v>
      </c>
      <c r="G730" s="343">
        <f>VLOOKUP(F728, '[2]Constant Information'!$J$4:$AF$188, 8, FALSE)</f>
        <v>10056</v>
      </c>
      <c r="H730" s="341">
        <f>VLOOKUP(F728, '[2]Constant Information'!$J$4:$AF$188, 6, FALSE)</f>
        <v>10953</v>
      </c>
    </row>
    <row r="731" spans="2:8" x14ac:dyDescent="0.25">
      <c r="B731" s="344" t="s">
        <v>250</v>
      </c>
      <c r="C731" s="340">
        <f>VLOOKUP(B728, '[2]Constant Information'!$J$4:$N$188, 4, FALSE)</f>
        <v>5</v>
      </c>
      <c r="D731" s="341">
        <f>IF(C731&gt;4, VLOOKUP(B728, '[2]Constant Information'!$J$4:$W$188, 12, FALSE), "-")</f>
        <v>72924</v>
      </c>
      <c r="E731" s="342"/>
      <c r="F731" s="344" t="s">
        <v>457</v>
      </c>
      <c r="G731" s="343">
        <f>VLOOKUP(F728, '[2]Constant Information'!$J$4:$AF$188, 9, FALSE)</f>
        <v>8842.2896403775012</v>
      </c>
      <c r="H731" s="341">
        <f>VLOOKUP(F728, '[2]Constant Information'!$J$4:$AF$188, 7, FALSE)</f>
        <v>8070.0364861200005</v>
      </c>
    </row>
    <row r="732" spans="2:8" ht="15.75" x14ac:dyDescent="0.25">
      <c r="B732" s="345" t="s">
        <v>454</v>
      </c>
      <c r="C732" s="346">
        <f>SUM(C729:C731)</f>
        <v>17</v>
      </c>
      <c r="D732" s="347">
        <f>IF(C732&gt;4, VLOOKUP(B728, '[2]Constant Information'!$J$4:$W$188, 13, FALSE), "-")</f>
        <v>69527.75</v>
      </c>
      <c r="E732" s="348"/>
      <c r="F732" s="345" t="s">
        <v>249</v>
      </c>
      <c r="G732" s="349">
        <f>SUM(G729:G731)</f>
        <v>88426.039640377508</v>
      </c>
      <c r="H732" s="347">
        <f>SUM(H729:H731)</f>
        <v>79089.036486120007</v>
      </c>
    </row>
    <row r="733" spans="2:8" ht="15.75" x14ac:dyDescent="0.25">
      <c r="B733" s="334" t="s">
        <v>403</v>
      </c>
      <c r="C733" s="335"/>
      <c r="D733" s="336"/>
      <c r="E733" s="337"/>
      <c r="F733" s="334" t="s">
        <v>403</v>
      </c>
      <c r="G733" s="338"/>
      <c r="H733" s="336"/>
    </row>
    <row r="734" spans="2:8" x14ac:dyDescent="0.25">
      <c r="B734" s="339" t="s">
        <v>112</v>
      </c>
      <c r="C734" s="340">
        <f>VLOOKUP(B733, '[2]Constant Information'!$J$4:$N$188, 2, FALSE)</f>
        <v>10</v>
      </c>
      <c r="D734" s="341">
        <f>IF(C734&gt;4, VLOOKUP(B733, '[2]Constant Information'!$J$4:$W$188, 10, FALSE), "-")</f>
        <v>79382.399999999994</v>
      </c>
      <c r="E734" s="342"/>
      <c r="F734" s="339" t="s">
        <v>455</v>
      </c>
      <c r="G734" s="343">
        <f>VLOOKUP(F733, '[2]Constant Information'!$J$4:$AF$188, 13, FALSE)</f>
        <v>73499.199999999997</v>
      </c>
      <c r="H734" s="341">
        <f>VLOOKUP(F733, '[2]Constant Information'!$J$4:$AF$188, 15, FALSE)</f>
        <v>51384</v>
      </c>
    </row>
    <row r="735" spans="2:8" x14ac:dyDescent="0.25">
      <c r="B735" s="339" t="s">
        <v>93</v>
      </c>
      <c r="C735" s="340">
        <f>VLOOKUP(B733, '[2]Constant Information'!$J$4:$N$188, 3, FALSE)</f>
        <v>0</v>
      </c>
      <c r="D735" s="341" t="str">
        <f>IF(C735&gt;4, VLOOKUP(B733, '[2]Constant Information'!$J$4:$W$188, 11, FALSE), "-")</f>
        <v>-</v>
      </c>
      <c r="E735" s="342"/>
      <c r="F735" s="339" t="s">
        <v>456</v>
      </c>
      <c r="G735" s="343">
        <f>VLOOKUP(F733, '[2]Constant Information'!$J$4:$AF$188, 8, FALSE)</f>
        <v>10056</v>
      </c>
      <c r="H735" s="341">
        <f>VLOOKUP(F733, '[2]Constant Information'!$J$4:$AF$188, 6, FALSE)</f>
        <v>10953</v>
      </c>
    </row>
    <row r="736" spans="2:8" x14ac:dyDescent="0.25">
      <c r="B736" s="344" t="s">
        <v>250</v>
      </c>
      <c r="C736" s="340">
        <f>VLOOKUP(B733, '[2]Constant Information'!$J$4:$N$188, 4, FALSE)</f>
        <v>5</v>
      </c>
      <c r="D736" s="341">
        <f>IF(C736&gt;4, VLOOKUP(B733, '[2]Constant Information'!$J$4:$W$188, 12, FALSE), "-")</f>
        <v>67616</v>
      </c>
      <c r="E736" s="342"/>
      <c r="F736" s="344" t="s">
        <v>457</v>
      </c>
      <c r="G736" s="343">
        <f>VLOOKUP(F733, '[2]Constant Information'!$J$4:$AF$188, 9, FALSE)</f>
        <v>9347.3643938719997</v>
      </c>
      <c r="H736" s="341">
        <f>VLOOKUP(F733, '[2]Constant Information'!$J$4:$AF$188, 7, FALSE)</f>
        <v>6903.5853028800011</v>
      </c>
    </row>
    <row r="737" spans="2:8" ht="15.75" x14ac:dyDescent="0.25">
      <c r="B737" s="345" t="s">
        <v>454</v>
      </c>
      <c r="C737" s="346">
        <f>SUM(C734:C736)</f>
        <v>15</v>
      </c>
      <c r="D737" s="347">
        <f>IF(C737&gt;4, VLOOKUP(B733, '[2]Constant Information'!$J$4:$W$188, 13, FALSE), "-")</f>
        <v>73499.199999999997</v>
      </c>
      <c r="E737" s="348"/>
      <c r="F737" s="345" t="s">
        <v>249</v>
      </c>
      <c r="G737" s="349">
        <f>SUM(G734:G736)</f>
        <v>92902.564393872002</v>
      </c>
      <c r="H737" s="347">
        <f>SUM(H734:H736)</f>
        <v>69240.585302880005</v>
      </c>
    </row>
    <row r="738" spans="2:8" ht="15.75" x14ac:dyDescent="0.25">
      <c r="B738" s="334" t="s">
        <v>404</v>
      </c>
      <c r="C738" s="335"/>
      <c r="D738" s="336"/>
      <c r="E738" s="337"/>
      <c r="F738" s="334" t="s">
        <v>404</v>
      </c>
      <c r="G738" s="338"/>
      <c r="H738" s="336"/>
    </row>
    <row r="739" spans="2:8" x14ac:dyDescent="0.25">
      <c r="B739" s="339" t="s">
        <v>112</v>
      </c>
      <c r="C739" s="340">
        <f>VLOOKUP(B738, '[2]Constant Information'!$J$4:$N$188, 2, FALSE)</f>
        <v>2</v>
      </c>
      <c r="D739" s="341" t="str">
        <f>IF(C739&gt;4, VLOOKUP(B738, '[2]Constant Information'!$J$4:$W$188, 10, FALSE), "-")</f>
        <v>-</v>
      </c>
      <c r="E739" s="342"/>
      <c r="F739" s="339" t="s">
        <v>455</v>
      </c>
      <c r="G739" s="343">
        <f>VLOOKUP(F738, '[2]Constant Information'!$J$4:$AF$188, 13, FALSE)</f>
        <v>55502.046697725404</v>
      </c>
      <c r="H739" s="341">
        <f>VLOOKUP(F738, '[2]Constant Information'!$J$4:$AF$188, 15, FALSE)</f>
        <v>47712</v>
      </c>
    </row>
    <row r="740" spans="2:8" x14ac:dyDescent="0.25">
      <c r="B740" s="339" t="s">
        <v>93</v>
      </c>
      <c r="C740" s="340">
        <f>VLOOKUP(B738, '[2]Constant Information'!$J$4:$N$188, 3, FALSE)</f>
        <v>8</v>
      </c>
      <c r="D740" s="341">
        <f>IF(C740&gt;4, VLOOKUP(B738, '[2]Constant Information'!$J$4:$W$188, 11, FALSE), "-")</f>
        <v>50667.340093176215</v>
      </c>
      <c r="E740" s="342"/>
      <c r="F740" s="339" t="s">
        <v>456</v>
      </c>
      <c r="G740" s="343">
        <f>VLOOKUP(F738, '[2]Constant Information'!$J$4:$AF$188, 8, FALSE)</f>
        <v>10056</v>
      </c>
      <c r="H740" s="341">
        <f>VLOOKUP(F738, '[2]Constant Information'!$J$4:$AF$188, 6, FALSE)</f>
        <v>10953</v>
      </c>
    </row>
    <row r="741" spans="2:8" x14ac:dyDescent="0.25">
      <c r="B741" s="344" t="s">
        <v>250</v>
      </c>
      <c r="C741" s="340">
        <f>VLOOKUP(B738, '[2]Constant Information'!$J$4:$N$188, 4, FALSE)</f>
        <v>4</v>
      </c>
      <c r="D741" s="341" t="str">
        <f>IF(C741&gt;4, VLOOKUP(B738, '[2]Constant Information'!$J$4:$W$188, 12, FALSE), "-")</f>
        <v>-</v>
      </c>
      <c r="E741" s="342"/>
      <c r="F741" s="344" t="s">
        <v>457</v>
      </c>
      <c r="G741" s="343">
        <f>VLOOKUP(F738, '[2]Constant Information'!$J$4:$AF$188, 9, FALSE)</f>
        <v>5673.2693579154075</v>
      </c>
      <c r="H741" s="341">
        <f>VLOOKUP(F738, '[2]Constant Information'!$J$4:$AF$188, 7, FALSE)</f>
        <v>6410.2417478400002</v>
      </c>
    </row>
    <row r="742" spans="2:8" ht="15.75" x14ac:dyDescent="0.25">
      <c r="B742" s="345" t="s">
        <v>454</v>
      </c>
      <c r="C742" s="346">
        <f>SUM(C739:C741)</f>
        <v>14</v>
      </c>
      <c r="D742" s="347">
        <f>IF(C742&gt;4, VLOOKUP(B738, '[2]Constant Information'!$J$4:$W$188, 13, FALSE), "-")</f>
        <v>55502.046697725404</v>
      </c>
      <c r="E742" s="348"/>
      <c r="F742" s="345" t="s">
        <v>249</v>
      </c>
      <c r="G742" s="349">
        <f>SUM(G739:G741)</f>
        <v>71231.316055640811</v>
      </c>
      <c r="H742" s="347">
        <f>SUM(H739:H741)</f>
        <v>65075.241747840002</v>
      </c>
    </row>
    <row r="743" spans="2:8" ht="15.75" x14ac:dyDescent="0.25">
      <c r="B743" s="334" t="s">
        <v>405</v>
      </c>
      <c r="C743" s="335"/>
      <c r="D743" s="336"/>
      <c r="E743" s="337"/>
      <c r="F743" s="334" t="s">
        <v>405</v>
      </c>
      <c r="G743" s="338"/>
      <c r="H743" s="336"/>
    </row>
    <row r="744" spans="2:8" x14ac:dyDescent="0.25">
      <c r="B744" s="339" t="s">
        <v>112</v>
      </c>
      <c r="C744" s="340">
        <f>VLOOKUP(B743, '[2]Constant Information'!$J$4:$N$188, 2, FALSE)</f>
        <v>3</v>
      </c>
      <c r="D744" s="341" t="str">
        <f>IF(C744&gt;4, VLOOKUP(B743, '[2]Constant Information'!$J$4:$W$188, 10, FALSE), "-")</f>
        <v>-</v>
      </c>
      <c r="E744" s="342"/>
      <c r="F744" s="339" t="s">
        <v>455</v>
      </c>
      <c r="G744" s="343">
        <f>VLOOKUP(F743, '[2]Constant Information'!$J$4:$AF$188, 13, FALSE)</f>
        <v>68643.519375583099</v>
      </c>
      <c r="H744" s="341">
        <f>VLOOKUP(F743, '[2]Constant Information'!$J$4:$AF$188, 15, FALSE)</f>
        <v>58182</v>
      </c>
    </row>
    <row r="745" spans="2:8" x14ac:dyDescent="0.25">
      <c r="B745" s="339" t="s">
        <v>93</v>
      </c>
      <c r="C745" s="340">
        <f>VLOOKUP(B743, '[2]Constant Information'!$J$4:$N$188, 3, FALSE)</f>
        <v>4</v>
      </c>
      <c r="D745" s="341" t="str">
        <f>IF(C745&gt;4, VLOOKUP(B743, '[2]Constant Information'!$J$4:$W$188, 11, FALSE), "-")</f>
        <v>-</v>
      </c>
      <c r="E745" s="342"/>
      <c r="F745" s="339" t="s">
        <v>456</v>
      </c>
      <c r="G745" s="343">
        <f>VLOOKUP(F743, '[2]Constant Information'!$J$4:$AF$188, 8, FALSE)</f>
        <v>10056</v>
      </c>
      <c r="H745" s="341">
        <f>VLOOKUP(F743, '[2]Constant Information'!$J$4:$AF$188, 6, FALSE)</f>
        <v>10953</v>
      </c>
    </row>
    <row r="746" spans="2:8" x14ac:dyDescent="0.25">
      <c r="B746" s="344" t="s">
        <v>250</v>
      </c>
      <c r="C746" s="340">
        <f>VLOOKUP(B743, '[2]Constant Information'!$J$4:$N$188, 4, FALSE)</f>
        <v>4</v>
      </c>
      <c r="D746" s="341" t="str">
        <f>IF(C746&gt;4, VLOOKUP(B743, '[2]Constant Information'!$J$4:$W$188, 12, FALSE), "-")</f>
        <v>-</v>
      </c>
      <c r="E746" s="342"/>
      <c r="F746" s="344" t="s">
        <v>457</v>
      </c>
      <c r="G746" s="343">
        <f>VLOOKUP(F743, '[2]Constant Information'!$J$4:$AF$188, 9, FALSE)</f>
        <v>4788.0744177340021</v>
      </c>
      <c r="H746" s="341">
        <f>VLOOKUP(F743, '[2]Constant Information'!$J$4:$AF$188, 7, FALSE)</f>
        <v>7816.9157732400008</v>
      </c>
    </row>
    <row r="747" spans="2:8" ht="15.75" x14ac:dyDescent="0.25">
      <c r="B747" s="345" t="s">
        <v>454</v>
      </c>
      <c r="C747" s="346">
        <f>SUM(C744:C746)</f>
        <v>11</v>
      </c>
      <c r="D747" s="347">
        <f>IF(C747&gt;4, VLOOKUP(B743, '[2]Constant Information'!$J$4:$W$188, 13, FALSE), "-")</f>
        <v>68643.519375583099</v>
      </c>
      <c r="E747" s="348"/>
      <c r="F747" s="345" t="s">
        <v>249</v>
      </c>
      <c r="G747" s="349">
        <f>SUM(G744:G746)</f>
        <v>83487.593793317094</v>
      </c>
      <c r="H747" s="347">
        <f>SUM(H744:H746)</f>
        <v>76951.915773240005</v>
      </c>
    </row>
    <row r="748" spans="2:8" ht="15.75" x14ac:dyDescent="0.25">
      <c r="B748" s="334" t="s">
        <v>406</v>
      </c>
      <c r="C748" s="335"/>
      <c r="D748" s="336"/>
      <c r="E748" s="337"/>
      <c r="F748" s="334" t="s">
        <v>406</v>
      </c>
      <c r="G748" s="338"/>
      <c r="H748" s="336"/>
    </row>
    <row r="749" spans="2:8" x14ac:dyDescent="0.25">
      <c r="B749" s="339" t="s">
        <v>112</v>
      </c>
      <c r="C749" s="340">
        <f>VLOOKUP(B748, '[2]Constant Information'!$J$4:$N$188, 2, FALSE)</f>
        <v>17</v>
      </c>
      <c r="D749" s="341">
        <f>IF(C749&gt;4, VLOOKUP(B748, '[2]Constant Information'!$J$4:$W$188, 10, FALSE), "-")</f>
        <v>65427.5</v>
      </c>
      <c r="E749" s="342"/>
      <c r="F749" s="339" t="s">
        <v>455</v>
      </c>
      <c r="G749" s="343">
        <f>VLOOKUP(F748, '[2]Constant Information'!$J$4:$AF$188, 13, FALSE)</f>
        <v>64386.25</v>
      </c>
      <c r="H749" s="341">
        <f>VLOOKUP(F748, '[2]Constant Information'!$J$4:$AF$188, 15, FALSE)</f>
        <v>47712</v>
      </c>
    </row>
    <row r="750" spans="2:8" x14ac:dyDescent="0.25">
      <c r="B750" s="339" t="s">
        <v>93</v>
      </c>
      <c r="C750" s="340">
        <f>VLOOKUP(B748, '[2]Constant Information'!$J$4:$N$188, 3, FALSE)</f>
        <v>0</v>
      </c>
      <c r="D750" s="341" t="str">
        <f>IF(C750&gt;4, VLOOKUP(B748, '[2]Constant Information'!$J$4:$W$188, 11, FALSE), "-")</f>
        <v>-</v>
      </c>
      <c r="E750" s="342"/>
      <c r="F750" s="339" t="s">
        <v>456</v>
      </c>
      <c r="G750" s="343">
        <f>VLOOKUP(F748, '[2]Constant Information'!$J$4:$AF$188, 8, FALSE)</f>
        <v>10056</v>
      </c>
      <c r="H750" s="341">
        <f>VLOOKUP(F748, '[2]Constant Information'!$J$4:$AF$188, 6, FALSE)</f>
        <v>10953</v>
      </c>
    </row>
    <row r="751" spans="2:8" x14ac:dyDescent="0.25">
      <c r="B751" s="344" t="s">
        <v>250</v>
      </c>
      <c r="C751" s="340">
        <f>VLOOKUP(B748, '[2]Constant Information'!$J$4:$N$188, 4, FALSE)</f>
        <v>5</v>
      </c>
      <c r="D751" s="341">
        <f>IF(C751&gt;4, VLOOKUP(B748, '[2]Constant Information'!$J$4:$W$188, 12, FALSE), "-")</f>
        <v>63345</v>
      </c>
      <c r="E751" s="342"/>
      <c r="F751" s="344" t="s">
        <v>457</v>
      </c>
      <c r="G751" s="343">
        <f>VLOOKUP(F748, '[2]Constant Information'!$J$4:$AF$188, 9, FALSE)</f>
        <v>8650.4742567250014</v>
      </c>
      <c r="H751" s="341">
        <f>VLOOKUP(F748, '[2]Constant Information'!$J$4:$AF$188, 7, FALSE)</f>
        <v>6410.2417478400002</v>
      </c>
    </row>
    <row r="752" spans="2:8" ht="15.75" x14ac:dyDescent="0.25">
      <c r="B752" s="345" t="s">
        <v>454</v>
      </c>
      <c r="C752" s="346">
        <f>SUM(C749:C751)</f>
        <v>22</v>
      </c>
      <c r="D752" s="347">
        <f>IF(C752&gt;4, VLOOKUP(B748, '[2]Constant Information'!$J$4:$W$188, 13, FALSE), "-")</f>
        <v>64386.25</v>
      </c>
      <c r="E752" s="348"/>
      <c r="F752" s="345" t="s">
        <v>249</v>
      </c>
      <c r="G752" s="349">
        <f>SUM(G749:G751)</f>
        <v>83092.724256725007</v>
      </c>
      <c r="H752" s="347">
        <f>SUM(H749:H751)</f>
        <v>65075.241747840002</v>
      </c>
    </row>
    <row r="753" spans="2:8" ht="15.75" x14ac:dyDescent="0.25">
      <c r="B753" s="334" t="s">
        <v>407</v>
      </c>
      <c r="C753" s="335"/>
      <c r="D753" s="336"/>
      <c r="E753" s="337"/>
      <c r="F753" s="334" t="s">
        <v>407</v>
      </c>
      <c r="G753" s="338"/>
      <c r="H753" s="336"/>
    </row>
    <row r="754" spans="2:8" x14ac:dyDescent="0.25">
      <c r="B754" s="339" t="s">
        <v>112</v>
      </c>
      <c r="C754" s="340">
        <f>VLOOKUP(B753, '[2]Constant Information'!$J$4:$N$188, 2, FALSE)</f>
        <v>13</v>
      </c>
      <c r="D754" s="341">
        <f>IF(C754&gt;4, VLOOKUP(B753, '[2]Constant Information'!$J$4:$W$188, 10, FALSE), "-")</f>
        <v>66185.600000000006</v>
      </c>
      <c r="E754" s="342"/>
      <c r="F754" s="339" t="s">
        <v>455</v>
      </c>
      <c r="G754" s="343">
        <f>VLOOKUP(F753, '[2]Constant Information'!$J$4:$AF$188, 13, FALSE)</f>
        <v>63951.3</v>
      </c>
      <c r="H754" s="341">
        <f>VLOOKUP(F753, '[2]Constant Information'!$J$4:$AF$188, 15, FALSE)</f>
        <v>55338</v>
      </c>
    </row>
    <row r="755" spans="2:8" x14ac:dyDescent="0.25">
      <c r="B755" s="339" t="s">
        <v>93</v>
      </c>
      <c r="C755" s="340">
        <f>VLOOKUP(B753, '[2]Constant Information'!$J$4:$N$188, 3, FALSE)</f>
        <v>0</v>
      </c>
      <c r="D755" s="341" t="str">
        <f>IF(C755&gt;4, VLOOKUP(B753, '[2]Constant Information'!$J$4:$W$188, 11, FALSE), "-")</f>
        <v>-</v>
      </c>
      <c r="E755" s="342"/>
      <c r="F755" s="339" t="s">
        <v>456</v>
      </c>
      <c r="G755" s="343">
        <f>VLOOKUP(F753, '[2]Constant Information'!$J$4:$AF$188, 8, FALSE)</f>
        <v>10056</v>
      </c>
      <c r="H755" s="341">
        <f>VLOOKUP(F753, '[2]Constant Information'!$J$4:$AF$188, 6, FALSE)</f>
        <v>10953</v>
      </c>
    </row>
    <row r="756" spans="2:8" x14ac:dyDescent="0.25">
      <c r="B756" s="344" t="s">
        <v>250</v>
      </c>
      <c r="C756" s="340">
        <f>VLOOKUP(B753, '[2]Constant Information'!$J$4:$N$188, 4, FALSE)</f>
        <v>6</v>
      </c>
      <c r="D756" s="341">
        <f>IF(C756&gt;4, VLOOKUP(B753, '[2]Constant Information'!$J$4:$W$188, 12, FALSE), "-")</f>
        <v>61717</v>
      </c>
      <c r="E756" s="342"/>
      <c r="F756" s="344" t="s">
        <v>457</v>
      </c>
      <c r="G756" s="343">
        <f>VLOOKUP(F753, '[2]Constant Information'!$J$4:$AF$188, 9, FALSE)</f>
        <v>8592.0374976660005</v>
      </c>
      <c r="H756" s="341">
        <f>VLOOKUP(F753, '[2]Constant Information'!$J$4:$AF$188, 7, FALSE)</f>
        <v>7434.8163531600003</v>
      </c>
    </row>
    <row r="757" spans="2:8" ht="15.75" x14ac:dyDescent="0.25">
      <c r="B757" s="345" t="s">
        <v>454</v>
      </c>
      <c r="C757" s="346">
        <f>SUM(C754:C756)</f>
        <v>19</v>
      </c>
      <c r="D757" s="347">
        <f>IF(C757&gt;4, VLOOKUP(B753, '[2]Constant Information'!$J$4:$W$188, 13, FALSE), "-")</f>
        <v>63951.3</v>
      </c>
      <c r="E757" s="348"/>
      <c r="F757" s="345" t="s">
        <v>249</v>
      </c>
      <c r="G757" s="349">
        <f>SUM(G754:G756)</f>
        <v>82599.337497665998</v>
      </c>
      <c r="H757" s="347">
        <f>SUM(H754:H756)</f>
        <v>73725.81635316</v>
      </c>
    </row>
    <row r="758" spans="2:8" ht="15.75" x14ac:dyDescent="0.25">
      <c r="B758" s="334" t="s">
        <v>408</v>
      </c>
      <c r="C758" s="335"/>
      <c r="D758" s="336"/>
      <c r="E758" s="337"/>
      <c r="F758" s="334" t="s">
        <v>408</v>
      </c>
      <c r="G758" s="338"/>
      <c r="H758" s="336"/>
    </row>
    <row r="759" spans="2:8" x14ac:dyDescent="0.25">
      <c r="B759" s="339" t="s">
        <v>112</v>
      </c>
      <c r="C759" s="340">
        <f>VLOOKUP(B758, '[2]Constant Information'!$J$4:$N$188, 2, FALSE)</f>
        <v>3</v>
      </c>
      <c r="D759" s="341" t="str">
        <f>IF(C759&gt;4, VLOOKUP(B758, '[2]Constant Information'!$J$4:$W$188, 10, FALSE), "-")</f>
        <v>-</v>
      </c>
      <c r="E759" s="342"/>
      <c r="F759" s="339" t="s">
        <v>455</v>
      </c>
      <c r="G759" s="343">
        <f>VLOOKUP(F758, '[2]Constant Information'!$J$4:$AF$188, 13, FALSE)</f>
        <v>77669.907758227666</v>
      </c>
      <c r="H759" s="341">
        <f>VLOOKUP(F758, '[2]Constant Information'!$J$4:$AF$188, 15, FALSE)</f>
        <v>44808</v>
      </c>
    </row>
    <row r="760" spans="2:8" x14ac:dyDescent="0.25">
      <c r="B760" s="339" t="s">
        <v>93</v>
      </c>
      <c r="C760" s="340">
        <f>VLOOKUP(B758, '[2]Constant Information'!$J$4:$N$188, 3, FALSE)</f>
        <v>4</v>
      </c>
      <c r="D760" s="341" t="str">
        <f>IF(C760&gt;4, VLOOKUP(B758, '[2]Constant Information'!$J$4:$W$188, 11, FALSE), "-")</f>
        <v>-</v>
      </c>
      <c r="E760" s="342"/>
      <c r="F760" s="339" t="s">
        <v>456</v>
      </c>
      <c r="G760" s="343">
        <f>VLOOKUP(F758, '[2]Constant Information'!$J$4:$AF$188, 8, FALSE)</f>
        <v>10056</v>
      </c>
      <c r="H760" s="341">
        <f>VLOOKUP(F758, '[2]Constant Information'!$J$4:$AF$188, 6, FALSE)</f>
        <v>10953</v>
      </c>
    </row>
    <row r="761" spans="2:8" x14ac:dyDescent="0.25">
      <c r="B761" s="344" t="s">
        <v>250</v>
      </c>
      <c r="C761" s="340">
        <f>VLOOKUP(B758, '[2]Constant Information'!$J$4:$N$188, 4, FALSE)</f>
        <v>0</v>
      </c>
      <c r="D761" s="341" t="str">
        <f>IF(C761&gt;4, VLOOKUP(B758, '[2]Constant Information'!$J$4:$W$188, 12, FALSE), "-")</f>
        <v>-</v>
      </c>
      <c r="E761" s="342"/>
      <c r="F761" s="344" t="s">
        <v>457</v>
      </c>
      <c r="G761" s="343">
        <f>VLOOKUP(F758, '[2]Constant Information'!$J$4:$AF$188, 9, FALSE)</f>
        <v>11974.526960649171</v>
      </c>
      <c r="H761" s="341">
        <f>VLOOKUP(F758, '[2]Constant Information'!$J$4:$AF$188, 7, FALSE)</f>
        <v>6020.0811585600004</v>
      </c>
    </row>
    <row r="762" spans="2:8" ht="15.75" x14ac:dyDescent="0.25">
      <c r="B762" s="345" t="s">
        <v>454</v>
      </c>
      <c r="C762" s="346">
        <f>SUM(C759:C761)</f>
        <v>7</v>
      </c>
      <c r="D762" s="347">
        <f>IF(C762&gt;4, VLOOKUP(B758, '[2]Constant Information'!$J$4:$W$188, 13, FALSE), "-")</f>
        <v>77669.907758227666</v>
      </c>
      <c r="E762" s="348"/>
      <c r="F762" s="345" t="s">
        <v>249</v>
      </c>
      <c r="G762" s="349">
        <f>SUM(G759:G761)</f>
        <v>99700.434718876844</v>
      </c>
      <c r="H762" s="347">
        <f>SUM(H759:H761)</f>
        <v>61781.081158560002</v>
      </c>
    </row>
    <row r="763" spans="2:8" ht="15.75" x14ac:dyDescent="0.25">
      <c r="B763" s="334" t="s">
        <v>409</v>
      </c>
      <c r="C763" s="335"/>
      <c r="D763" s="336"/>
      <c r="E763" s="337"/>
      <c r="F763" s="334" t="s">
        <v>409</v>
      </c>
      <c r="G763" s="338"/>
      <c r="H763" s="336"/>
    </row>
    <row r="764" spans="2:8" x14ac:dyDescent="0.25">
      <c r="B764" s="339" t="s">
        <v>112</v>
      </c>
      <c r="C764" s="340">
        <f>VLOOKUP(B763, '[2]Constant Information'!$J$4:$N$188, 2, FALSE)</f>
        <v>6</v>
      </c>
      <c r="D764" s="341">
        <f>IF(C764&gt;4, VLOOKUP(B763, '[2]Constant Information'!$J$4:$W$188, 10, FALSE), "-")</f>
        <v>91908</v>
      </c>
      <c r="E764" s="342"/>
      <c r="F764" s="339" t="s">
        <v>455</v>
      </c>
      <c r="G764" s="343">
        <f>VLOOKUP(F763, '[2]Constant Information'!$J$4:$AF$188, 13, FALSE)</f>
        <v>84616.230874316941</v>
      </c>
      <c r="H764" s="341">
        <f>VLOOKUP(F763, '[2]Constant Information'!$J$4:$AF$188, 15, FALSE)</f>
        <v>63168</v>
      </c>
    </row>
    <row r="765" spans="2:8" x14ac:dyDescent="0.25">
      <c r="B765" s="339" t="s">
        <v>93</v>
      </c>
      <c r="C765" s="340">
        <f>VLOOKUP(B763, '[2]Constant Information'!$J$4:$N$188, 3, FALSE)</f>
        <v>7</v>
      </c>
      <c r="D765" s="341">
        <f>IF(C765&gt;4, VLOOKUP(B763, '[2]Constant Information'!$J$4:$W$188, 11, FALSE), "-")</f>
        <v>72668.692622950824</v>
      </c>
      <c r="E765" s="342"/>
      <c r="F765" s="339" t="s">
        <v>456</v>
      </c>
      <c r="G765" s="343">
        <f>VLOOKUP(F763, '[2]Constant Information'!$J$4:$AF$188, 8, FALSE)</f>
        <v>10056</v>
      </c>
      <c r="H765" s="341">
        <f>VLOOKUP(F763, '[2]Constant Information'!$J$4:$AF$188, 6, FALSE)</f>
        <v>10953</v>
      </c>
    </row>
    <row r="766" spans="2:8" x14ac:dyDescent="0.25">
      <c r="B766" s="344" t="s">
        <v>250</v>
      </c>
      <c r="C766" s="340">
        <f>VLOOKUP(B763, '[2]Constant Information'!$J$4:$N$188, 4, FALSE)</f>
        <v>4</v>
      </c>
      <c r="D766" s="341" t="str">
        <f>IF(C766&gt;4, VLOOKUP(B763, '[2]Constant Information'!$J$4:$W$188, 12, FALSE), "-")</f>
        <v>-</v>
      </c>
      <c r="E766" s="342"/>
      <c r="F766" s="344" t="s">
        <v>457</v>
      </c>
      <c r="G766" s="343">
        <f>VLOOKUP(F763, '[2]Constant Information'!$J$4:$AF$188, 9, FALSE)</f>
        <v>10153.947704918033</v>
      </c>
      <c r="H766" s="341">
        <f>VLOOKUP(F763, '[2]Constant Information'!$J$4:$AF$188, 7, FALSE)</f>
        <v>8486.7989337600011</v>
      </c>
    </row>
    <row r="767" spans="2:8" ht="15.75" x14ac:dyDescent="0.25">
      <c r="B767" s="345" t="s">
        <v>454</v>
      </c>
      <c r="C767" s="346">
        <f>SUM(C764:C766)</f>
        <v>17</v>
      </c>
      <c r="D767" s="347">
        <f>IF(C767&gt;4, VLOOKUP(B763, '[2]Constant Information'!$J$4:$W$188, 13, FALSE), "-")</f>
        <v>84616.230874316941</v>
      </c>
      <c r="E767" s="348"/>
      <c r="F767" s="345" t="s">
        <v>249</v>
      </c>
      <c r="G767" s="349">
        <f>SUM(G764:G766)</f>
        <v>104826.17857923497</v>
      </c>
      <c r="H767" s="347">
        <f>SUM(H764:H766)</f>
        <v>82607.798933760001</v>
      </c>
    </row>
    <row r="768" spans="2:8" ht="15.75" x14ac:dyDescent="0.25">
      <c r="B768" s="334" t="s">
        <v>410</v>
      </c>
      <c r="C768" s="335"/>
      <c r="D768" s="336"/>
      <c r="E768" s="337"/>
      <c r="F768" s="334" t="s">
        <v>410</v>
      </c>
      <c r="G768" s="338"/>
      <c r="H768" s="336"/>
    </row>
    <row r="769" spans="2:8" x14ac:dyDescent="0.25">
      <c r="B769" s="339" t="s">
        <v>112</v>
      </c>
      <c r="C769" s="340">
        <f>VLOOKUP(B768, '[2]Constant Information'!$J$4:$N$188, 2, FALSE)</f>
        <v>3</v>
      </c>
      <c r="D769" s="341" t="str">
        <f>IF(C769&gt;4, VLOOKUP(B768, '[2]Constant Information'!$J$4:$W$188, 10, FALSE), "-")</f>
        <v>-</v>
      </c>
      <c r="E769" s="342"/>
      <c r="F769" s="339" t="s">
        <v>455</v>
      </c>
      <c r="G769" s="343">
        <f>VLOOKUP(F768, '[2]Constant Information'!$J$4:$AF$188, 13, FALSE)</f>
        <v>61628.607763023494</v>
      </c>
      <c r="H769" s="341">
        <f>VLOOKUP(F768, '[2]Constant Information'!$J$4:$AF$188, 15, FALSE)</f>
        <v>38778</v>
      </c>
    </row>
    <row r="770" spans="2:8" x14ac:dyDescent="0.25">
      <c r="B770" s="339" t="s">
        <v>93</v>
      </c>
      <c r="C770" s="340">
        <f>VLOOKUP(B768, '[2]Constant Information'!$J$4:$N$188, 3, FALSE)</f>
        <v>3</v>
      </c>
      <c r="D770" s="341" t="str">
        <f>IF(C770&gt;4, VLOOKUP(B768, '[2]Constant Information'!$J$4:$W$188, 11, FALSE), "-")</f>
        <v>-</v>
      </c>
      <c r="E770" s="342"/>
      <c r="F770" s="339" t="s">
        <v>456</v>
      </c>
      <c r="G770" s="343">
        <f>VLOOKUP(F768, '[2]Constant Information'!$J$4:$AF$188, 8, FALSE)</f>
        <v>10056</v>
      </c>
      <c r="H770" s="341">
        <f>VLOOKUP(F768, '[2]Constant Information'!$J$4:$AF$188, 6, FALSE)</f>
        <v>10953</v>
      </c>
    </row>
    <row r="771" spans="2:8" x14ac:dyDescent="0.25">
      <c r="B771" s="344" t="s">
        <v>250</v>
      </c>
      <c r="C771" s="340">
        <f>VLOOKUP(B768, '[2]Constant Information'!$J$4:$N$188, 4, FALSE)</f>
        <v>3</v>
      </c>
      <c r="D771" s="341" t="str">
        <f>IF(C771&gt;4, VLOOKUP(B768, '[2]Constant Information'!$J$4:$W$188, 12, FALSE), "-")</f>
        <v>-</v>
      </c>
      <c r="E771" s="342"/>
      <c r="F771" s="344" t="s">
        <v>457</v>
      </c>
      <c r="G771" s="343">
        <f>VLOOKUP(F768, '[2]Constant Information'!$J$4:$AF$188, 9, FALSE)</f>
        <v>8279.9772456360988</v>
      </c>
      <c r="H771" s="341">
        <f>VLOOKUP(F768, '[2]Constant Information'!$J$4:$AF$188, 7, FALSE)</f>
        <v>5209.9336539600008</v>
      </c>
    </row>
    <row r="772" spans="2:8" ht="15.75" x14ac:dyDescent="0.25">
      <c r="B772" s="345" t="s">
        <v>454</v>
      </c>
      <c r="C772" s="346">
        <f>SUM(C769:C771)</f>
        <v>9</v>
      </c>
      <c r="D772" s="347">
        <f>IF(C772&gt;4, VLOOKUP(B768, '[2]Constant Information'!$J$4:$W$188, 13, FALSE), "-")</f>
        <v>61628.607763023494</v>
      </c>
      <c r="E772" s="348"/>
      <c r="F772" s="345" t="s">
        <v>249</v>
      </c>
      <c r="G772" s="349">
        <f>SUM(G769:G771)</f>
        <v>79964.585008659589</v>
      </c>
      <c r="H772" s="347">
        <f>SUM(H769:H771)</f>
        <v>54940.933653960004</v>
      </c>
    </row>
    <row r="773" spans="2:8" ht="15.75" x14ac:dyDescent="0.25">
      <c r="B773" s="334" t="s">
        <v>411</v>
      </c>
      <c r="C773" s="335"/>
      <c r="D773" s="336"/>
      <c r="E773" s="337"/>
      <c r="F773" s="334" t="s">
        <v>411</v>
      </c>
      <c r="G773" s="338"/>
      <c r="H773" s="336"/>
    </row>
    <row r="774" spans="2:8" x14ac:dyDescent="0.25">
      <c r="B774" s="339" t="s">
        <v>112</v>
      </c>
      <c r="C774" s="340">
        <f>VLOOKUP(B773, '[2]Constant Information'!$J$4:$N$188, 2, FALSE)</f>
        <v>0</v>
      </c>
      <c r="D774" s="341" t="str">
        <f>IF(C774&gt;4, VLOOKUP(B773, '[2]Constant Information'!$J$4:$W$188, 10, FALSE), "-")</f>
        <v>-</v>
      </c>
      <c r="E774" s="342"/>
      <c r="F774" s="339" t="s">
        <v>455</v>
      </c>
      <c r="G774" s="343" t="str">
        <f>VLOOKUP(F773, '[2]Constant Information'!$J$4:$AF$188, 13, FALSE)</f>
        <v>-</v>
      </c>
      <c r="H774" s="341">
        <f>VLOOKUP(F773, '[2]Constant Information'!$J$4:$AF$188, 15, FALSE)</f>
        <v>78834</v>
      </c>
    </row>
    <row r="775" spans="2:8" x14ac:dyDescent="0.25">
      <c r="B775" s="339" t="s">
        <v>93</v>
      </c>
      <c r="C775" s="340">
        <f>VLOOKUP(B773, '[2]Constant Information'!$J$4:$N$188, 3, FALSE)</f>
        <v>0</v>
      </c>
      <c r="D775" s="341" t="str">
        <f>IF(C775&gt;4, VLOOKUP(B773, '[2]Constant Information'!$J$4:$W$188, 11, FALSE), "-")</f>
        <v>-</v>
      </c>
      <c r="E775" s="342"/>
      <c r="F775" s="339" t="s">
        <v>456</v>
      </c>
      <c r="G775" s="343">
        <f>VLOOKUP(F773, '[2]Constant Information'!$J$4:$AF$188, 8, FALSE)</f>
        <v>10056</v>
      </c>
      <c r="H775" s="341">
        <f>VLOOKUP(F773, '[2]Constant Information'!$J$4:$AF$188, 6, FALSE)</f>
        <v>10953</v>
      </c>
    </row>
    <row r="776" spans="2:8" x14ac:dyDescent="0.25">
      <c r="B776" s="344" t="s">
        <v>250</v>
      </c>
      <c r="C776" s="340">
        <f>VLOOKUP(B773, '[2]Constant Information'!$J$4:$N$188, 4, FALSE)</f>
        <v>4</v>
      </c>
      <c r="D776" s="341" t="str">
        <f>IF(C776&gt;4, VLOOKUP(B773, '[2]Constant Information'!$J$4:$W$188, 12, FALSE), "-")</f>
        <v>-</v>
      </c>
      <c r="E776" s="342"/>
      <c r="F776" s="344" t="s">
        <v>457</v>
      </c>
      <c r="G776" s="343">
        <f>VLOOKUP(F773, '[2]Constant Information'!$J$4:$AF$188, 9, FALSE)</f>
        <v>7537.4350000000004</v>
      </c>
      <c r="H776" s="341">
        <f>VLOOKUP(F773, '[2]Constant Information'!$J$4:$AF$188, 7, FALSE)</f>
        <v>10591.570211880002</v>
      </c>
    </row>
    <row r="777" spans="2:8" ht="15.75" x14ac:dyDescent="0.25">
      <c r="B777" s="345" t="s">
        <v>454</v>
      </c>
      <c r="C777" s="346">
        <f>SUM(C774:C776)</f>
        <v>4</v>
      </c>
      <c r="D777" s="347" t="str">
        <f>IF(C777&gt;4, VLOOKUP(B773, '[2]Constant Information'!$J$4:$W$188, 13, FALSE), "-")</f>
        <v>-</v>
      </c>
      <c r="E777" s="348"/>
      <c r="F777" s="345" t="s">
        <v>249</v>
      </c>
      <c r="G777" s="349">
        <f>SUM(G774:G776)</f>
        <v>17593.435000000001</v>
      </c>
      <c r="H777" s="347">
        <f>SUM(H774:H776)</f>
        <v>100378.57021188</v>
      </c>
    </row>
    <row r="778" spans="2:8" ht="15.75" x14ac:dyDescent="0.25">
      <c r="B778" s="334" t="s">
        <v>412</v>
      </c>
      <c r="C778" s="335"/>
      <c r="D778" s="336"/>
      <c r="E778" s="337"/>
      <c r="F778" s="334" t="s">
        <v>412</v>
      </c>
      <c r="G778" s="338"/>
      <c r="H778" s="336"/>
    </row>
    <row r="779" spans="2:8" x14ac:dyDescent="0.25">
      <c r="B779" s="339" t="s">
        <v>112</v>
      </c>
      <c r="C779" s="340">
        <f>VLOOKUP(B778, '[2]Constant Information'!$J$4:$N$188, 2, FALSE)</f>
        <v>1</v>
      </c>
      <c r="D779" s="341" t="str">
        <f>IF(C779&gt;4, VLOOKUP(B778, '[2]Constant Information'!$J$4:$W$188, 10, FALSE), "-")</f>
        <v>-</v>
      </c>
      <c r="E779" s="342"/>
      <c r="F779" s="339" t="s">
        <v>455</v>
      </c>
      <c r="G779" s="343" t="str">
        <f>VLOOKUP(F778, '[2]Constant Information'!$J$4:$AF$188, 13, FALSE)</f>
        <v>-</v>
      </c>
      <c r="H779" s="341">
        <f>VLOOKUP(F778, '[2]Constant Information'!$J$4:$AF$188, 15, FALSE)</f>
        <v>42708</v>
      </c>
    </row>
    <row r="780" spans="2:8" x14ac:dyDescent="0.25">
      <c r="B780" s="339" t="s">
        <v>93</v>
      </c>
      <c r="C780" s="340">
        <f>VLOOKUP(B778, '[2]Constant Information'!$J$4:$N$188, 3, FALSE)</f>
        <v>0</v>
      </c>
      <c r="D780" s="341" t="str">
        <f>IF(C780&gt;4, VLOOKUP(B778, '[2]Constant Information'!$J$4:$W$188, 11, FALSE), "-")</f>
        <v>-</v>
      </c>
      <c r="E780" s="342"/>
      <c r="F780" s="339" t="s">
        <v>456</v>
      </c>
      <c r="G780" s="343">
        <f>VLOOKUP(F778, '[2]Constant Information'!$J$4:$AF$188, 8, FALSE)</f>
        <v>10056</v>
      </c>
      <c r="H780" s="341">
        <f>VLOOKUP(F778, '[2]Constant Information'!$J$4:$AF$188, 6, FALSE)</f>
        <v>10953</v>
      </c>
    </row>
    <row r="781" spans="2:8" x14ac:dyDescent="0.25">
      <c r="B781" s="344" t="s">
        <v>250</v>
      </c>
      <c r="C781" s="340">
        <f>VLOOKUP(B778, '[2]Constant Information'!$J$4:$N$188, 4, FALSE)</f>
        <v>1</v>
      </c>
      <c r="D781" s="341" t="str">
        <f>IF(C781&gt;4, VLOOKUP(B778, '[2]Constant Information'!$J$4:$W$188, 12, FALSE), "-")</f>
        <v>-</v>
      </c>
      <c r="E781" s="342"/>
      <c r="F781" s="344" t="s">
        <v>457</v>
      </c>
      <c r="G781" s="343">
        <f>VLOOKUP(F778, '[2]Constant Information'!$J$4:$AF$188, 9, FALSE)</f>
        <v>5570.90720865</v>
      </c>
      <c r="H781" s="341">
        <f>VLOOKUP(F778, '[2]Constant Information'!$J$4:$AF$188, 7, FALSE)</f>
        <v>5737.9402365599999</v>
      </c>
    </row>
    <row r="782" spans="2:8" ht="15.75" x14ac:dyDescent="0.25">
      <c r="B782" s="345" t="s">
        <v>454</v>
      </c>
      <c r="C782" s="346">
        <f>SUM(C779:C781)</f>
        <v>2</v>
      </c>
      <c r="D782" s="347" t="str">
        <f>IF(C782&gt;4, VLOOKUP(B778, '[2]Constant Information'!$J$4:$W$188, 13, FALSE), "-")</f>
        <v>-</v>
      </c>
      <c r="E782" s="348"/>
      <c r="F782" s="345" t="s">
        <v>249</v>
      </c>
      <c r="G782" s="349">
        <f>SUM(G779:G781)</f>
        <v>15626.90720865</v>
      </c>
      <c r="H782" s="347">
        <f>SUM(H779:H781)</f>
        <v>59398.940236559996</v>
      </c>
    </row>
    <row r="783" spans="2:8" ht="15.75" customHeight="1" x14ac:dyDescent="0.25">
      <c r="B783" s="327" t="s">
        <v>414</v>
      </c>
      <c r="C783" s="328"/>
      <c r="D783" s="329"/>
      <c r="E783" s="330"/>
      <c r="F783" s="327" t="s">
        <v>414</v>
      </c>
      <c r="G783" s="328"/>
      <c r="H783" s="329"/>
    </row>
    <row r="784" spans="2:8" ht="47.25" x14ac:dyDescent="0.25">
      <c r="B784" s="331" t="s">
        <v>451</v>
      </c>
      <c r="C784" s="332" t="s">
        <v>452</v>
      </c>
      <c r="D784" s="333" t="s">
        <v>453</v>
      </c>
      <c r="E784" s="330"/>
      <c r="F784" s="331" t="s">
        <v>451</v>
      </c>
      <c r="G784" s="332" t="s">
        <v>454</v>
      </c>
      <c r="H784" s="333" t="s">
        <v>38</v>
      </c>
    </row>
    <row r="785" spans="2:8" ht="15.75" x14ac:dyDescent="0.25">
      <c r="B785" s="334" t="s">
        <v>413</v>
      </c>
      <c r="C785" s="335"/>
      <c r="D785" s="336"/>
      <c r="E785" s="337"/>
      <c r="F785" s="334" t="s">
        <v>413</v>
      </c>
      <c r="G785" s="338"/>
      <c r="H785" s="336"/>
    </row>
    <row r="786" spans="2:8" x14ac:dyDescent="0.25">
      <c r="B786" s="339" t="s">
        <v>112</v>
      </c>
      <c r="C786" s="340">
        <f>VLOOKUP(B785, '[2]Constant Information'!$J$4:$N$188, 2, FALSE)</f>
        <v>2</v>
      </c>
      <c r="D786" s="341" t="str">
        <f>IF(C786&gt;4, VLOOKUP(B785, '[2]Constant Information'!$J$4:$W$188, 10, FALSE), "-")</f>
        <v>-</v>
      </c>
      <c r="E786" s="342"/>
      <c r="F786" s="339" t="s">
        <v>455</v>
      </c>
      <c r="G786" s="343">
        <f>VLOOKUP(F785, '[2]Constant Information'!$J$4:$AF$188, 13, FALSE)</f>
        <v>62728.66462297392</v>
      </c>
      <c r="H786" s="341">
        <f>VLOOKUP(F785, '[2]Constant Information'!$J$4:$AF$188, 15, FALSE)</f>
        <v>53106</v>
      </c>
    </row>
    <row r="787" spans="2:8" x14ac:dyDescent="0.25">
      <c r="B787" s="339" t="s">
        <v>93</v>
      </c>
      <c r="C787" s="340">
        <f>VLOOKUP(B785, '[2]Constant Information'!$J$4:$N$188, 3, FALSE)</f>
        <v>9</v>
      </c>
      <c r="D787" s="341">
        <f>IF(C787&gt;4, VLOOKUP(B785, '[2]Constant Information'!$J$4:$W$188, 11, FALSE), "-")</f>
        <v>64717.293868921777</v>
      </c>
      <c r="E787" s="342"/>
      <c r="F787" s="339" t="s">
        <v>456</v>
      </c>
      <c r="G787" s="343">
        <f>VLOOKUP(F785, '[2]Constant Information'!$J$4:$AF$188, 8, FALSE)</f>
        <v>10056</v>
      </c>
      <c r="H787" s="341">
        <f>VLOOKUP(F785, '[2]Constant Information'!$J$4:$AF$188, 6, FALSE)</f>
        <v>10953</v>
      </c>
    </row>
    <row r="788" spans="2:8" x14ac:dyDescent="0.25">
      <c r="B788" s="344" t="s">
        <v>250</v>
      </c>
      <c r="C788" s="340">
        <f>VLOOKUP(B785, '[2]Constant Information'!$J$4:$N$188, 4, FALSE)</f>
        <v>5</v>
      </c>
      <c r="D788" s="341">
        <f>IF(C788&gt;4, VLOOKUP(B785, '[2]Constant Information'!$J$4:$W$188, 12, FALSE), "-")</f>
        <v>68609.5</v>
      </c>
      <c r="E788" s="342"/>
      <c r="F788" s="344" t="s">
        <v>457</v>
      </c>
      <c r="G788" s="343">
        <f>VLOOKUP(F785, '[2]Constant Information'!$J$4:$AF$188, 9, FALSE)</f>
        <v>5833.9960241357403</v>
      </c>
      <c r="H788" s="341">
        <f>VLOOKUP(F785, '[2]Constant Information'!$J$4:$AF$188, 7, FALSE)</f>
        <v>7134.9408589200011</v>
      </c>
    </row>
    <row r="789" spans="2:8" ht="15.75" x14ac:dyDescent="0.25">
      <c r="B789" s="345" t="s">
        <v>454</v>
      </c>
      <c r="C789" s="346">
        <f>SUM(C786:C788)</f>
        <v>16</v>
      </c>
      <c r="D789" s="347">
        <f>IF(C789&gt;4, VLOOKUP(B785, '[2]Constant Information'!$J$4:$W$188, 13, FALSE), "-")</f>
        <v>62728.66462297392</v>
      </c>
      <c r="E789" s="348"/>
      <c r="F789" s="345" t="s">
        <v>249</v>
      </c>
      <c r="G789" s="349">
        <f>SUM(G786:G788)</f>
        <v>78618.660647109646</v>
      </c>
      <c r="H789" s="347">
        <f>SUM(H786:H788)</f>
        <v>71193.940858920003</v>
      </c>
    </row>
    <row r="790" spans="2:8" ht="15.75" x14ac:dyDescent="0.25">
      <c r="B790" s="334" t="s">
        <v>415</v>
      </c>
      <c r="C790" s="335"/>
      <c r="D790" s="336"/>
      <c r="E790" s="337"/>
      <c r="F790" s="334" t="s">
        <v>415</v>
      </c>
      <c r="G790" s="338"/>
      <c r="H790" s="336"/>
    </row>
    <row r="791" spans="2:8" x14ac:dyDescent="0.25">
      <c r="B791" s="339" t="s">
        <v>112</v>
      </c>
      <c r="C791" s="340">
        <f>VLOOKUP(B790, '[2]Constant Information'!$J$4:$N$188, 2, FALSE)</f>
        <v>0</v>
      </c>
      <c r="D791" s="341" t="str">
        <f>IF(C791&gt;4, VLOOKUP(B790, '[2]Constant Information'!$J$4:$W$188, 10, FALSE), "-")</f>
        <v>-</v>
      </c>
      <c r="E791" s="342"/>
      <c r="F791" s="339" t="s">
        <v>455</v>
      </c>
      <c r="G791" s="343">
        <f>VLOOKUP(F790, '[2]Constant Information'!$J$4:$AF$188, 13, FALSE)</f>
        <v>53294.553626149129</v>
      </c>
      <c r="H791" s="341">
        <f>VLOOKUP(F790, '[2]Constant Information'!$J$4:$AF$188, 15, FALSE)</f>
        <v>45900</v>
      </c>
    </row>
    <row r="792" spans="2:8" x14ac:dyDescent="0.25">
      <c r="B792" s="339" t="s">
        <v>93</v>
      </c>
      <c r="C792" s="340">
        <f>VLOOKUP(B790, '[2]Constant Information'!$J$4:$N$188, 3, FALSE)</f>
        <v>5</v>
      </c>
      <c r="D792" s="341">
        <f>IF(C792&gt;4, VLOOKUP(B790, '[2]Constant Information'!$J$4:$W$188, 11, FALSE), "-")</f>
        <v>53294.553626149129</v>
      </c>
      <c r="E792" s="342"/>
      <c r="F792" s="339" t="s">
        <v>456</v>
      </c>
      <c r="G792" s="343">
        <f>VLOOKUP(F790, '[2]Constant Information'!$J$4:$AF$188, 8, FALSE)</f>
        <v>10056</v>
      </c>
      <c r="H792" s="341">
        <f>VLOOKUP(F790, '[2]Constant Information'!$J$4:$AF$188, 6, FALSE)</f>
        <v>10953</v>
      </c>
    </row>
    <row r="793" spans="2:8" x14ac:dyDescent="0.25">
      <c r="B793" s="344" t="s">
        <v>250</v>
      </c>
      <c r="C793" s="340">
        <f>VLOOKUP(B790, '[2]Constant Information'!$J$4:$N$188, 4, FALSE)</f>
        <v>0</v>
      </c>
      <c r="D793" s="341" t="str">
        <f>IF(C793&gt;4, VLOOKUP(B790, '[2]Constant Information'!$J$4:$W$188, 12, FALSE), "-")</f>
        <v>-</v>
      </c>
      <c r="E793" s="342"/>
      <c r="F793" s="344" t="s">
        <v>457</v>
      </c>
      <c r="G793" s="343">
        <f>VLOOKUP(F790, '[2]Constant Information'!$J$4:$AF$188, 9, FALSE)</f>
        <v>8216.5292540145056</v>
      </c>
      <c r="H793" s="341">
        <f>VLOOKUP(F790, '[2]Constant Information'!$J$4:$AF$188, 7, FALSE)</f>
        <v>6166.7944380000008</v>
      </c>
    </row>
    <row r="794" spans="2:8" ht="15.75" x14ac:dyDescent="0.25">
      <c r="B794" s="345" t="s">
        <v>454</v>
      </c>
      <c r="C794" s="346">
        <f>SUM(C791:C793)</f>
        <v>5</v>
      </c>
      <c r="D794" s="347">
        <f>IF(C794&gt;4, VLOOKUP(B790, '[2]Constant Information'!$J$4:$W$188, 13, FALSE), "-")</f>
        <v>53294.553626149129</v>
      </c>
      <c r="E794" s="348"/>
      <c r="F794" s="345" t="s">
        <v>249</v>
      </c>
      <c r="G794" s="349">
        <f>SUM(G791:G793)</f>
        <v>71567.082880163638</v>
      </c>
      <c r="H794" s="347">
        <f>SUM(H791:H793)</f>
        <v>63019.794437999997</v>
      </c>
    </row>
    <row r="795" spans="2:8" ht="15.75" x14ac:dyDescent="0.25">
      <c r="B795" s="334" t="s">
        <v>416</v>
      </c>
      <c r="C795" s="335"/>
      <c r="D795" s="336"/>
      <c r="E795" s="337"/>
      <c r="F795" s="334" t="s">
        <v>416</v>
      </c>
      <c r="G795" s="338"/>
      <c r="H795" s="336"/>
    </row>
    <row r="796" spans="2:8" x14ac:dyDescent="0.25">
      <c r="B796" s="339" t="s">
        <v>112</v>
      </c>
      <c r="C796" s="340">
        <f>VLOOKUP(B795, '[2]Constant Information'!$J$4:$N$188, 2, FALSE)</f>
        <v>0</v>
      </c>
      <c r="D796" s="341" t="str">
        <f>IF(C796&gt;4, VLOOKUP(B795, '[2]Constant Information'!$J$4:$W$188, 10, FALSE), "-")</f>
        <v>-</v>
      </c>
      <c r="E796" s="342"/>
      <c r="F796" s="339" t="s">
        <v>455</v>
      </c>
      <c r="G796" s="343">
        <f>VLOOKUP(F795, '[2]Constant Information'!$J$4:$AF$188, 13, FALSE)</f>
        <v>69951.575951838517</v>
      </c>
      <c r="H796" s="341">
        <f>VLOOKUP(F795, '[2]Constant Information'!$J$4:$AF$188, 15, FALSE)</f>
        <v>51810</v>
      </c>
    </row>
    <row r="797" spans="2:8" x14ac:dyDescent="0.25">
      <c r="B797" s="339" t="s">
        <v>93</v>
      </c>
      <c r="C797" s="340">
        <f>VLOOKUP(B795, '[2]Constant Information'!$J$4:$N$188, 3, FALSE)</f>
        <v>4</v>
      </c>
      <c r="D797" s="341" t="str">
        <f>IF(C797&gt;4, VLOOKUP(B795, '[2]Constant Information'!$J$4:$W$188, 11, FALSE), "-")</f>
        <v>-</v>
      </c>
      <c r="E797" s="342"/>
      <c r="F797" s="339" t="s">
        <v>456</v>
      </c>
      <c r="G797" s="343">
        <f>VLOOKUP(F795, '[2]Constant Information'!$J$4:$AF$188, 8, FALSE)</f>
        <v>10056</v>
      </c>
      <c r="H797" s="341">
        <f>VLOOKUP(F795, '[2]Constant Information'!$J$4:$AF$188, 6, FALSE)</f>
        <v>10953</v>
      </c>
    </row>
    <row r="798" spans="2:8" x14ac:dyDescent="0.25">
      <c r="B798" s="344" t="s">
        <v>250</v>
      </c>
      <c r="C798" s="340">
        <f>VLOOKUP(B795, '[2]Constant Information'!$J$4:$N$188, 4, FALSE)</f>
        <v>1</v>
      </c>
      <c r="D798" s="341" t="str">
        <f>IF(C798&gt;4, VLOOKUP(B795, '[2]Constant Information'!$J$4:$W$188, 12, FALSE), "-")</f>
        <v>-</v>
      </c>
      <c r="E798" s="342"/>
      <c r="F798" s="344" t="s">
        <v>457</v>
      </c>
      <c r="G798" s="343">
        <f>VLOOKUP(F795, '[2]Constant Information'!$J$4:$AF$188, 9, FALSE)</f>
        <v>6092.3399091267092</v>
      </c>
      <c r="H798" s="341">
        <f>VLOOKUP(F795, '[2]Constant Information'!$J$4:$AF$188, 7, FALSE)</f>
        <v>6960.8196042000009</v>
      </c>
    </row>
    <row r="799" spans="2:8" ht="15.75" x14ac:dyDescent="0.25">
      <c r="B799" s="345" t="s">
        <v>454</v>
      </c>
      <c r="C799" s="346">
        <f>SUM(C796:C798)</f>
        <v>5</v>
      </c>
      <c r="D799" s="347">
        <f>IF(C799&gt;4, VLOOKUP(B795, '[2]Constant Information'!$J$4:$W$188, 13, FALSE), "-")</f>
        <v>69951.575951838517</v>
      </c>
      <c r="E799" s="348"/>
      <c r="F799" s="345" t="s">
        <v>249</v>
      </c>
      <c r="G799" s="349">
        <f>SUM(G796:G798)</f>
        <v>86099.915860965222</v>
      </c>
      <c r="H799" s="347">
        <f>SUM(H796:H798)</f>
        <v>69723.819604200005</v>
      </c>
    </row>
    <row r="800" spans="2:8" ht="15.75" x14ac:dyDescent="0.25">
      <c r="B800" s="334" t="s">
        <v>417</v>
      </c>
      <c r="C800" s="335"/>
      <c r="D800" s="336"/>
      <c r="E800" s="337"/>
      <c r="F800" s="334" t="s">
        <v>417</v>
      </c>
      <c r="G800" s="338"/>
      <c r="H800" s="336"/>
    </row>
    <row r="801" spans="2:8" x14ac:dyDescent="0.25">
      <c r="B801" s="339" t="s">
        <v>112</v>
      </c>
      <c r="C801" s="340">
        <f>VLOOKUP(B800, '[2]Constant Information'!$J$4:$N$188, 2, FALSE)</f>
        <v>1</v>
      </c>
      <c r="D801" s="341" t="str">
        <f>IF(C801&gt;4, VLOOKUP(B800, '[2]Constant Information'!$J$4:$W$188, 10, FALSE), "-")</f>
        <v>-</v>
      </c>
      <c r="E801" s="342"/>
      <c r="F801" s="339" t="s">
        <v>455</v>
      </c>
      <c r="G801" s="343">
        <f>VLOOKUP(F800, '[2]Constant Information'!$J$4:$AF$188, 13, FALSE)</f>
        <v>84922.180601092885</v>
      </c>
      <c r="H801" s="341">
        <f>VLOOKUP(F800, '[2]Constant Information'!$J$4:$AF$188, 15, FALSE)</f>
        <v>69690</v>
      </c>
    </row>
    <row r="802" spans="2:8" x14ac:dyDescent="0.25">
      <c r="B802" s="339" t="s">
        <v>93</v>
      </c>
      <c r="C802" s="340">
        <f>VLOOKUP(B800, '[2]Constant Information'!$J$4:$N$188, 3, FALSE)</f>
        <v>7</v>
      </c>
      <c r="D802" s="341">
        <f>IF(C802&gt;4, VLOOKUP(B800, '[2]Constant Information'!$J$4:$W$188, 11, FALSE), "-")</f>
        <v>69471.241803278681</v>
      </c>
      <c r="E802" s="342"/>
      <c r="F802" s="339" t="s">
        <v>456</v>
      </c>
      <c r="G802" s="343">
        <f>VLOOKUP(F800, '[2]Constant Information'!$J$4:$AF$188, 8, FALSE)</f>
        <v>10056</v>
      </c>
      <c r="H802" s="341">
        <f>VLOOKUP(F800, '[2]Constant Information'!$J$4:$AF$188, 6, FALSE)</f>
        <v>10953</v>
      </c>
    </row>
    <row r="803" spans="2:8" x14ac:dyDescent="0.25">
      <c r="B803" s="344" t="s">
        <v>250</v>
      </c>
      <c r="C803" s="340">
        <f>VLOOKUP(B800, '[2]Constant Information'!$J$4:$N$188, 4, FALSE)</f>
        <v>1</v>
      </c>
      <c r="D803" s="341" t="str">
        <f>IF(C803&gt;4, VLOOKUP(B800, '[2]Constant Information'!$J$4:$W$188, 12, FALSE), "-")</f>
        <v>-</v>
      </c>
      <c r="E803" s="342"/>
      <c r="F803" s="344" t="s">
        <v>457</v>
      </c>
      <c r="G803" s="343">
        <f>VLOOKUP(F800, '[2]Constant Information'!$J$4:$AF$188, 9, FALSE)</f>
        <v>8492.2180601092896</v>
      </c>
      <c r="H803" s="341">
        <f>VLOOKUP(F800, '[2]Constant Information'!$J$4:$AF$188, 7, FALSE)</f>
        <v>9363.0480258000007</v>
      </c>
    </row>
    <row r="804" spans="2:8" ht="15.75" x14ac:dyDescent="0.25">
      <c r="B804" s="345" t="s">
        <v>454</v>
      </c>
      <c r="C804" s="346">
        <f>SUM(C801:C803)</f>
        <v>9</v>
      </c>
      <c r="D804" s="347">
        <f>IF(C804&gt;4, VLOOKUP(B800, '[2]Constant Information'!$J$4:$W$188, 13, FALSE), "-")</f>
        <v>84922.180601092885</v>
      </c>
      <c r="E804" s="348"/>
      <c r="F804" s="345" t="s">
        <v>249</v>
      </c>
      <c r="G804" s="349">
        <f>SUM(G801:G803)</f>
        <v>103470.39866120217</v>
      </c>
      <c r="H804" s="347">
        <f>SUM(H801:H803)</f>
        <v>90006.048025800003</v>
      </c>
    </row>
    <row r="805" spans="2:8" ht="15.75" x14ac:dyDescent="0.25">
      <c r="B805" s="334" t="s">
        <v>418</v>
      </c>
      <c r="C805" s="335"/>
      <c r="D805" s="336"/>
      <c r="E805" s="337"/>
      <c r="F805" s="334" t="s">
        <v>418</v>
      </c>
      <c r="G805" s="338"/>
      <c r="H805" s="336"/>
    </row>
    <row r="806" spans="2:8" x14ac:dyDescent="0.25">
      <c r="B806" s="339" t="s">
        <v>112</v>
      </c>
      <c r="C806" s="340">
        <f>VLOOKUP(B805, '[2]Constant Information'!$J$4:$N$188, 2, FALSE)</f>
        <v>4</v>
      </c>
      <c r="D806" s="341" t="str">
        <f>IF(C806&gt;4, VLOOKUP(B805, '[2]Constant Information'!$J$4:$W$188, 10, FALSE), "-")</f>
        <v>-</v>
      </c>
      <c r="E806" s="342"/>
      <c r="F806" s="339" t="s">
        <v>455</v>
      </c>
      <c r="G806" s="343">
        <f>VLOOKUP(F805, '[2]Constant Information'!$J$4:$AF$188, 13, FALSE)</f>
        <v>44237.666501256288</v>
      </c>
      <c r="H806" s="341">
        <f>VLOOKUP(F805, '[2]Constant Information'!$J$4:$AF$188, 15, FALSE)</f>
        <v>45900</v>
      </c>
    </row>
    <row r="807" spans="2:8" x14ac:dyDescent="0.25">
      <c r="B807" s="339" t="s">
        <v>93</v>
      </c>
      <c r="C807" s="340">
        <f>VLOOKUP(B805, '[2]Constant Information'!$J$4:$N$188, 3, FALSE)</f>
        <v>9</v>
      </c>
      <c r="D807" s="341">
        <f>IF(C807&gt;4, VLOOKUP(B805, '[2]Constant Information'!$J$4:$W$188, 11, FALSE), "-")</f>
        <v>44515.300502512568</v>
      </c>
      <c r="E807" s="342"/>
      <c r="F807" s="339" t="s">
        <v>456</v>
      </c>
      <c r="G807" s="343">
        <f>VLOOKUP(F805, '[2]Constant Information'!$J$4:$AF$188, 8, FALSE)</f>
        <v>10056</v>
      </c>
      <c r="H807" s="341">
        <f>VLOOKUP(F805, '[2]Constant Information'!$J$4:$AF$188, 6, FALSE)</f>
        <v>10953</v>
      </c>
    </row>
    <row r="808" spans="2:8" x14ac:dyDescent="0.25">
      <c r="B808" s="344" t="s">
        <v>250</v>
      </c>
      <c r="C808" s="340">
        <f>VLOOKUP(B805, '[2]Constant Information'!$J$4:$N$188, 4, FALSE)</f>
        <v>0</v>
      </c>
      <c r="D808" s="341" t="str">
        <f>IF(C808&gt;4, VLOOKUP(B805, '[2]Constant Information'!$J$4:$W$188, 12, FALSE), "-")</f>
        <v>-</v>
      </c>
      <c r="E808" s="342"/>
      <c r="F808" s="344" t="s">
        <v>457</v>
      </c>
      <c r="G808" s="343">
        <f>VLOOKUP(F805, '[2]Constant Information'!$J$4:$AF$188, 9, FALSE)</f>
        <v>5943.455244663317</v>
      </c>
      <c r="H808" s="341">
        <f>VLOOKUP(F805, '[2]Constant Information'!$J$4:$AF$188, 7, FALSE)</f>
        <v>6166.7944380000008</v>
      </c>
    </row>
    <row r="809" spans="2:8" ht="15.75" x14ac:dyDescent="0.25">
      <c r="B809" s="345" t="s">
        <v>454</v>
      </c>
      <c r="C809" s="346">
        <f>SUM(C806:C808)</f>
        <v>13</v>
      </c>
      <c r="D809" s="347">
        <f>IF(C809&gt;4, VLOOKUP(B805, '[2]Constant Information'!$J$4:$W$188, 13, FALSE), "-")</f>
        <v>44237.666501256288</v>
      </c>
      <c r="E809" s="348"/>
      <c r="F809" s="345" t="s">
        <v>249</v>
      </c>
      <c r="G809" s="349">
        <f>SUM(G806:G808)</f>
        <v>60237.121745919605</v>
      </c>
      <c r="H809" s="347">
        <f>SUM(H806:H808)</f>
        <v>63019.794437999997</v>
      </c>
    </row>
    <row r="810" spans="2:8" ht="15.75" x14ac:dyDescent="0.25">
      <c r="B810" s="334" t="s">
        <v>419</v>
      </c>
      <c r="C810" s="335"/>
      <c r="D810" s="336"/>
      <c r="E810" s="337"/>
      <c r="F810" s="334" t="s">
        <v>419</v>
      </c>
      <c r="G810" s="338"/>
      <c r="H810" s="336"/>
    </row>
    <row r="811" spans="2:8" x14ac:dyDescent="0.25">
      <c r="B811" s="339" t="s">
        <v>112</v>
      </c>
      <c r="C811" s="340">
        <f>VLOOKUP(B810, '[2]Constant Information'!$J$4:$N$188, 2, FALSE)</f>
        <v>4</v>
      </c>
      <c r="D811" s="341" t="str">
        <f>IF(C811&gt;4, VLOOKUP(B810, '[2]Constant Information'!$J$4:$W$188, 10, FALSE), "-")</f>
        <v>-</v>
      </c>
      <c r="E811" s="342"/>
      <c r="F811" s="339" t="s">
        <v>455</v>
      </c>
      <c r="G811" s="343">
        <f>VLOOKUP(F810, '[2]Constant Information'!$J$4:$AF$188, 13, FALSE)</f>
        <v>77777.016393442624</v>
      </c>
      <c r="H811" s="341">
        <f>VLOOKUP(F810, '[2]Constant Information'!$J$4:$AF$188, 15, FALSE)</f>
        <v>57192</v>
      </c>
    </row>
    <row r="812" spans="2:8" x14ac:dyDescent="0.25">
      <c r="B812" s="339" t="s">
        <v>93</v>
      </c>
      <c r="C812" s="340">
        <f>VLOOKUP(B810, '[2]Constant Information'!$J$4:$N$188, 3, FALSE)</f>
        <v>5</v>
      </c>
      <c r="D812" s="341">
        <f>IF(C812&gt;4, VLOOKUP(B810, '[2]Constant Information'!$J$4:$W$188, 11, FALSE), "-")</f>
        <v>63734.799180327871</v>
      </c>
      <c r="E812" s="342"/>
      <c r="F812" s="339" t="s">
        <v>456</v>
      </c>
      <c r="G812" s="343">
        <f>VLOOKUP(F810, '[2]Constant Information'!$J$4:$AF$188, 8, FALSE)</f>
        <v>10056</v>
      </c>
      <c r="H812" s="341">
        <f>VLOOKUP(F810, '[2]Constant Information'!$J$4:$AF$188, 6, FALSE)</f>
        <v>10953</v>
      </c>
    </row>
    <row r="813" spans="2:8" x14ac:dyDescent="0.25">
      <c r="B813" s="344" t="s">
        <v>250</v>
      </c>
      <c r="C813" s="340">
        <f>VLOOKUP(B810, '[2]Constant Information'!$J$4:$N$188, 4, FALSE)</f>
        <v>3</v>
      </c>
      <c r="D813" s="341" t="str">
        <f>IF(C813&gt;4, VLOOKUP(B810, '[2]Constant Information'!$J$4:$W$188, 12, FALSE), "-")</f>
        <v>-</v>
      </c>
      <c r="E813" s="342"/>
      <c r="F813" s="344" t="s">
        <v>457</v>
      </c>
      <c r="G813" s="343">
        <f>VLOOKUP(F810, '[2]Constant Information'!$J$4:$AF$188, 9, FALSE)</f>
        <v>10449.561483645246</v>
      </c>
      <c r="H813" s="341">
        <f>VLOOKUP(F810, '[2]Constant Information'!$J$4:$AF$188, 7, FALSE)</f>
        <v>7683.9064814399999</v>
      </c>
    </row>
    <row r="814" spans="2:8" ht="15.75" x14ac:dyDescent="0.25">
      <c r="B814" s="345" t="s">
        <v>454</v>
      </c>
      <c r="C814" s="346">
        <f>SUM(C811:C813)</f>
        <v>12</v>
      </c>
      <c r="D814" s="347">
        <f>IF(C814&gt;4, VLOOKUP(B810, '[2]Constant Information'!$J$4:$W$188, 13, FALSE), "-")</f>
        <v>77777.016393442624</v>
      </c>
      <c r="E814" s="348"/>
      <c r="F814" s="345" t="s">
        <v>249</v>
      </c>
      <c r="G814" s="349">
        <f>SUM(G811:G813)</f>
        <v>98282.577877087868</v>
      </c>
      <c r="H814" s="347">
        <f>SUM(H811:H813)</f>
        <v>75828.906481440004</v>
      </c>
    </row>
    <row r="815" spans="2:8" ht="15.75" x14ac:dyDescent="0.25">
      <c r="B815" s="334" t="s">
        <v>420</v>
      </c>
      <c r="C815" s="335"/>
      <c r="D815" s="336"/>
      <c r="E815" s="337"/>
      <c r="F815" s="334" t="s">
        <v>420</v>
      </c>
      <c r="G815" s="338"/>
      <c r="H815" s="336"/>
    </row>
    <row r="816" spans="2:8" x14ac:dyDescent="0.25">
      <c r="B816" s="339" t="s">
        <v>112</v>
      </c>
      <c r="C816" s="340">
        <f>VLOOKUP(B815, '[2]Constant Information'!$J$4:$N$188, 2, FALSE)</f>
        <v>7</v>
      </c>
      <c r="D816" s="341">
        <f>IF(C816&gt;4, VLOOKUP(B815, '[2]Constant Information'!$J$4:$W$188, 10, FALSE), "-")</f>
        <v>52705.120000000003</v>
      </c>
      <c r="E816" s="342"/>
      <c r="F816" s="339" t="s">
        <v>455</v>
      </c>
      <c r="G816" s="343">
        <f>VLOOKUP(F815, '[2]Constant Information'!$J$4:$AF$188, 13, FALSE)</f>
        <v>48487.372499999998</v>
      </c>
      <c r="H816" s="341">
        <f>VLOOKUP(F815, '[2]Constant Information'!$J$4:$AF$188, 15, FALSE)</f>
        <v>45900</v>
      </c>
    </row>
    <row r="817" spans="2:8" x14ac:dyDescent="0.25">
      <c r="B817" s="339" t="s">
        <v>93</v>
      </c>
      <c r="C817" s="340">
        <f>VLOOKUP(B815, '[2]Constant Information'!$J$4:$N$188, 3, FALSE)</f>
        <v>0</v>
      </c>
      <c r="D817" s="341" t="str">
        <f>IF(C817&gt;4, VLOOKUP(B815, '[2]Constant Information'!$J$4:$W$188, 11, FALSE), "-")</f>
        <v>-</v>
      </c>
      <c r="E817" s="342"/>
      <c r="F817" s="339" t="s">
        <v>456</v>
      </c>
      <c r="G817" s="343">
        <f>VLOOKUP(F815, '[2]Constant Information'!$J$4:$AF$188, 8, FALSE)</f>
        <v>10056</v>
      </c>
      <c r="H817" s="341">
        <f>VLOOKUP(F815, '[2]Constant Information'!$J$4:$AF$188, 6, FALSE)</f>
        <v>10953</v>
      </c>
    </row>
    <row r="818" spans="2:8" x14ac:dyDescent="0.25">
      <c r="B818" s="344" t="s">
        <v>250</v>
      </c>
      <c r="C818" s="340">
        <f>VLOOKUP(B815, '[2]Constant Information'!$J$4:$N$188, 4, FALSE)</f>
        <v>6</v>
      </c>
      <c r="D818" s="341">
        <f>IF(C818&gt;4, VLOOKUP(B815, '[2]Constant Information'!$J$4:$W$188, 12, FALSE), "-")</f>
        <v>44269.625</v>
      </c>
      <c r="E818" s="342"/>
      <c r="F818" s="344" t="s">
        <v>457</v>
      </c>
      <c r="G818" s="343">
        <f>VLOOKUP(F815, '[2]Constant Information'!$J$4:$AF$188, 9, FALSE)</f>
        <v>1939.4948999999999</v>
      </c>
      <c r="H818" s="341">
        <f>VLOOKUP(F815, '[2]Constant Information'!$J$4:$AF$188, 7, FALSE)</f>
        <v>6166.7944380000008</v>
      </c>
    </row>
    <row r="819" spans="2:8" ht="15.75" x14ac:dyDescent="0.25">
      <c r="B819" s="345" t="s">
        <v>454</v>
      </c>
      <c r="C819" s="346">
        <f>SUM(C816:C818)</f>
        <v>13</v>
      </c>
      <c r="D819" s="347">
        <f>IF(C819&gt;4, VLOOKUP(B815, '[2]Constant Information'!$J$4:$W$188, 13, FALSE), "-")</f>
        <v>48487.372499999998</v>
      </c>
      <c r="E819" s="348"/>
      <c r="F819" s="345" t="s">
        <v>249</v>
      </c>
      <c r="G819" s="349">
        <f>SUM(G816:G818)</f>
        <v>60482.867399999996</v>
      </c>
      <c r="H819" s="347">
        <f>SUM(H816:H818)</f>
        <v>63019.794437999997</v>
      </c>
    </row>
    <row r="820" spans="2:8" ht="15.75" x14ac:dyDescent="0.25">
      <c r="B820" s="334" t="s">
        <v>421</v>
      </c>
      <c r="C820" s="335"/>
      <c r="D820" s="336"/>
      <c r="E820" s="337"/>
      <c r="F820" s="334" t="s">
        <v>421</v>
      </c>
      <c r="G820" s="338"/>
      <c r="H820" s="336"/>
    </row>
    <row r="821" spans="2:8" x14ac:dyDescent="0.25">
      <c r="B821" s="339" t="s">
        <v>112</v>
      </c>
      <c r="C821" s="340">
        <f>VLOOKUP(B820, '[2]Constant Information'!$J$4:$N$188, 2, FALSE)</f>
        <v>9</v>
      </c>
      <c r="D821" s="341">
        <f>IF(C821&gt;4, VLOOKUP(B820, '[2]Constant Information'!$J$4:$W$188, 10, FALSE), "-")</f>
        <v>77563.199999999997</v>
      </c>
      <c r="E821" s="342"/>
      <c r="F821" s="339" t="s">
        <v>455</v>
      </c>
      <c r="G821" s="343">
        <f>VLOOKUP(F820, '[2]Constant Information'!$J$4:$AF$188, 13, FALSE)</f>
        <v>66565.850000000006</v>
      </c>
      <c r="H821" s="341">
        <f>VLOOKUP(F820, '[2]Constant Information'!$J$4:$AF$188, 15, FALSE)</f>
        <v>55788</v>
      </c>
    </row>
    <row r="822" spans="2:8" x14ac:dyDescent="0.25">
      <c r="B822" s="339" t="s">
        <v>93</v>
      </c>
      <c r="C822" s="340">
        <f>VLOOKUP(B820, '[2]Constant Information'!$J$4:$N$188, 3, FALSE)</f>
        <v>0</v>
      </c>
      <c r="D822" s="341" t="str">
        <f>IF(C822&gt;4, VLOOKUP(B820, '[2]Constant Information'!$J$4:$W$188, 11, FALSE), "-")</f>
        <v>-</v>
      </c>
      <c r="E822" s="342"/>
      <c r="F822" s="339" t="s">
        <v>456</v>
      </c>
      <c r="G822" s="343">
        <f>VLOOKUP(F820, '[2]Constant Information'!$J$4:$AF$188, 8, FALSE)</f>
        <v>10056</v>
      </c>
      <c r="H822" s="341">
        <f>VLOOKUP(F820, '[2]Constant Information'!$J$4:$AF$188, 6, FALSE)</f>
        <v>10953</v>
      </c>
    </row>
    <row r="823" spans="2:8" x14ac:dyDescent="0.25">
      <c r="B823" s="344" t="s">
        <v>250</v>
      </c>
      <c r="C823" s="340">
        <f>VLOOKUP(B820, '[2]Constant Information'!$J$4:$N$188, 4, FALSE)</f>
        <v>2</v>
      </c>
      <c r="D823" s="341" t="str">
        <f>IF(C823&gt;4, VLOOKUP(B820, '[2]Constant Information'!$J$4:$W$188, 12, FALSE), "-")</f>
        <v>-</v>
      </c>
      <c r="E823" s="342"/>
      <c r="F823" s="344" t="s">
        <v>457</v>
      </c>
      <c r="G823" s="343">
        <f>VLOOKUP(F820, '[2]Constant Information'!$J$4:$AF$188, 9, FALSE)</f>
        <v>8943.309663197002</v>
      </c>
      <c r="H823" s="341">
        <f>VLOOKUP(F820, '[2]Constant Information'!$J$4:$AF$188, 7, FALSE)</f>
        <v>7495.2751221600001</v>
      </c>
    </row>
    <row r="824" spans="2:8" ht="15.75" x14ac:dyDescent="0.25">
      <c r="B824" s="345" t="s">
        <v>454</v>
      </c>
      <c r="C824" s="346">
        <f>SUM(C821:C823)</f>
        <v>11</v>
      </c>
      <c r="D824" s="347">
        <f>IF(C824&gt;4, VLOOKUP(B820, '[2]Constant Information'!$J$4:$W$188, 13, FALSE), "-")</f>
        <v>66565.850000000006</v>
      </c>
      <c r="E824" s="348"/>
      <c r="F824" s="345" t="s">
        <v>249</v>
      </c>
      <c r="G824" s="349">
        <f>SUM(G821:G823)</f>
        <v>85565.159663197002</v>
      </c>
      <c r="H824" s="347">
        <f>SUM(H821:H823)</f>
        <v>74236.275122160005</v>
      </c>
    </row>
    <row r="825" spans="2:8" ht="15.75" x14ac:dyDescent="0.25">
      <c r="B825" s="334" t="s">
        <v>422</v>
      </c>
      <c r="C825" s="335"/>
      <c r="D825" s="336"/>
      <c r="E825" s="337"/>
      <c r="F825" s="334" t="s">
        <v>422</v>
      </c>
      <c r="G825" s="338"/>
      <c r="H825" s="336"/>
    </row>
    <row r="826" spans="2:8" x14ac:dyDescent="0.25">
      <c r="B826" s="339" t="s">
        <v>112</v>
      </c>
      <c r="C826" s="340">
        <f>VLOOKUP(B825, '[2]Constant Information'!$J$4:$N$188, 2, FALSE)</f>
        <v>0</v>
      </c>
      <c r="D826" s="341" t="str">
        <f>IF(C826&gt;4, VLOOKUP(B825, '[2]Constant Information'!$J$4:$W$188, 10, FALSE), "-")</f>
        <v>-</v>
      </c>
      <c r="E826" s="342"/>
      <c r="F826" s="339" t="s">
        <v>455</v>
      </c>
      <c r="G826" s="343">
        <f>VLOOKUP(F825, '[2]Constant Information'!$J$4:$AF$188, 13, FALSE)</f>
        <v>81478.797400421536</v>
      </c>
      <c r="H826" s="341">
        <f>VLOOKUP(F825, '[2]Constant Information'!$J$4:$AF$188, 15, FALSE)</f>
        <v>75036</v>
      </c>
    </row>
    <row r="827" spans="2:8" x14ac:dyDescent="0.25">
      <c r="B827" s="339" t="s">
        <v>93</v>
      </c>
      <c r="C827" s="340">
        <f>VLOOKUP(B825, '[2]Constant Information'!$J$4:$N$188, 3, FALSE)</f>
        <v>6</v>
      </c>
      <c r="D827" s="341">
        <f>IF(C827&gt;4, VLOOKUP(B825, '[2]Constant Information'!$J$4:$W$188, 11, FALSE), "-")</f>
        <v>72200.469800843071</v>
      </c>
      <c r="E827" s="342"/>
      <c r="F827" s="339" t="s">
        <v>456</v>
      </c>
      <c r="G827" s="343">
        <f>VLOOKUP(F825, '[2]Constant Information'!$J$4:$AF$188, 8, FALSE)</f>
        <v>10056</v>
      </c>
      <c r="H827" s="341">
        <f>VLOOKUP(F825, '[2]Constant Information'!$J$4:$AF$188, 6, FALSE)</f>
        <v>10953</v>
      </c>
    </row>
    <row r="828" spans="2:8" x14ac:dyDescent="0.25">
      <c r="B828" s="344" t="s">
        <v>250</v>
      </c>
      <c r="C828" s="340">
        <f>VLOOKUP(B825, '[2]Constant Information'!$J$4:$N$188, 4, FALSE)</f>
        <v>2</v>
      </c>
      <c r="D828" s="341" t="str">
        <f>IF(C828&gt;4, VLOOKUP(B825, '[2]Constant Information'!$J$4:$W$188, 12, FALSE), "-")</f>
        <v>-</v>
      </c>
      <c r="E828" s="342"/>
      <c r="F828" s="344" t="s">
        <v>457</v>
      </c>
      <c r="G828" s="343">
        <f>VLOOKUP(F825, '[2]Constant Information'!$J$4:$AF$188, 9, FALSE)</f>
        <v>8509.2056149940636</v>
      </c>
      <c r="H828" s="341">
        <f>VLOOKUP(F825, '[2]Constant Information'!$J$4:$AF$188, 7, FALSE)</f>
        <v>10081.298201520001</v>
      </c>
    </row>
    <row r="829" spans="2:8" ht="15.75" x14ac:dyDescent="0.25">
      <c r="B829" s="345" t="s">
        <v>454</v>
      </c>
      <c r="C829" s="346">
        <f>SUM(C826:C828)</f>
        <v>8</v>
      </c>
      <c r="D829" s="347">
        <f>IF(C829&gt;4, VLOOKUP(B825, '[2]Constant Information'!$J$4:$W$188, 13, FALSE), "-")</f>
        <v>81478.797400421536</v>
      </c>
      <c r="E829" s="348"/>
      <c r="F829" s="345" t="s">
        <v>249</v>
      </c>
      <c r="G829" s="349">
        <f>SUM(G826:G828)</f>
        <v>100044.0030154156</v>
      </c>
      <c r="H829" s="347">
        <f>SUM(H826:H828)</f>
        <v>96070.298201519996</v>
      </c>
    </row>
    <row r="830" spans="2:8" ht="15.75" x14ac:dyDescent="0.25">
      <c r="B830" s="334" t="s">
        <v>423</v>
      </c>
      <c r="C830" s="335"/>
      <c r="D830" s="336"/>
      <c r="E830" s="337"/>
      <c r="F830" s="334" t="s">
        <v>423</v>
      </c>
      <c r="G830" s="338"/>
      <c r="H830" s="336"/>
    </row>
    <row r="831" spans="2:8" x14ac:dyDescent="0.25">
      <c r="B831" s="339" t="s">
        <v>112</v>
      </c>
      <c r="C831" s="340">
        <f>VLOOKUP(B830, '[2]Constant Information'!$J$4:$N$188, 2, FALSE)</f>
        <v>2</v>
      </c>
      <c r="D831" s="341" t="str">
        <f>IF(C831&gt;4, VLOOKUP(B830, '[2]Constant Information'!$J$4:$W$188, 10, FALSE), "-")</f>
        <v>-</v>
      </c>
      <c r="E831" s="342"/>
      <c r="F831" s="339" t="s">
        <v>455</v>
      </c>
      <c r="G831" s="343">
        <f>VLOOKUP(F830, '[2]Constant Information'!$J$4:$AF$188, 13, FALSE)</f>
        <v>95334.116370558375</v>
      </c>
      <c r="H831" s="341">
        <f>VLOOKUP(F830, '[2]Constant Information'!$J$4:$AF$188, 15, FALSE)</f>
        <v>67950</v>
      </c>
    </row>
    <row r="832" spans="2:8" x14ac:dyDescent="0.25">
      <c r="B832" s="339" t="s">
        <v>93</v>
      </c>
      <c r="C832" s="340">
        <f>VLOOKUP(B830, '[2]Constant Information'!$J$4:$N$188, 3, FALSE)</f>
        <v>5</v>
      </c>
      <c r="D832" s="341">
        <f>IF(C832&gt;4, VLOOKUP(B830, '[2]Constant Information'!$J$4:$W$188, 11, FALSE), "-")</f>
        <v>78856.98274111675</v>
      </c>
      <c r="E832" s="342"/>
      <c r="F832" s="339" t="s">
        <v>456</v>
      </c>
      <c r="G832" s="343">
        <f>VLOOKUP(F830, '[2]Constant Information'!$J$4:$AF$188, 8, FALSE)</f>
        <v>10056</v>
      </c>
      <c r="H832" s="341">
        <f>VLOOKUP(F830, '[2]Constant Information'!$J$4:$AF$188, 6, FALSE)</f>
        <v>10953</v>
      </c>
    </row>
    <row r="833" spans="2:8" x14ac:dyDescent="0.25">
      <c r="B833" s="344" t="s">
        <v>250</v>
      </c>
      <c r="C833" s="340">
        <f>VLOOKUP(B830, '[2]Constant Information'!$J$4:$N$188, 4, FALSE)</f>
        <v>0</v>
      </c>
      <c r="D833" s="341" t="str">
        <f>IF(C833&gt;4, VLOOKUP(B830, '[2]Constant Information'!$J$4:$W$188, 12, FALSE), "-")</f>
        <v>-</v>
      </c>
      <c r="E833" s="342"/>
      <c r="F833" s="344" t="s">
        <v>457</v>
      </c>
      <c r="G833" s="343">
        <f>VLOOKUP(F830, '[2]Constant Information'!$J$4:$AF$188, 9, FALSE)</f>
        <v>12808.407376592684</v>
      </c>
      <c r="H833" s="341">
        <f>VLOOKUP(F830, '[2]Constant Information'!$J$4:$AF$188, 7, FALSE)</f>
        <v>9129.2741189999997</v>
      </c>
    </row>
    <row r="834" spans="2:8" ht="15.75" x14ac:dyDescent="0.25">
      <c r="B834" s="345" t="s">
        <v>454</v>
      </c>
      <c r="C834" s="346">
        <f>SUM(C831:C833)</f>
        <v>7</v>
      </c>
      <c r="D834" s="347">
        <f>IF(C834&gt;4, VLOOKUP(B830, '[2]Constant Information'!$J$4:$W$188, 13, FALSE), "-")</f>
        <v>95334.116370558375</v>
      </c>
      <c r="E834" s="348"/>
      <c r="F834" s="345" t="s">
        <v>249</v>
      </c>
      <c r="G834" s="349">
        <f>SUM(G831:G833)</f>
        <v>118198.52374715106</v>
      </c>
      <c r="H834" s="347">
        <f>SUM(H831:H833)</f>
        <v>88032.274118999994</v>
      </c>
    </row>
    <row r="835" spans="2:8" ht="15.75" x14ac:dyDescent="0.25">
      <c r="B835" s="334" t="s">
        <v>424</v>
      </c>
      <c r="C835" s="335"/>
      <c r="D835" s="336"/>
      <c r="E835" s="337"/>
      <c r="F835" s="334" t="s">
        <v>424</v>
      </c>
      <c r="G835" s="338"/>
      <c r="H835" s="336"/>
    </row>
    <row r="836" spans="2:8" x14ac:dyDescent="0.25">
      <c r="B836" s="339" t="s">
        <v>112</v>
      </c>
      <c r="C836" s="340">
        <f>VLOOKUP(B835, '[2]Constant Information'!$J$4:$N$188, 2, FALSE)</f>
        <v>10</v>
      </c>
      <c r="D836" s="341">
        <f>IF(C836&gt;4, VLOOKUP(B835, '[2]Constant Information'!$J$4:$W$188, 10, FALSE), "-")</f>
        <v>74899.5</v>
      </c>
      <c r="E836" s="342"/>
      <c r="F836" s="339" t="s">
        <v>455</v>
      </c>
      <c r="G836" s="343">
        <f>VLOOKUP(F835, '[2]Constant Information'!$J$4:$AF$188, 13, FALSE)</f>
        <v>66958.597780126845</v>
      </c>
      <c r="H836" s="341">
        <f>VLOOKUP(F835, '[2]Constant Information'!$J$4:$AF$188, 15, FALSE)</f>
        <v>57192</v>
      </c>
    </row>
    <row r="837" spans="2:8" x14ac:dyDescent="0.25">
      <c r="B837" s="339" t="s">
        <v>93</v>
      </c>
      <c r="C837" s="340">
        <f>VLOOKUP(B835, '[2]Constant Information'!$J$4:$N$188, 3, FALSE)</f>
        <v>8</v>
      </c>
      <c r="D837" s="341">
        <f>IF(C837&gt;4, VLOOKUP(B835, '[2]Constant Information'!$J$4:$W$188, 11, FALSE), "-")</f>
        <v>59017.695560253705</v>
      </c>
      <c r="E837" s="342"/>
      <c r="F837" s="339" t="s">
        <v>456</v>
      </c>
      <c r="G837" s="343">
        <f>VLOOKUP(F835, '[2]Constant Information'!$J$4:$AF$188, 8, FALSE)</f>
        <v>10056</v>
      </c>
      <c r="H837" s="341">
        <f>VLOOKUP(F835, '[2]Constant Information'!$J$4:$AF$188, 6, FALSE)</f>
        <v>10953</v>
      </c>
    </row>
    <row r="838" spans="2:8" x14ac:dyDescent="0.25">
      <c r="B838" s="344" t="s">
        <v>250</v>
      </c>
      <c r="C838" s="340">
        <f>VLOOKUP(B835, '[2]Constant Information'!$J$4:$N$188, 4, FALSE)</f>
        <v>0</v>
      </c>
      <c r="D838" s="341" t="str">
        <f>IF(C838&gt;4, VLOOKUP(B835, '[2]Constant Information'!$J$4:$W$188, 12, FALSE), "-")</f>
        <v>-</v>
      </c>
      <c r="E838" s="342"/>
      <c r="F838" s="344" t="s">
        <v>457</v>
      </c>
      <c r="G838" s="343">
        <f>VLOOKUP(F835, '[2]Constant Information'!$J$4:$AF$188, 9, FALSE)</f>
        <v>8996.0764350057816</v>
      </c>
      <c r="H838" s="341">
        <f>VLOOKUP(F835, '[2]Constant Information'!$J$4:$AF$188, 7, FALSE)</f>
        <v>7683.9064814399999</v>
      </c>
    </row>
    <row r="839" spans="2:8" ht="15.75" x14ac:dyDescent="0.25">
      <c r="B839" s="345" t="s">
        <v>454</v>
      </c>
      <c r="C839" s="346">
        <f>SUM(C836:C838)</f>
        <v>18</v>
      </c>
      <c r="D839" s="347">
        <f>IF(C839&gt;4, VLOOKUP(B835, '[2]Constant Information'!$J$4:$W$188, 13, FALSE), "-")</f>
        <v>66958.597780126845</v>
      </c>
      <c r="E839" s="348"/>
      <c r="F839" s="345" t="s">
        <v>249</v>
      </c>
      <c r="G839" s="349">
        <f>SUM(G836:G838)</f>
        <v>86010.674215132633</v>
      </c>
      <c r="H839" s="347">
        <f>SUM(H836:H838)</f>
        <v>75828.906481440004</v>
      </c>
    </row>
    <row r="840" spans="2:8" ht="15.75" x14ac:dyDescent="0.25">
      <c r="B840" s="334" t="s">
        <v>425</v>
      </c>
      <c r="C840" s="335"/>
      <c r="D840" s="336"/>
      <c r="E840" s="337"/>
      <c r="F840" s="334" t="s">
        <v>425</v>
      </c>
      <c r="G840" s="338"/>
      <c r="H840" s="336"/>
    </row>
    <row r="841" spans="2:8" x14ac:dyDescent="0.25">
      <c r="B841" s="339" t="s">
        <v>112</v>
      </c>
      <c r="C841" s="340">
        <f>VLOOKUP(B840, '[2]Constant Information'!$J$4:$N$188, 2, FALSE)</f>
        <v>1</v>
      </c>
      <c r="D841" s="341" t="str">
        <f>IF(C841&gt;4, VLOOKUP(B840, '[2]Constant Information'!$J$4:$W$188, 10, FALSE), "-")</f>
        <v>-</v>
      </c>
      <c r="E841" s="342"/>
      <c r="F841" s="339" t="s">
        <v>455</v>
      </c>
      <c r="G841" s="343">
        <f>VLOOKUP(F840, '[2]Constant Information'!$J$4:$AF$188, 13, FALSE)</f>
        <v>58150.161644535241</v>
      </c>
      <c r="H841" s="341">
        <f>VLOOKUP(F840, '[2]Constant Information'!$J$4:$AF$188, 15, FALSE)</f>
        <v>50532</v>
      </c>
    </row>
    <row r="842" spans="2:8" x14ac:dyDescent="0.25">
      <c r="B842" s="339" t="s">
        <v>93</v>
      </c>
      <c r="C842" s="340">
        <f>VLOOKUP(B840, '[2]Constant Information'!$J$4:$N$188, 3, FALSE)</f>
        <v>9</v>
      </c>
      <c r="D842" s="341">
        <f>IF(C842&gt;4, VLOOKUP(B840, '[2]Constant Information'!$J$4:$W$188, 11, FALSE), "-")</f>
        <v>60670.823289070482</v>
      </c>
      <c r="E842" s="342"/>
      <c r="F842" s="339" t="s">
        <v>456</v>
      </c>
      <c r="G842" s="343">
        <f>VLOOKUP(F840, '[2]Constant Information'!$J$4:$AF$188, 8, FALSE)</f>
        <v>10056</v>
      </c>
      <c r="H842" s="341">
        <f>VLOOKUP(F840, '[2]Constant Information'!$J$4:$AF$188, 6, FALSE)</f>
        <v>10953</v>
      </c>
    </row>
    <row r="843" spans="2:8" x14ac:dyDescent="0.25">
      <c r="B843" s="344" t="s">
        <v>250</v>
      </c>
      <c r="C843" s="340">
        <f>VLOOKUP(B840, '[2]Constant Information'!$J$4:$N$188, 4, FALSE)</f>
        <v>0</v>
      </c>
      <c r="D843" s="341" t="str">
        <f>IF(C843&gt;4, VLOOKUP(B840, '[2]Constant Information'!$J$4:$W$188, 12, FALSE), "-")</f>
        <v>-</v>
      </c>
      <c r="E843" s="342"/>
      <c r="F843" s="344" t="s">
        <v>457</v>
      </c>
      <c r="G843" s="343">
        <f>VLOOKUP(F840, '[2]Constant Information'!$J$4:$AF$188, 9, FALSE)</f>
        <v>9269.9425327590507</v>
      </c>
      <c r="H843" s="341">
        <f>VLOOKUP(F840, '[2]Constant Information'!$J$4:$AF$188, 7, FALSE)</f>
        <v>6789.1167002400007</v>
      </c>
    </row>
    <row r="844" spans="2:8" ht="15.75" x14ac:dyDescent="0.25">
      <c r="B844" s="345" t="s">
        <v>454</v>
      </c>
      <c r="C844" s="346">
        <f>SUM(C841:C843)</f>
        <v>10</v>
      </c>
      <c r="D844" s="347">
        <f>IF(C844&gt;4, VLOOKUP(B840, '[2]Constant Information'!$J$4:$W$188, 13, FALSE), "-")</f>
        <v>58150.161644535241</v>
      </c>
      <c r="E844" s="348"/>
      <c r="F844" s="345" t="s">
        <v>249</v>
      </c>
      <c r="G844" s="349">
        <f>SUM(G841:G843)</f>
        <v>77476.104177294299</v>
      </c>
      <c r="H844" s="347">
        <f>SUM(H841:H843)</f>
        <v>68274.116700240003</v>
      </c>
    </row>
    <row r="845" spans="2:8" ht="15.75" x14ac:dyDescent="0.25">
      <c r="B845" s="334" t="s">
        <v>426</v>
      </c>
      <c r="C845" s="335"/>
      <c r="D845" s="336"/>
      <c r="E845" s="337"/>
      <c r="F845" s="334" t="s">
        <v>426</v>
      </c>
      <c r="G845" s="338"/>
      <c r="H845" s="336"/>
    </row>
    <row r="846" spans="2:8" x14ac:dyDescent="0.25">
      <c r="B846" s="339" t="s">
        <v>112</v>
      </c>
      <c r="C846" s="340">
        <f>VLOOKUP(B845, '[2]Constant Information'!$J$4:$N$188, 2, FALSE)</f>
        <v>1</v>
      </c>
      <c r="D846" s="341" t="str">
        <f>IF(C846&gt;4, VLOOKUP(B845, '[2]Constant Information'!$J$4:$W$188, 10, FALSE), "-")</f>
        <v>-</v>
      </c>
      <c r="E846" s="342"/>
      <c r="F846" s="339" t="s">
        <v>455</v>
      </c>
      <c r="G846" s="343">
        <f>VLOOKUP(F845, '[2]Constant Information'!$J$4:$AF$188, 13, FALSE)</f>
        <v>66593.177127847943</v>
      </c>
      <c r="H846" s="341">
        <f>VLOOKUP(F845, '[2]Constant Information'!$J$4:$AF$188, 15, FALSE)</f>
        <v>54456</v>
      </c>
    </row>
    <row r="847" spans="2:8" x14ac:dyDescent="0.25">
      <c r="B847" s="339" t="s">
        <v>93</v>
      </c>
      <c r="C847" s="340">
        <f>VLOOKUP(B845, '[2]Constant Information'!$J$4:$N$188, 3, FALSE)</f>
        <v>6</v>
      </c>
      <c r="D847" s="341">
        <f>IF(C847&gt;4, VLOOKUP(B845, '[2]Constant Information'!$J$4:$W$188, 11, FALSE), "-")</f>
        <v>55716.8542556959</v>
      </c>
      <c r="E847" s="342"/>
      <c r="F847" s="339" t="s">
        <v>456</v>
      </c>
      <c r="G847" s="343">
        <f>VLOOKUP(F845, '[2]Constant Information'!$J$4:$AF$188, 8, FALSE)</f>
        <v>10056</v>
      </c>
      <c r="H847" s="341">
        <f>VLOOKUP(F845, '[2]Constant Information'!$J$4:$AF$188, 6, FALSE)</f>
        <v>10953</v>
      </c>
    </row>
    <row r="848" spans="2:8" x14ac:dyDescent="0.25">
      <c r="B848" s="344" t="s">
        <v>250</v>
      </c>
      <c r="C848" s="340">
        <f>VLOOKUP(B845, '[2]Constant Information'!$J$4:$N$188, 4, FALSE)</f>
        <v>0</v>
      </c>
      <c r="D848" s="341" t="str">
        <f>IF(C848&gt;4, VLOOKUP(B845, '[2]Constant Information'!$J$4:$W$188, 12, FALSE), "-")</f>
        <v>-</v>
      </c>
      <c r="E848" s="342"/>
      <c r="F848" s="344" t="s">
        <v>457</v>
      </c>
      <c r="G848" s="343">
        <f>VLOOKUP(F845, '[2]Constant Information'!$J$4:$AF$188, 9, FALSE)</f>
        <v>10964.947706874915</v>
      </c>
      <c r="H848" s="341">
        <f>VLOOKUP(F845, '[2]Constant Information'!$J$4:$AF$188, 7, FALSE)</f>
        <v>7316.3171659200016</v>
      </c>
    </row>
    <row r="849" spans="2:8" ht="15.75" x14ac:dyDescent="0.25">
      <c r="B849" s="345" t="s">
        <v>454</v>
      </c>
      <c r="C849" s="346">
        <f>SUM(C846:C848)</f>
        <v>7</v>
      </c>
      <c r="D849" s="347">
        <f>IF(C849&gt;4, VLOOKUP(B845, '[2]Constant Information'!$J$4:$W$188, 13, FALSE), "-")</f>
        <v>66593.177127847943</v>
      </c>
      <c r="E849" s="348"/>
      <c r="F849" s="345" t="s">
        <v>249</v>
      </c>
      <c r="G849" s="349">
        <f>SUM(G846:G848)</f>
        <v>87614.124834722854</v>
      </c>
      <c r="H849" s="347">
        <f>SUM(H846:H848)</f>
        <v>72725.317165920002</v>
      </c>
    </row>
    <row r="850" spans="2:8" ht="15.75" x14ac:dyDescent="0.25">
      <c r="B850" s="334" t="s">
        <v>427</v>
      </c>
      <c r="C850" s="335"/>
      <c r="D850" s="336"/>
      <c r="E850" s="337"/>
      <c r="F850" s="334" t="s">
        <v>427</v>
      </c>
      <c r="G850" s="338"/>
      <c r="H850" s="336"/>
    </row>
    <row r="851" spans="2:8" x14ac:dyDescent="0.25">
      <c r="B851" s="339" t="s">
        <v>112</v>
      </c>
      <c r="C851" s="340">
        <f>VLOOKUP(B850, '[2]Constant Information'!$J$4:$N$188, 2, FALSE)</f>
        <v>4</v>
      </c>
      <c r="D851" s="341" t="str">
        <f>IF(C851&gt;4, VLOOKUP(B850, '[2]Constant Information'!$J$4:$W$188, 10, FALSE), "-")</f>
        <v>-</v>
      </c>
      <c r="E851" s="342"/>
      <c r="F851" s="339" t="s">
        <v>455</v>
      </c>
      <c r="G851" s="343">
        <f>VLOOKUP(F850, '[2]Constant Information'!$J$4:$AF$188, 13, FALSE)</f>
        <v>67869.768009075444</v>
      </c>
      <c r="H851" s="341">
        <f>VLOOKUP(F850, '[2]Constant Information'!$J$4:$AF$188, 15, FALSE)</f>
        <v>51810</v>
      </c>
    </row>
    <row r="852" spans="2:8" x14ac:dyDescent="0.25">
      <c r="B852" s="339" t="s">
        <v>93</v>
      </c>
      <c r="C852" s="340">
        <f>VLOOKUP(B850, '[2]Constant Information'!$J$4:$N$188, 3, FALSE)</f>
        <v>4</v>
      </c>
      <c r="D852" s="341" t="str">
        <f>IF(C852&gt;4, VLOOKUP(B850, '[2]Constant Information'!$J$4:$W$188, 11, FALSE), "-")</f>
        <v>-</v>
      </c>
      <c r="E852" s="342"/>
      <c r="F852" s="339" t="s">
        <v>456</v>
      </c>
      <c r="G852" s="343">
        <f>VLOOKUP(F850, '[2]Constant Information'!$J$4:$AF$188, 8, FALSE)</f>
        <v>10056</v>
      </c>
      <c r="H852" s="341">
        <f>VLOOKUP(F850, '[2]Constant Information'!$J$4:$AF$188, 6, FALSE)</f>
        <v>10953</v>
      </c>
    </row>
    <row r="853" spans="2:8" x14ac:dyDescent="0.25">
      <c r="B853" s="344" t="s">
        <v>250</v>
      </c>
      <c r="C853" s="340">
        <f>VLOOKUP(B850, '[2]Constant Information'!$J$4:$N$188, 4, FALSE)</f>
        <v>2</v>
      </c>
      <c r="D853" s="341" t="str">
        <f>IF(C853&gt;4, VLOOKUP(B850, '[2]Constant Information'!$J$4:$W$188, 12, FALSE), "-")</f>
        <v>-</v>
      </c>
      <c r="E853" s="342"/>
      <c r="F853" s="344" t="s">
        <v>457</v>
      </c>
      <c r="G853" s="343">
        <f>VLOOKUP(F850, '[2]Constant Information'!$J$4:$AF$188, 9, FALSE)</f>
        <v>9118.4947247650725</v>
      </c>
      <c r="H853" s="341">
        <f>VLOOKUP(F850, '[2]Constant Information'!$J$4:$AF$188, 7, FALSE)</f>
        <v>6960.8196042000009</v>
      </c>
    </row>
    <row r="854" spans="2:8" ht="15.75" x14ac:dyDescent="0.25">
      <c r="B854" s="345" t="s">
        <v>454</v>
      </c>
      <c r="C854" s="346">
        <f>SUM(C851:C853)</f>
        <v>10</v>
      </c>
      <c r="D854" s="347">
        <f>IF(C854&gt;4, VLOOKUP(B850, '[2]Constant Information'!$J$4:$W$188, 13, FALSE), "-")</f>
        <v>67869.768009075444</v>
      </c>
      <c r="E854" s="348"/>
      <c r="F854" s="345" t="s">
        <v>249</v>
      </c>
      <c r="G854" s="349">
        <f>SUM(G851:G853)</f>
        <v>87044.262733840515</v>
      </c>
      <c r="H854" s="347">
        <f>SUM(H851:H853)</f>
        <v>69723.819604200005</v>
      </c>
    </row>
    <row r="855" spans="2:8" ht="15.75" x14ac:dyDescent="0.25">
      <c r="B855" s="334" t="s">
        <v>428</v>
      </c>
      <c r="C855" s="335"/>
      <c r="D855" s="336"/>
      <c r="E855" s="337"/>
      <c r="F855" s="334" t="s">
        <v>428</v>
      </c>
      <c r="G855" s="338"/>
      <c r="H855" s="336"/>
    </row>
    <row r="856" spans="2:8" x14ac:dyDescent="0.25">
      <c r="B856" s="339" t="s">
        <v>112</v>
      </c>
      <c r="C856" s="340">
        <f>VLOOKUP(B855, '[2]Constant Information'!$J$4:$N$188, 2, FALSE)</f>
        <v>8</v>
      </c>
      <c r="D856" s="341">
        <f>IF(C856&gt;4, VLOOKUP(B855, '[2]Constant Information'!$J$4:$W$188, 10, FALSE), "-")</f>
        <v>80184</v>
      </c>
      <c r="E856" s="342"/>
      <c r="F856" s="339" t="s">
        <v>455</v>
      </c>
      <c r="G856" s="343">
        <f>VLOOKUP(F855, '[2]Constant Information'!$J$4:$AF$188, 13, FALSE)</f>
        <v>76193.982843137244</v>
      </c>
      <c r="H856" s="341">
        <f>VLOOKUP(F855, '[2]Constant Information'!$J$4:$AF$188, 15, FALSE)</f>
        <v>61584</v>
      </c>
    </row>
    <row r="857" spans="2:8" x14ac:dyDescent="0.25">
      <c r="B857" s="339" t="s">
        <v>93</v>
      </c>
      <c r="C857" s="340">
        <f>VLOOKUP(B855, '[2]Constant Information'!$J$4:$N$188, 3, FALSE)</f>
        <v>9</v>
      </c>
      <c r="D857" s="341">
        <f>IF(C857&gt;4, VLOOKUP(B855, '[2]Constant Information'!$J$4:$W$188, 11, FALSE), "-")</f>
        <v>67970.823529411762</v>
      </c>
      <c r="E857" s="342"/>
      <c r="F857" s="339" t="s">
        <v>456</v>
      </c>
      <c r="G857" s="343">
        <f>VLOOKUP(F855, '[2]Constant Information'!$J$4:$AF$188, 8, FALSE)</f>
        <v>10056</v>
      </c>
      <c r="H857" s="341">
        <f>VLOOKUP(F855, '[2]Constant Information'!$J$4:$AF$188, 6, FALSE)</f>
        <v>10953</v>
      </c>
    </row>
    <row r="858" spans="2:8" x14ac:dyDescent="0.25">
      <c r="B858" s="344" t="s">
        <v>250</v>
      </c>
      <c r="C858" s="340">
        <f>VLOOKUP(B855, '[2]Constant Information'!$J$4:$N$188, 4, FALSE)</f>
        <v>4</v>
      </c>
      <c r="D858" s="341" t="str">
        <f>IF(C858&gt;4, VLOOKUP(B855, '[2]Constant Information'!$J$4:$W$188, 12, FALSE), "-")</f>
        <v>-</v>
      </c>
      <c r="E858" s="342"/>
      <c r="F858" s="344" t="s">
        <v>457</v>
      </c>
      <c r="G858" s="343">
        <f>VLOOKUP(F855, '[2]Constant Information'!$J$4:$AF$188, 9, FALSE)</f>
        <v>9690.0772015917883</v>
      </c>
      <c r="H858" s="341">
        <f>VLOOKUP(F855, '[2]Constant Information'!$J$4:$AF$188, 7, FALSE)</f>
        <v>8273.9840668800007</v>
      </c>
    </row>
    <row r="859" spans="2:8" ht="15.75" x14ac:dyDescent="0.25">
      <c r="B859" s="345" t="s">
        <v>454</v>
      </c>
      <c r="C859" s="346">
        <f>SUM(C856:C858)</f>
        <v>21</v>
      </c>
      <c r="D859" s="347">
        <f>IF(C859&gt;4, VLOOKUP(B855, '[2]Constant Information'!$J$4:$W$188, 13, FALSE), "-")</f>
        <v>76193.982843137244</v>
      </c>
      <c r="E859" s="348"/>
      <c r="F859" s="345" t="s">
        <v>249</v>
      </c>
      <c r="G859" s="349">
        <f>SUM(G856:G858)</f>
        <v>95940.060044729034</v>
      </c>
      <c r="H859" s="347">
        <f>SUM(H856:H858)</f>
        <v>80810.984066880003</v>
      </c>
    </row>
    <row r="860" spans="2:8" ht="15.75" x14ac:dyDescent="0.25">
      <c r="B860" s="327" t="s">
        <v>430</v>
      </c>
      <c r="C860" s="328"/>
      <c r="D860" s="329"/>
      <c r="E860" s="330"/>
      <c r="F860" s="327" t="s">
        <v>430</v>
      </c>
      <c r="G860" s="328"/>
      <c r="H860" s="329"/>
    </row>
    <row r="861" spans="2:8" ht="47.25" x14ac:dyDescent="0.25">
      <c r="B861" s="331" t="s">
        <v>451</v>
      </c>
      <c r="C861" s="332" t="s">
        <v>452</v>
      </c>
      <c r="D861" s="333" t="s">
        <v>453</v>
      </c>
      <c r="E861" s="330"/>
      <c r="F861" s="331" t="s">
        <v>451</v>
      </c>
      <c r="G861" s="332" t="s">
        <v>454</v>
      </c>
      <c r="H861" s="333" t="s">
        <v>38</v>
      </c>
    </row>
    <row r="862" spans="2:8" ht="15.75" x14ac:dyDescent="0.25">
      <c r="B862" s="334" t="s">
        <v>429</v>
      </c>
      <c r="C862" s="335"/>
      <c r="D862" s="336"/>
      <c r="E862" s="337"/>
      <c r="F862" s="334" t="s">
        <v>429</v>
      </c>
      <c r="G862" s="338"/>
      <c r="H862" s="336"/>
    </row>
    <row r="863" spans="2:8" x14ac:dyDescent="0.25">
      <c r="B863" s="339" t="s">
        <v>112</v>
      </c>
      <c r="C863" s="340">
        <f>VLOOKUP(B862, '[2]Constant Information'!$J$4:$N$188, 2, FALSE)</f>
        <v>10</v>
      </c>
      <c r="D863" s="341">
        <f>IF(C863&gt;4, VLOOKUP(B862, '[2]Constant Information'!$J$4:$W$188, 10, FALSE), "-")</f>
        <v>86178.6</v>
      </c>
      <c r="E863" s="342"/>
      <c r="F863" s="339" t="s">
        <v>455</v>
      </c>
      <c r="G863" s="343">
        <f>VLOOKUP(F862, '[2]Constant Information'!$J$4:$AF$188, 13, FALSE)</f>
        <v>83780.180000000008</v>
      </c>
      <c r="H863" s="341">
        <f>VLOOKUP(F862, '[2]Constant Information'!$J$4:$AF$188, 15, FALSE)</f>
        <v>60066</v>
      </c>
    </row>
    <row r="864" spans="2:8" x14ac:dyDescent="0.25">
      <c r="B864" s="339" t="s">
        <v>93</v>
      </c>
      <c r="C864" s="340">
        <f>VLOOKUP(B862, '[2]Constant Information'!$J$4:$N$188, 3, FALSE)</f>
        <v>0</v>
      </c>
      <c r="D864" s="341" t="str">
        <f>IF(C864&gt;4, VLOOKUP(B862, '[2]Constant Information'!$J$4:$W$188, 11, FALSE), "-")</f>
        <v>-</v>
      </c>
      <c r="E864" s="342"/>
      <c r="F864" s="339" t="s">
        <v>456</v>
      </c>
      <c r="G864" s="343">
        <f>VLOOKUP(F862, '[2]Constant Information'!$J$4:$AF$188, 8, FALSE)</f>
        <v>10056</v>
      </c>
      <c r="H864" s="341">
        <f>VLOOKUP(F862, '[2]Constant Information'!$J$4:$AF$188, 6, FALSE)</f>
        <v>10953</v>
      </c>
    </row>
    <row r="865" spans="2:8" x14ac:dyDescent="0.25">
      <c r="B865" s="344" t="s">
        <v>250</v>
      </c>
      <c r="C865" s="340">
        <f>VLOOKUP(B862, '[2]Constant Information'!$J$4:$N$188, 4, FALSE)</f>
        <v>6</v>
      </c>
      <c r="D865" s="341">
        <f>IF(C865&gt;4, VLOOKUP(B862, '[2]Constant Information'!$J$4:$W$188, 12, FALSE), "-")</f>
        <v>81381.760000000009</v>
      </c>
      <c r="E865" s="342"/>
      <c r="F865" s="344" t="s">
        <v>457</v>
      </c>
      <c r="G865" s="343">
        <f>VLOOKUP(F862, '[2]Constant Information'!$J$4:$AF$188, 9, FALSE)</f>
        <v>10654.862521553801</v>
      </c>
      <c r="H865" s="341">
        <f>VLOOKUP(F862, '[2]Constant Information'!$J$4:$AF$188, 7, FALSE)</f>
        <v>8070.0364861200005</v>
      </c>
    </row>
    <row r="866" spans="2:8" ht="15.75" x14ac:dyDescent="0.25">
      <c r="B866" s="345" t="s">
        <v>454</v>
      </c>
      <c r="C866" s="346">
        <f>SUM(C863:C865)</f>
        <v>16</v>
      </c>
      <c r="D866" s="347">
        <f>IF(C866&gt;4, VLOOKUP(B862, '[2]Constant Information'!$J$4:$W$188, 13, FALSE), "-")</f>
        <v>83780.180000000008</v>
      </c>
      <c r="E866" s="348"/>
      <c r="F866" s="345" t="s">
        <v>249</v>
      </c>
      <c r="G866" s="349">
        <f>SUM(G863:G865)</f>
        <v>104491.04252155381</v>
      </c>
      <c r="H866" s="347">
        <f>SUM(H863:H865)</f>
        <v>79089.036486120007</v>
      </c>
    </row>
    <row r="867" spans="2:8" ht="15.75" x14ac:dyDescent="0.25">
      <c r="B867" s="334" t="s">
        <v>431</v>
      </c>
      <c r="C867" s="335"/>
      <c r="D867" s="336"/>
      <c r="E867" s="337"/>
      <c r="F867" s="334" t="s">
        <v>431</v>
      </c>
      <c r="G867" s="338"/>
      <c r="H867" s="336"/>
    </row>
    <row r="868" spans="2:8" x14ac:dyDescent="0.25">
      <c r="B868" s="339" t="s">
        <v>112</v>
      </c>
      <c r="C868" s="340">
        <f>VLOOKUP(B867, '[2]Constant Information'!$J$4:$N$188, 2, FALSE)</f>
        <v>2</v>
      </c>
      <c r="D868" s="341" t="str">
        <f>IF(C868&gt;4, VLOOKUP(B867, '[2]Constant Information'!$J$4:$W$188, 10, FALSE), "-")</f>
        <v>-</v>
      </c>
      <c r="E868" s="342"/>
      <c r="F868" s="339" t="s">
        <v>455</v>
      </c>
      <c r="G868" s="343">
        <f>VLOOKUP(F867, '[2]Constant Information'!$J$4:$AF$188, 13, FALSE)</f>
        <v>32350.654999999999</v>
      </c>
      <c r="H868" s="341">
        <f>VLOOKUP(F867, '[2]Constant Information'!$J$4:$AF$188, 15, FALSE)</f>
        <v>37014</v>
      </c>
    </row>
    <row r="869" spans="2:8" x14ac:dyDescent="0.25">
      <c r="B869" s="339" t="s">
        <v>93</v>
      </c>
      <c r="C869" s="340">
        <f>VLOOKUP(B867, '[2]Constant Information'!$J$4:$N$188, 3, FALSE)</f>
        <v>0</v>
      </c>
      <c r="D869" s="341" t="str">
        <f>IF(C869&gt;4, VLOOKUP(B867, '[2]Constant Information'!$J$4:$W$188, 11, FALSE), "-")</f>
        <v>-</v>
      </c>
      <c r="E869" s="342"/>
      <c r="F869" s="339" t="s">
        <v>456</v>
      </c>
      <c r="G869" s="343">
        <f>VLOOKUP(F867, '[2]Constant Information'!$J$4:$AF$188, 8, FALSE)</f>
        <v>10056</v>
      </c>
      <c r="H869" s="341">
        <f>VLOOKUP(F867, '[2]Constant Information'!$J$4:$AF$188, 6, FALSE)</f>
        <v>10953</v>
      </c>
    </row>
    <row r="870" spans="2:8" x14ac:dyDescent="0.25">
      <c r="B870" s="344" t="s">
        <v>250</v>
      </c>
      <c r="C870" s="340">
        <f>VLOOKUP(B867, '[2]Constant Information'!$J$4:$N$188, 4, FALSE)</f>
        <v>3</v>
      </c>
      <c r="D870" s="341" t="str">
        <f>IF(C870&gt;4, VLOOKUP(B867, '[2]Constant Information'!$J$4:$W$188, 12, FALSE), "-")</f>
        <v>-</v>
      </c>
      <c r="E870" s="342"/>
      <c r="F870" s="344" t="s">
        <v>457</v>
      </c>
      <c r="G870" s="343">
        <f>VLOOKUP(F867, '[2]Constant Information'!$J$4:$AF$188, 9, FALSE)</f>
        <v>1294.0262</v>
      </c>
      <c r="H870" s="341">
        <f>VLOOKUP(F867, '[2]Constant Information'!$J$4:$AF$188, 7, FALSE)</f>
        <v>4972.9352794799997</v>
      </c>
    </row>
    <row r="871" spans="2:8" ht="15.75" x14ac:dyDescent="0.25">
      <c r="B871" s="345" t="s">
        <v>454</v>
      </c>
      <c r="C871" s="346">
        <f>SUM(C868:C870)</f>
        <v>5</v>
      </c>
      <c r="D871" s="347">
        <f>IF(C871&gt;4, VLOOKUP(B867, '[2]Constant Information'!$J$4:$W$188, 13, FALSE), "-")</f>
        <v>32350.654999999999</v>
      </c>
      <c r="E871" s="348"/>
      <c r="F871" s="345" t="s">
        <v>249</v>
      </c>
      <c r="G871" s="349">
        <f>SUM(G868:G870)</f>
        <v>43700.681199999999</v>
      </c>
      <c r="H871" s="347">
        <f>SUM(H868:H870)</f>
        <v>52939.93527948</v>
      </c>
    </row>
    <row r="872" spans="2:8" ht="15.75" x14ac:dyDescent="0.25">
      <c r="B872" s="334" t="s">
        <v>432</v>
      </c>
      <c r="C872" s="335"/>
      <c r="D872" s="336"/>
      <c r="E872" s="337"/>
      <c r="F872" s="334" t="s">
        <v>432</v>
      </c>
      <c r="G872" s="338"/>
      <c r="H872" s="336"/>
    </row>
    <row r="873" spans="2:8" x14ac:dyDescent="0.25">
      <c r="B873" s="339" t="s">
        <v>112</v>
      </c>
      <c r="C873" s="340">
        <f>VLOOKUP(B872, '[2]Constant Information'!$J$4:$N$188, 2, FALSE)</f>
        <v>0</v>
      </c>
      <c r="D873" s="341" t="str">
        <f>IF(C873&gt;4, VLOOKUP(B872, '[2]Constant Information'!$J$4:$W$188, 10, FALSE), "-")</f>
        <v>-</v>
      </c>
      <c r="E873" s="342"/>
      <c r="F873" s="339" t="s">
        <v>455</v>
      </c>
      <c r="G873" s="343">
        <f>VLOOKUP(F872, '[2]Constant Information'!$J$4:$AF$188, 13, FALSE)</f>
        <v>56247.095137420722</v>
      </c>
      <c r="H873" s="341">
        <f>VLOOKUP(F872, '[2]Constant Information'!$J$4:$AF$188, 15, FALSE)</f>
        <v>51810</v>
      </c>
    </row>
    <row r="874" spans="2:8" x14ac:dyDescent="0.25">
      <c r="B874" s="339" t="s">
        <v>93</v>
      </c>
      <c r="C874" s="340">
        <f>VLOOKUP(B872, '[2]Constant Information'!$J$4:$N$188, 3, FALSE)</f>
        <v>5</v>
      </c>
      <c r="D874" s="341">
        <f>IF(C874&gt;4, VLOOKUP(B872, '[2]Constant Information'!$J$4:$W$188, 11, FALSE), "-")</f>
        <v>54518.190274841443</v>
      </c>
      <c r="E874" s="342"/>
      <c r="F874" s="339" t="s">
        <v>456</v>
      </c>
      <c r="G874" s="343">
        <f>VLOOKUP(F872, '[2]Constant Information'!$J$4:$AF$188, 8, FALSE)</f>
        <v>10056</v>
      </c>
      <c r="H874" s="341">
        <f>VLOOKUP(F872, '[2]Constant Information'!$J$4:$AF$188, 6, FALSE)</f>
        <v>10953</v>
      </c>
    </row>
    <row r="875" spans="2:8" x14ac:dyDescent="0.25">
      <c r="B875" s="344" t="s">
        <v>250</v>
      </c>
      <c r="C875" s="340">
        <f>VLOOKUP(B872, '[2]Constant Information'!$J$4:$N$188, 4, FALSE)</f>
        <v>3</v>
      </c>
      <c r="D875" s="341" t="str">
        <f>IF(C875&gt;4, VLOOKUP(B872, '[2]Constant Information'!$J$4:$W$188, 12, FALSE), "-")</f>
        <v>-</v>
      </c>
      <c r="E875" s="342"/>
      <c r="F875" s="344" t="s">
        <v>457</v>
      </c>
      <c r="G875" s="343">
        <f>VLOOKUP(F872, '[2]Constant Information'!$J$4:$AF$188, 9, FALSE)</f>
        <v>3740.5350400580546</v>
      </c>
      <c r="H875" s="341">
        <f>VLOOKUP(F872, '[2]Constant Information'!$J$4:$AF$188, 7, FALSE)</f>
        <v>6960.8196042000009</v>
      </c>
    </row>
    <row r="876" spans="2:8" ht="15.75" x14ac:dyDescent="0.25">
      <c r="B876" s="345" t="s">
        <v>454</v>
      </c>
      <c r="C876" s="346">
        <f>SUM(C873:C875)</f>
        <v>8</v>
      </c>
      <c r="D876" s="347">
        <f>IF(C876&gt;4, VLOOKUP(B872, '[2]Constant Information'!$J$4:$W$188, 13, FALSE), "-")</f>
        <v>56247.095137420722</v>
      </c>
      <c r="E876" s="348"/>
      <c r="F876" s="345" t="s">
        <v>249</v>
      </c>
      <c r="G876" s="349">
        <f>SUM(G873:G875)</f>
        <v>70043.630177478772</v>
      </c>
      <c r="H876" s="347">
        <f>SUM(H873:H875)</f>
        <v>69723.819604200005</v>
      </c>
    </row>
    <row r="877" spans="2:8" ht="15.75" x14ac:dyDescent="0.25">
      <c r="B877" s="327" t="s">
        <v>434</v>
      </c>
      <c r="C877" s="328"/>
      <c r="D877" s="329"/>
      <c r="E877" s="330"/>
      <c r="F877" s="327" t="s">
        <v>434</v>
      </c>
      <c r="G877" s="328"/>
      <c r="H877" s="329"/>
    </row>
    <row r="878" spans="2:8" ht="47.25" x14ac:dyDescent="0.25">
      <c r="B878" s="331" t="s">
        <v>451</v>
      </c>
      <c r="C878" s="332" t="s">
        <v>452</v>
      </c>
      <c r="D878" s="333" t="s">
        <v>453</v>
      </c>
      <c r="E878" s="330"/>
      <c r="F878" s="331" t="s">
        <v>451</v>
      </c>
      <c r="G878" s="332" t="s">
        <v>454</v>
      </c>
      <c r="H878" s="333" t="s">
        <v>38</v>
      </c>
    </row>
    <row r="879" spans="2:8" ht="15.75" x14ac:dyDescent="0.25">
      <c r="B879" s="334" t="s">
        <v>433</v>
      </c>
      <c r="C879" s="335"/>
      <c r="D879" s="336"/>
      <c r="E879" s="337"/>
      <c r="F879" s="334" t="s">
        <v>433</v>
      </c>
      <c r="G879" s="338"/>
      <c r="H879" s="336"/>
    </row>
    <row r="880" spans="2:8" x14ac:dyDescent="0.25">
      <c r="B880" s="339" t="s">
        <v>112</v>
      </c>
      <c r="C880" s="340">
        <f>VLOOKUP(B879, '[2]Constant Information'!$J$4:$N$188, 2, FALSE)</f>
        <v>10</v>
      </c>
      <c r="D880" s="341">
        <f>IF(C880&gt;4, VLOOKUP(B879, '[2]Constant Information'!$J$4:$W$188, 10, FALSE), "-")</f>
        <v>58683.1</v>
      </c>
      <c r="E880" s="342"/>
      <c r="F880" s="339" t="s">
        <v>455</v>
      </c>
      <c r="G880" s="343">
        <f>VLOOKUP(F879, '[2]Constant Information'!$J$4:$AF$188, 13, FALSE)</f>
        <v>49220.55</v>
      </c>
      <c r="H880" s="341">
        <f>VLOOKUP(F879, '[2]Constant Information'!$J$4:$AF$188, 15, FALSE)</f>
        <v>39378</v>
      </c>
    </row>
    <row r="881" spans="2:8" x14ac:dyDescent="0.25">
      <c r="B881" s="339" t="s">
        <v>93</v>
      </c>
      <c r="C881" s="340">
        <f>VLOOKUP(B879, '[2]Constant Information'!$J$4:$N$188, 3, FALSE)</f>
        <v>0</v>
      </c>
      <c r="D881" s="341" t="str">
        <f>IF(C881&gt;4, VLOOKUP(B879, '[2]Constant Information'!$J$4:$W$188, 11, FALSE), "-")</f>
        <v>-</v>
      </c>
      <c r="E881" s="342"/>
      <c r="F881" s="339" t="s">
        <v>456</v>
      </c>
      <c r="G881" s="343">
        <f>VLOOKUP(F879, '[2]Constant Information'!$J$4:$AF$188, 8, FALSE)</f>
        <v>10056</v>
      </c>
      <c r="H881" s="341">
        <f>VLOOKUP(F879, '[2]Constant Information'!$J$4:$AF$188, 6, FALSE)</f>
        <v>10953</v>
      </c>
    </row>
    <row r="882" spans="2:8" x14ac:dyDescent="0.25">
      <c r="B882" s="344" t="s">
        <v>250</v>
      </c>
      <c r="C882" s="340">
        <f>VLOOKUP(B879, '[2]Constant Information'!$J$4:$N$188, 4, FALSE)</f>
        <v>5</v>
      </c>
      <c r="D882" s="341">
        <f>IF(C882&gt;4, VLOOKUP(B879, '[2]Constant Information'!$J$4:$W$188, 12, FALSE), "-")</f>
        <v>39758</v>
      </c>
      <c r="E882" s="342"/>
      <c r="F882" s="344" t="s">
        <v>457</v>
      </c>
      <c r="G882" s="343">
        <f>VLOOKUP(F879, '[2]Constant Information'!$J$4:$AF$188, 9, FALSE)</f>
        <v>4290.8708472255003</v>
      </c>
      <c r="H882" s="341">
        <f>VLOOKUP(F879, '[2]Constant Information'!$J$4:$AF$188, 7, FALSE)</f>
        <v>5290.5453459600003</v>
      </c>
    </row>
    <row r="883" spans="2:8" ht="15.75" x14ac:dyDescent="0.25">
      <c r="B883" s="345" t="s">
        <v>454</v>
      </c>
      <c r="C883" s="346">
        <f>SUM(C880:C882)</f>
        <v>15</v>
      </c>
      <c r="D883" s="347">
        <f>IF(C883&gt;4, VLOOKUP(B879, '[2]Constant Information'!$J$4:$W$188, 13, FALSE), "-")</f>
        <v>49220.55</v>
      </c>
      <c r="E883" s="348"/>
      <c r="F883" s="345" t="s">
        <v>249</v>
      </c>
      <c r="G883" s="349">
        <f>SUM(G880:G882)</f>
        <v>63567.420847225505</v>
      </c>
      <c r="H883" s="347">
        <f>SUM(H880:H882)</f>
        <v>55621.545345960003</v>
      </c>
    </row>
    <row r="884" spans="2:8" ht="15.75" x14ac:dyDescent="0.25">
      <c r="B884" s="334" t="s">
        <v>435</v>
      </c>
      <c r="C884" s="335"/>
      <c r="D884" s="336"/>
      <c r="E884" s="337"/>
      <c r="F884" s="334" t="s">
        <v>435</v>
      </c>
      <c r="G884" s="338"/>
      <c r="H884" s="336"/>
    </row>
    <row r="885" spans="2:8" x14ac:dyDescent="0.25">
      <c r="B885" s="339" t="s">
        <v>112</v>
      </c>
      <c r="C885" s="340">
        <f>VLOOKUP(B884, '[2]Constant Information'!$J$4:$N$188, 2, FALSE)</f>
        <v>5</v>
      </c>
      <c r="D885" s="341">
        <f>IF(C885&gt;4, VLOOKUP(B884, '[2]Constant Information'!$J$4:$W$188, 10, FALSE), "-")</f>
        <v>105684.5</v>
      </c>
      <c r="E885" s="342"/>
      <c r="F885" s="339" t="s">
        <v>455</v>
      </c>
      <c r="G885" s="343">
        <f>VLOOKUP(F884, '[2]Constant Information'!$J$4:$AF$188, 13, FALSE)</f>
        <v>102488.25</v>
      </c>
      <c r="H885" s="341">
        <f>VLOOKUP(F884, '[2]Constant Information'!$J$4:$AF$188, 15, FALSE)</f>
        <v>75036</v>
      </c>
    </row>
    <row r="886" spans="2:8" x14ac:dyDescent="0.25">
      <c r="B886" s="339" t="s">
        <v>93</v>
      </c>
      <c r="C886" s="340">
        <f>VLOOKUP(B884, '[2]Constant Information'!$J$4:$N$188, 3, FALSE)</f>
        <v>0</v>
      </c>
      <c r="D886" s="341" t="str">
        <f>IF(C886&gt;4, VLOOKUP(B884, '[2]Constant Information'!$J$4:$W$188, 11, FALSE), "-")</f>
        <v>-</v>
      </c>
      <c r="E886" s="342"/>
      <c r="F886" s="339" t="s">
        <v>456</v>
      </c>
      <c r="G886" s="343">
        <f>VLOOKUP(F884, '[2]Constant Information'!$J$4:$AF$188, 8, FALSE)</f>
        <v>10056</v>
      </c>
      <c r="H886" s="341">
        <f>VLOOKUP(F884, '[2]Constant Information'!$J$4:$AF$188, 6, FALSE)</f>
        <v>10953</v>
      </c>
    </row>
    <row r="887" spans="2:8" x14ac:dyDescent="0.25">
      <c r="B887" s="344" t="s">
        <v>250</v>
      </c>
      <c r="C887" s="340">
        <f>VLOOKUP(B884, '[2]Constant Information'!$J$4:$N$188, 4, FALSE)</f>
        <v>5</v>
      </c>
      <c r="D887" s="341">
        <f>IF(C887&gt;4, VLOOKUP(B884, '[2]Constant Information'!$J$4:$W$188, 12, FALSE), "-")</f>
        <v>99292</v>
      </c>
      <c r="E887" s="342"/>
      <c r="F887" s="344" t="s">
        <v>457</v>
      </c>
      <c r="G887" s="343">
        <f>VLOOKUP(F884, '[2]Constant Information'!$J$4:$AF$188, 9, FALSE)</f>
        <v>8199.0600000000013</v>
      </c>
      <c r="H887" s="341">
        <f>VLOOKUP(F884, '[2]Constant Information'!$J$4:$AF$188, 7, FALSE)</f>
        <v>10081.298201520001</v>
      </c>
    </row>
    <row r="888" spans="2:8" ht="15.75" x14ac:dyDescent="0.25">
      <c r="B888" s="345" t="s">
        <v>454</v>
      </c>
      <c r="C888" s="346">
        <f>SUM(C885:C887)</f>
        <v>10</v>
      </c>
      <c r="D888" s="347">
        <f>IF(C888&gt;4, VLOOKUP(B884, '[2]Constant Information'!$J$4:$W$188, 13, FALSE), "-")</f>
        <v>102488.25</v>
      </c>
      <c r="E888" s="348"/>
      <c r="F888" s="345" t="s">
        <v>249</v>
      </c>
      <c r="G888" s="349">
        <f>SUM(G885:G887)</f>
        <v>120743.31</v>
      </c>
      <c r="H888" s="347">
        <f>SUM(H885:H887)</f>
        <v>96070.298201519996</v>
      </c>
    </row>
    <row r="889" spans="2:8" ht="15.75" x14ac:dyDescent="0.25">
      <c r="B889" s="334" t="s">
        <v>436</v>
      </c>
      <c r="C889" s="335"/>
      <c r="D889" s="336"/>
      <c r="E889" s="337"/>
      <c r="F889" s="334" t="s">
        <v>436</v>
      </c>
      <c r="G889" s="338"/>
      <c r="H889" s="336"/>
    </row>
    <row r="890" spans="2:8" x14ac:dyDescent="0.25">
      <c r="B890" s="339" t="s">
        <v>112</v>
      </c>
      <c r="C890" s="340">
        <f>VLOOKUP(B889, '[2]Constant Information'!$J$4:$N$188, 2, FALSE)</f>
        <v>13</v>
      </c>
      <c r="D890" s="341">
        <f>IF(C890&gt;4, VLOOKUP(B889, '[2]Constant Information'!$J$4:$W$188, 10, FALSE), "-")</f>
        <v>87278.5</v>
      </c>
      <c r="E890" s="342"/>
      <c r="F890" s="339" t="s">
        <v>455</v>
      </c>
      <c r="G890" s="343">
        <f>VLOOKUP(F889, '[2]Constant Information'!$J$4:$AF$188, 13, FALSE)</f>
        <v>87278.5</v>
      </c>
      <c r="H890" s="341">
        <f>VLOOKUP(F889, '[2]Constant Information'!$J$4:$AF$188, 15, FALSE)</f>
        <v>71430</v>
      </c>
    </row>
    <row r="891" spans="2:8" x14ac:dyDescent="0.25">
      <c r="B891" s="339" t="s">
        <v>93</v>
      </c>
      <c r="C891" s="340">
        <f>VLOOKUP(B889, '[2]Constant Information'!$J$4:$N$188, 3, FALSE)</f>
        <v>0</v>
      </c>
      <c r="D891" s="341" t="str">
        <f>IF(C891&gt;4, VLOOKUP(B889, '[2]Constant Information'!$J$4:$W$188, 11, FALSE), "-")</f>
        <v>-</v>
      </c>
      <c r="E891" s="342"/>
      <c r="F891" s="339" t="s">
        <v>456</v>
      </c>
      <c r="G891" s="343">
        <f>VLOOKUP(F889, '[2]Constant Information'!$J$4:$AF$188, 8, FALSE)</f>
        <v>10056</v>
      </c>
      <c r="H891" s="341">
        <f>VLOOKUP(F889, '[2]Constant Information'!$J$4:$AF$188, 6, FALSE)</f>
        <v>10953</v>
      </c>
    </row>
    <row r="892" spans="2:8" x14ac:dyDescent="0.25">
      <c r="B892" s="344" t="s">
        <v>250</v>
      </c>
      <c r="C892" s="340">
        <f>VLOOKUP(B889, '[2]Constant Information'!$J$4:$N$188, 4, FALSE)</f>
        <v>0</v>
      </c>
      <c r="D892" s="341" t="str">
        <f>IF(C892&gt;4, VLOOKUP(B889, '[2]Constant Information'!$J$4:$W$188, 12, FALSE), "-")</f>
        <v>-</v>
      </c>
      <c r="E892" s="342"/>
      <c r="F892" s="344" t="s">
        <v>457</v>
      </c>
      <c r="G892" s="343">
        <f>VLOOKUP(F889, '[2]Constant Information'!$J$4:$AF$188, 9, FALSE)</f>
        <v>11726.112600370001</v>
      </c>
      <c r="H892" s="341">
        <f>VLOOKUP(F889, '[2]Constant Information'!$J$4:$AF$188, 7, FALSE)</f>
        <v>9596.8219326000017</v>
      </c>
    </row>
    <row r="893" spans="2:8" ht="15.75" x14ac:dyDescent="0.25">
      <c r="B893" s="345" t="s">
        <v>454</v>
      </c>
      <c r="C893" s="346">
        <f>SUM(C890:C892)</f>
        <v>13</v>
      </c>
      <c r="D893" s="347">
        <f>IF(C893&gt;4, VLOOKUP(B889, '[2]Constant Information'!$J$4:$W$188, 13, FALSE), "-")</f>
        <v>87278.5</v>
      </c>
      <c r="E893" s="348"/>
      <c r="F893" s="345" t="s">
        <v>249</v>
      </c>
      <c r="G893" s="349">
        <f>SUM(G890:G892)</f>
        <v>109060.61260037</v>
      </c>
      <c r="H893" s="347">
        <f>SUM(H890:H892)</f>
        <v>91979.821932599996</v>
      </c>
    </row>
    <row r="894" spans="2:8" ht="15.75" x14ac:dyDescent="0.25">
      <c r="B894" s="334" t="s">
        <v>437</v>
      </c>
      <c r="C894" s="335"/>
      <c r="D894" s="336"/>
      <c r="E894" s="337"/>
      <c r="F894" s="334" t="s">
        <v>437</v>
      </c>
      <c r="G894" s="338"/>
      <c r="H894" s="336"/>
    </row>
    <row r="895" spans="2:8" x14ac:dyDescent="0.25">
      <c r="B895" s="339" t="s">
        <v>112</v>
      </c>
      <c r="C895" s="340">
        <f>VLOOKUP(B894, '[2]Constant Information'!$J$4:$N$188, 2, FALSE)</f>
        <v>6</v>
      </c>
      <c r="D895" s="341">
        <f>IF(C895&gt;4, VLOOKUP(B894, '[2]Constant Information'!$J$4:$W$188, 10, FALSE), "-")</f>
        <v>65369.1</v>
      </c>
      <c r="E895" s="342"/>
      <c r="F895" s="339" t="s">
        <v>455</v>
      </c>
      <c r="G895" s="343">
        <f>VLOOKUP(F894, '[2]Constant Information'!$J$4:$AF$188, 13, FALSE)</f>
        <v>55087.05</v>
      </c>
      <c r="H895" s="341">
        <f>VLOOKUP(F894, '[2]Constant Information'!$J$4:$AF$188, 15, FALSE)</f>
        <v>46524</v>
      </c>
    </row>
    <row r="896" spans="2:8" x14ac:dyDescent="0.25">
      <c r="B896" s="339" t="s">
        <v>93</v>
      </c>
      <c r="C896" s="340">
        <f>VLOOKUP(B894, '[2]Constant Information'!$J$4:$N$188, 3, FALSE)</f>
        <v>0</v>
      </c>
      <c r="D896" s="341" t="str">
        <f>IF(C896&gt;4, VLOOKUP(B894, '[2]Constant Information'!$J$4:$W$188, 11, FALSE), "-")</f>
        <v>-</v>
      </c>
      <c r="E896" s="342"/>
      <c r="F896" s="339" t="s">
        <v>456</v>
      </c>
      <c r="G896" s="343">
        <f>VLOOKUP(F894, '[2]Constant Information'!$J$4:$AF$188, 8, FALSE)</f>
        <v>10056</v>
      </c>
      <c r="H896" s="341">
        <f>VLOOKUP(F894, '[2]Constant Information'!$J$4:$AF$188, 6, FALSE)</f>
        <v>10953</v>
      </c>
    </row>
    <row r="897" spans="2:8" x14ac:dyDescent="0.25">
      <c r="B897" s="344" t="s">
        <v>250</v>
      </c>
      <c r="C897" s="340">
        <f>VLOOKUP(B894, '[2]Constant Information'!$J$4:$N$188, 4, FALSE)</f>
        <v>3</v>
      </c>
      <c r="D897" s="341" t="str">
        <f>IF(C897&gt;4, VLOOKUP(B894, '[2]Constant Information'!$J$4:$W$188, 12, FALSE), "-")</f>
        <v>-</v>
      </c>
      <c r="E897" s="342"/>
      <c r="F897" s="344" t="s">
        <v>457</v>
      </c>
      <c r="G897" s="343">
        <f>VLOOKUP(F894, '[2]Constant Information'!$J$4:$AF$188, 9, FALSE)</f>
        <v>7401.1005129810001</v>
      </c>
      <c r="H897" s="341">
        <f>VLOOKUP(F894, '[2]Constant Information'!$J$4:$AF$188, 7, FALSE)</f>
        <v>6250.6305976800004</v>
      </c>
    </row>
    <row r="898" spans="2:8" ht="15.75" x14ac:dyDescent="0.25">
      <c r="B898" s="345" t="s">
        <v>454</v>
      </c>
      <c r="C898" s="346">
        <f>SUM(C895:C897)</f>
        <v>9</v>
      </c>
      <c r="D898" s="347">
        <f>IF(C898&gt;4, VLOOKUP(B894, '[2]Constant Information'!$J$4:$W$188, 13, FALSE), "-")</f>
        <v>55087.05</v>
      </c>
      <c r="E898" s="348"/>
      <c r="F898" s="345" t="s">
        <v>249</v>
      </c>
      <c r="G898" s="349">
        <f>SUM(G895:G897)</f>
        <v>72544.150512980996</v>
      </c>
      <c r="H898" s="347">
        <f>SUM(H895:H897)</f>
        <v>63727.630597679999</v>
      </c>
    </row>
    <row r="899" spans="2:8" ht="15.75" x14ac:dyDescent="0.25">
      <c r="B899" s="334" t="s">
        <v>438</v>
      </c>
      <c r="C899" s="335"/>
      <c r="D899" s="336"/>
      <c r="E899" s="337"/>
      <c r="F899" s="334" t="s">
        <v>438</v>
      </c>
      <c r="G899" s="338"/>
      <c r="H899" s="336"/>
    </row>
    <row r="900" spans="2:8" x14ac:dyDescent="0.25">
      <c r="B900" s="339" t="s">
        <v>112</v>
      </c>
      <c r="C900" s="340">
        <f>VLOOKUP(B899, '[2]Constant Information'!$J$4:$N$188, 2, FALSE)</f>
        <v>0</v>
      </c>
      <c r="D900" s="341" t="str">
        <f>IF(C900&gt;4, VLOOKUP(B899, '[2]Constant Information'!$J$4:$W$188, 10, FALSE), "-")</f>
        <v>-</v>
      </c>
      <c r="E900" s="342"/>
      <c r="F900" s="339" t="s">
        <v>455</v>
      </c>
      <c r="G900" s="343">
        <f>VLOOKUP(F899, '[2]Constant Information'!$J$4:$AF$188, 13, FALSE)</f>
        <v>72638.155896138152</v>
      </c>
      <c r="H900" s="341">
        <f>VLOOKUP(F899, '[2]Constant Information'!$J$4:$AF$188, 15, FALSE)</f>
        <v>58182</v>
      </c>
    </row>
    <row r="901" spans="2:8" x14ac:dyDescent="0.25">
      <c r="B901" s="339" t="s">
        <v>93</v>
      </c>
      <c r="C901" s="340">
        <f>VLOOKUP(B899, '[2]Constant Information'!$J$4:$N$188, 3, FALSE)</f>
        <v>8</v>
      </c>
      <c r="D901" s="341">
        <f>IF(C901&gt;4, VLOOKUP(B899, '[2]Constant Information'!$J$4:$W$188, 11, FALSE), "-")</f>
        <v>62900.811792276305</v>
      </c>
      <c r="E901" s="342"/>
      <c r="F901" s="339" t="s">
        <v>456</v>
      </c>
      <c r="G901" s="343">
        <f>VLOOKUP(F899, '[2]Constant Information'!$J$4:$AF$188, 8, FALSE)</f>
        <v>10056</v>
      </c>
      <c r="H901" s="341">
        <f>VLOOKUP(F899, '[2]Constant Information'!$J$4:$AF$188, 6, FALSE)</f>
        <v>10953</v>
      </c>
    </row>
    <row r="902" spans="2:8" x14ac:dyDescent="0.25">
      <c r="B902" s="344" t="s">
        <v>250</v>
      </c>
      <c r="C902" s="340">
        <f>VLOOKUP(B899, '[2]Constant Information'!$J$4:$N$188, 4, FALSE)</f>
        <v>4</v>
      </c>
      <c r="D902" s="341" t="str">
        <f>IF(C902&gt;4, VLOOKUP(B899, '[2]Constant Information'!$J$4:$W$188, 12, FALSE), "-")</f>
        <v>-</v>
      </c>
      <c r="E902" s="342"/>
      <c r="F902" s="344" t="s">
        <v>457</v>
      </c>
      <c r="G902" s="343">
        <f>VLOOKUP(F899, '[2]Constant Information'!$J$4:$AF$188, 9, FALSE)</f>
        <v>7009.7153349934015</v>
      </c>
      <c r="H902" s="341">
        <f>VLOOKUP(F899, '[2]Constant Information'!$J$4:$AF$188, 7, FALSE)</f>
        <v>7816.9157732400008</v>
      </c>
    </row>
    <row r="903" spans="2:8" ht="15.75" x14ac:dyDescent="0.25">
      <c r="B903" s="345" t="s">
        <v>454</v>
      </c>
      <c r="C903" s="346">
        <f>SUM(C900:C902)</f>
        <v>12</v>
      </c>
      <c r="D903" s="347">
        <f>IF(C903&gt;4, VLOOKUP(B899, '[2]Constant Information'!$J$4:$W$188, 13, FALSE), "-")</f>
        <v>72638.155896138152</v>
      </c>
      <c r="E903" s="348"/>
      <c r="F903" s="345" t="s">
        <v>249</v>
      </c>
      <c r="G903" s="349">
        <f>SUM(G900:G902)</f>
        <v>89703.871231131547</v>
      </c>
      <c r="H903" s="347">
        <f>SUM(H900:H902)</f>
        <v>76951.915773240005</v>
      </c>
    </row>
    <row r="904" spans="2:8" ht="15.75" x14ac:dyDescent="0.25">
      <c r="B904" s="334" t="s">
        <v>439</v>
      </c>
      <c r="C904" s="335"/>
      <c r="D904" s="336"/>
      <c r="E904" s="337"/>
      <c r="F904" s="334" t="s">
        <v>439</v>
      </c>
      <c r="G904" s="338"/>
      <c r="H904" s="336"/>
    </row>
    <row r="905" spans="2:8" x14ac:dyDescent="0.25">
      <c r="B905" s="339" t="s">
        <v>112</v>
      </c>
      <c r="C905" s="340">
        <f>VLOOKUP(B904, '[2]Constant Information'!$J$4:$N$188, 2, FALSE)</f>
        <v>1</v>
      </c>
      <c r="D905" s="341" t="str">
        <f>IF(C905&gt;4, VLOOKUP(B904, '[2]Constant Information'!$J$4:$W$188, 10, FALSE), "-")</f>
        <v>-</v>
      </c>
      <c r="E905" s="342"/>
      <c r="F905" s="339" t="s">
        <v>455</v>
      </c>
      <c r="G905" s="343">
        <f>VLOOKUP(F904, '[2]Constant Information'!$J$4:$AF$188, 13, FALSE)</f>
        <v>54538.325411334554</v>
      </c>
      <c r="H905" s="341">
        <f>VLOOKUP(F904, '[2]Constant Information'!$J$4:$AF$188, 15, FALSE)</f>
        <v>56520</v>
      </c>
    </row>
    <row r="906" spans="2:8" x14ac:dyDescent="0.25">
      <c r="B906" s="339" t="s">
        <v>93</v>
      </c>
      <c r="C906" s="340">
        <f>VLOOKUP(B904, '[2]Constant Information'!$J$4:$N$188, 3, FALSE)</f>
        <v>9</v>
      </c>
      <c r="D906" s="341">
        <f>IF(C906&gt;4, VLOOKUP(B904, '[2]Constant Information'!$J$4:$W$188, 11, FALSE), "-")</f>
        <v>45480.650822669108</v>
      </c>
      <c r="E906" s="342"/>
      <c r="F906" s="339" t="s">
        <v>456</v>
      </c>
      <c r="G906" s="343">
        <f>VLOOKUP(F904, '[2]Constant Information'!$J$4:$AF$188, 8, FALSE)</f>
        <v>10056</v>
      </c>
      <c r="H906" s="341">
        <f>VLOOKUP(F904, '[2]Constant Information'!$J$4:$AF$188, 6, FALSE)</f>
        <v>10953</v>
      </c>
    </row>
    <row r="907" spans="2:8" x14ac:dyDescent="0.25">
      <c r="B907" s="344" t="s">
        <v>250</v>
      </c>
      <c r="C907" s="340">
        <f>VLOOKUP(B904, '[2]Constant Information'!$J$4:$N$188, 4, FALSE)</f>
        <v>0</v>
      </c>
      <c r="D907" s="341" t="str">
        <f>IF(C907&gt;4, VLOOKUP(B904, '[2]Constant Information'!$J$4:$W$188, 12, FALSE), "-")</f>
        <v>-</v>
      </c>
      <c r="E907" s="342"/>
      <c r="F907" s="344" t="s">
        <v>457</v>
      </c>
      <c r="G907" s="343">
        <f>VLOOKUP(F904, '[2]Constant Information'!$J$4:$AF$188, 9, FALSE)</f>
        <v>7051.986133888483</v>
      </c>
      <c r="H907" s="341">
        <f>VLOOKUP(F904, '[2]Constant Information'!$J$4:$AF$188, 7, FALSE)</f>
        <v>7593.621386400001</v>
      </c>
    </row>
    <row r="908" spans="2:8" ht="15.75" x14ac:dyDescent="0.25">
      <c r="B908" s="345" t="s">
        <v>454</v>
      </c>
      <c r="C908" s="346">
        <f>SUM(C905:C907)</f>
        <v>10</v>
      </c>
      <c r="D908" s="347">
        <f>IF(C908&gt;4, VLOOKUP(B904, '[2]Constant Information'!$J$4:$W$188, 13, FALSE), "-")</f>
        <v>54538.325411334554</v>
      </c>
      <c r="E908" s="348"/>
      <c r="F908" s="345" t="s">
        <v>249</v>
      </c>
      <c r="G908" s="349">
        <f>SUM(G905:G907)</f>
        <v>71646.311545223041</v>
      </c>
      <c r="H908" s="347">
        <f>SUM(H905:H907)</f>
        <v>75066.621386400002</v>
      </c>
    </row>
    <row r="909" spans="2:8" ht="15.75" x14ac:dyDescent="0.25">
      <c r="B909" s="334" t="s">
        <v>440</v>
      </c>
      <c r="C909" s="335"/>
      <c r="D909" s="336"/>
      <c r="E909" s="337"/>
      <c r="F909" s="334" t="s">
        <v>440</v>
      </c>
      <c r="G909" s="338"/>
      <c r="H909" s="336"/>
    </row>
    <row r="910" spans="2:8" x14ac:dyDescent="0.25">
      <c r="B910" s="339" t="s">
        <v>112</v>
      </c>
      <c r="C910" s="340">
        <f>VLOOKUP(B909, '[2]Constant Information'!$J$4:$N$188, 2, FALSE)</f>
        <v>0</v>
      </c>
      <c r="D910" s="341" t="str">
        <f>IF(C910&gt;4, VLOOKUP(B909, '[2]Constant Information'!$J$4:$W$188, 10, FALSE), "-")</f>
        <v>-</v>
      </c>
      <c r="E910" s="342"/>
      <c r="F910" s="339" t="s">
        <v>455</v>
      </c>
      <c r="G910" s="343">
        <f>VLOOKUP(F909, '[2]Constant Information'!$J$4:$AF$188, 13, FALSE)</f>
        <v>55045.628526496381</v>
      </c>
      <c r="H910" s="341">
        <f>VLOOKUP(F909, '[2]Constant Information'!$J$4:$AF$188, 15, FALSE)</f>
        <v>45900</v>
      </c>
    </row>
    <row r="911" spans="2:8" x14ac:dyDescent="0.25">
      <c r="B911" s="339" t="s">
        <v>93</v>
      </c>
      <c r="C911" s="340">
        <f>VLOOKUP(B909, '[2]Constant Information'!$J$4:$N$188, 3, FALSE)</f>
        <v>6</v>
      </c>
      <c r="D911" s="341">
        <f>IF(C911&gt;4, VLOOKUP(B909, '[2]Constant Information'!$J$4:$W$188, 11, FALSE), "-")</f>
        <v>55045.628526496381</v>
      </c>
      <c r="E911" s="342"/>
      <c r="F911" s="339" t="s">
        <v>456</v>
      </c>
      <c r="G911" s="343">
        <f>VLOOKUP(F909, '[2]Constant Information'!$J$4:$AF$188, 8, FALSE)</f>
        <v>10056</v>
      </c>
      <c r="H911" s="341">
        <f>VLOOKUP(F909, '[2]Constant Information'!$J$4:$AF$188, 6, FALSE)</f>
        <v>10953</v>
      </c>
    </row>
    <row r="912" spans="2:8" x14ac:dyDescent="0.25">
      <c r="B912" s="344" t="s">
        <v>250</v>
      </c>
      <c r="C912" s="340">
        <f>VLOOKUP(B909, '[2]Constant Information'!$J$4:$N$188, 4, FALSE)</f>
        <v>0</v>
      </c>
      <c r="D912" s="341" t="str">
        <f>IF(C912&gt;4, VLOOKUP(B909, '[2]Constant Information'!$J$4:$W$188, 12, FALSE), "-")</f>
        <v>-</v>
      </c>
      <c r="E912" s="342"/>
      <c r="F912" s="344" t="s">
        <v>457</v>
      </c>
      <c r="G912" s="343">
        <f>VLOOKUP(F909, '[2]Constant Information'!$J$4:$AF$188, 9, FALSE)</f>
        <v>7284.0702995778183</v>
      </c>
      <c r="H912" s="341">
        <f>VLOOKUP(F909, '[2]Constant Information'!$J$4:$AF$188, 7, FALSE)</f>
        <v>6166.7944380000008</v>
      </c>
    </row>
    <row r="913" spans="2:8" ht="15.75" x14ac:dyDescent="0.25">
      <c r="B913" s="345" t="s">
        <v>454</v>
      </c>
      <c r="C913" s="346">
        <f>SUM(C910:C912)</f>
        <v>6</v>
      </c>
      <c r="D913" s="347">
        <f>IF(C913&gt;4, VLOOKUP(B909, '[2]Constant Information'!$J$4:$W$188, 13, FALSE), "-")</f>
        <v>55045.628526496381</v>
      </c>
      <c r="E913" s="348"/>
      <c r="F913" s="345" t="s">
        <v>249</v>
      </c>
      <c r="G913" s="349">
        <f>SUM(G910:G912)</f>
        <v>72385.698826074193</v>
      </c>
      <c r="H913" s="347">
        <f>SUM(H910:H912)</f>
        <v>63019.794437999997</v>
      </c>
    </row>
    <row r="914" spans="2:8" ht="15.75" x14ac:dyDescent="0.25">
      <c r="B914" s="334" t="s">
        <v>441</v>
      </c>
      <c r="C914" s="335"/>
      <c r="D914" s="336"/>
      <c r="E914" s="337"/>
      <c r="F914" s="334" t="s">
        <v>441</v>
      </c>
      <c r="G914" s="338"/>
      <c r="H914" s="336"/>
    </row>
    <row r="915" spans="2:8" x14ac:dyDescent="0.25">
      <c r="B915" s="339" t="s">
        <v>112</v>
      </c>
      <c r="C915" s="340">
        <f>VLOOKUP(B914, '[2]Constant Information'!$J$4:$N$188, 2, FALSE)</f>
        <v>1</v>
      </c>
      <c r="D915" s="341" t="str">
        <f>IF(C915&gt;4, VLOOKUP(B914, '[2]Constant Information'!$J$4:$W$188, 10, FALSE), "-")</f>
        <v>-</v>
      </c>
      <c r="E915" s="342"/>
      <c r="F915" s="339" t="s">
        <v>455</v>
      </c>
      <c r="G915" s="343" t="str">
        <f>VLOOKUP(F914, '[2]Constant Information'!$J$4:$AF$188, 13, FALSE)</f>
        <v>-</v>
      </c>
      <c r="H915" s="341">
        <f>VLOOKUP(F914, '[2]Constant Information'!$J$4:$AF$188, 15, FALSE)</f>
        <v>58590</v>
      </c>
    </row>
    <row r="916" spans="2:8" x14ac:dyDescent="0.25">
      <c r="B916" s="339" t="s">
        <v>93</v>
      </c>
      <c r="C916" s="340">
        <f>VLOOKUP(B914, '[2]Constant Information'!$J$4:$N$188, 3, FALSE)</f>
        <v>1</v>
      </c>
      <c r="D916" s="341" t="str">
        <f>IF(C916&gt;4, VLOOKUP(B914, '[2]Constant Information'!$J$4:$W$188, 11, FALSE), "-")</f>
        <v>-</v>
      </c>
      <c r="E916" s="342"/>
      <c r="F916" s="339" t="s">
        <v>456</v>
      </c>
      <c r="G916" s="343">
        <f>VLOOKUP(F914, '[2]Constant Information'!$J$4:$AF$188, 8, FALSE)</f>
        <v>10056</v>
      </c>
      <c r="H916" s="341">
        <f>VLOOKUP(F914, '[2]Constant Information'!$J$4:$AF$188, 6, FALSE)</f>
        <v>10953</v>
      </c>
    </row>
    <row r="917" spans="2:8" x14ac:dyDescent="0.25">
      <c r="B917" s="344" t="s">
        <v>250</v>
      </c>
      <c r="C917" s="340">
        <f>VLOOKUP(B914, '[2]Constant Information'!$J$4:$N$188, 4, FALSE)</f>
        <v>2</v>
      </c>
      <c r="D917" s="341" t="str">
        <f>IF(C917&gt;4, VLOOKUP(B914, '[2]Constant Information'!$J$4:$W$188, 12, FALSE), "-")</f>
        <v>-</v>
      </c>
      <c r="E917" s="342"/>
      <c r="F917" s="344" t="s">
        <v>457</v>
      </c>
      <c r="G917" s="343">
        <f>VLOOKUP(F914, '[2]Constant Information'!$J$4:$AF$188, 9, FALSE)</f>
        <v>7222.6244799081251</v>
      </c>
      <c r="H917" s="341">
        <f>VLOOKUP(F914, '[2]Constant Information'!$J$4:$AF$188, 7, FALSE)</f>
        <v>7871.7317238000005</v>
      </c>
    </row>
    <row r="918" spans="2:8" ht="15.75" x14ac:dyDescent="0.25">
      <c r="B918" s="345" t="s">
        <v>454</v>
      </c>
      <c r="C918" s="346">
        <f>SUM(C915:C917)</f>
        <v>4</v>
      </c>
      <c r="D918" s="347" t="str">
        <f>IF(C918&gt;4, VLOOKUP(B914, '[2]Constant Information'!$J$4:$W$188, 13, FALSE), "-")</f>
        <v>-</v>
      </c>
      <c r="E918" s="348"/>
      <c r="F918" s="345" t="s">
        <v>249</v>
      </c>
      <c r="G918" s="349">
        <f>SUM(G915:G917)</f>
        <v>17278.624479908125</v>
      </c>
      <c r="H918" s="347">
        <f>SUM(H915:H917)</f>
        <v>77414.731723799996</v>
      </c>
    </row>
    <row r="919" spans="2:8" ht="15.75" x14ac:dyDescent="0.25">
      <c r="B919" s="334" t="s">
        <v>442</v>
      </c>
      <c r="C919" s="335"/>
      <c r="D919" s="336"/>
      <c r="E919" s="337"/>
      <c r="F919" s="334" t="s">
        <v>442</v>
      </c>
      <c r="G919" s="338"/>
      <c r="H919" s="336"/>
    </row>
    <row r="920" spans="2:8" x14ac:dyDescent="0.25">
      <c r="B920" s="339" t="s">
        <v>112</v>
      </c>
      <c r="C920" s="340">
        <f>VLOOKUP(B919, '[2]Constant Information'!$J$4:$N$188, 2, FALSE)</f>
        <v>0</v>
      </c>
      <c r="D920" s="341" t="str">
        <f>IF(C920&gt;4, VLOOKUP(B919, '[2]Constant Information'!$J$4:$W$188, 10, FALSE), "-")</f>
        <v>-</v>
      </c>
      <c r="E920" s="342"/>
      <c r="F920" s="339" t="s">
        <v>455</v>
      </c>
      <c r="G920" s="343">
        <f>VLOOKUP(F919, '[2]Constant Information'!$J$4:$AF$188, 13, FALSE)</f>
        <v>89385.67603888677</v>
      </c>
      <c r="H920" s="341">
        <f>VLOOKUP(F919, '[2]Constant Information'!$J$4:$AF$188, 15, FALSE)</f>
        <v>67950</v>
      </c>
    </row>
    <row r="921" spans="2:8" x14ac:dyDescent="0.25">
      <c r="B921" s="339" t="s">
        <v>93</v>
      </c>
      <c r="C921" s="340">
        <f>VLOOKUP(B919, '[2]Constant Information'!$J$4:$N$188, 3, FALSE)</f>
        <v>12</v>
      </c>
      <c r="D921" s="341">
        <f>IF(C921&gt;4, VLOOKUP(B919, '[2]Constant Information'!$J$4:$W$188, 11, FALSE), "-")</f>
        <v>78534.852077773539</v>
      </c>
      <c r="E921" s="342"/>
      <c r="F921" s="339" t="s">
        <v>456</v>
      </c>
      <c r="G921" s="343">
        <f>VLOOKUP(F919, '[2]Constant Information'!$J$4:$AF$188, 8, FALSE)</f>
        <v>10056</v>
      </c>
      <c r="H921" s="341">
        <f>VLOOKUP(F919, '[2]Constant Information'!$J$4:$AF$188, 6, FALSE)</f>
        <v>10953</v>
      </c>
    </row>
    <row r="922" spans="2:8" x14ac:dyDescent="0.25">
      <c r="B922" s="344" t="s">
        <v>250</v>
      </c>
      <c r="C922" s="340">
        <f>VLOOKUP(B919, '[2]Constant Information'!$J$4:$N$188, 4, FALSE)</f>
        <v>4</v>
      </c>
      <c r="D922" s="341" t="str">
        <f>IF(C922&gt;4, VLOOKUP(B919, '[2]Constant Information'!$J$4:$W$188, 12, FALSE), "-")</f>
        <v>-</v>
      </c>
      <c r="E922" s="342"/>
      <c r="F922" s="344" t="s">
        <v>457</v>
      </c>
      <c r="G922" s="343">
        <f>VLOOKUP(F919, '[2]Constant Information'!$J$4:$AF$188, 9, FALSE)</f>
        <v>8313.1959170475329</v>
      </c>
      <c r="H922" s="341">
        <f>VLOOKUP(F919, '[2]Constant Information'!$J$4:$AF$188, 7, FALSE)</f>
        <v>9129.2741189999997</v>
      </c>
    </row>
    <row r="923" spans="2:8" ht="15.75" x14ac:dyDescent="0.25">
      <c r="B923" s="345" t="s">
        <v>454</v>
      </c>
      <c r="C923" s="346">
        <f>SUM(C920:C922)</f>
        <v>16</v>
      </c>
      <c r="D923" s="347">
        <f>IF(C923&gt;4, VLOOKUP(B919, '[2]Constant Information'!$J$4:$W$188, 13, FALSE), "-")</f>
        <v>89385.67603888677</v>
      </c>
      <c r="E923" s="348"/>
      <c r="F923" s="345" t="s">
        <v>249</v>
      </c>
      <c r="G923" s="349">
        <f>SUM(G920:G922)</f>
        <v>107754.8719559343</v>
      </c>
      <c r="H923" s="347">
        <f>SUM(H920:H922)</f>
        <v>88032.274118999994</v>
      </c>
    </row>
    <row r="924" spans="2:8" ht="15.75" customHeight="1" x14ac:dyDescent="0.25">
      <c r="B924" s="327" t="s">
        <v>444</v>
      </c>
      <c r="C924" s="328"/>
      <c r="D924" s="329"/>
      <c r="E924" s="330"/>
      <c r="F924" s="327" t="s">
        <v>444</v>
      </c>
      <c r="G924" s="328"/>
      <c r="H924" s="329"/>
    </row>
    <row r="925" spans="2:8" ht="47.25" x14ac:dyDescent="0.25">
      <c r="B925" s="331" t="s">
        <v>451</v>
      </c>
      <c r="C925" s="332" t="s">
        <v>452</v>
      </c>
      <c r="D925" s="333" t="s">
        <v>453</v>
      </c>
      <c r="E925" s="330"/>
      <c r="F925" s="331" t="s">
        <v>451</v>
      </c>
      <c r="G925" s="332" t="s">
        <v>454</v>
      </c>
      <c r="H925" s="333" t="s">
        <v>38</v>
      </c>
    </row>
    <row r="926" spans="2:8" ht="15.75" x14ac:dyDescent="0.25">
      <c r="B926" s="334" t="s">
        <v>443</v>
      </c>
      <c r="C926" s="335"/>
      <c r="D926" s="336"/>
      <c r="E926" s="337"/>
      <c r="F926" s="334" t="s">
        <v>443</v>
      </c>
      <c r="G926" s="338"/>
      <c r="H926" s="336"/>
    </row>
    <row r="927" spans="2:8" x14ac:dyDescent="0.25">
      <c r="B927" s="339" t="s">
        <v>112</v>
      </c>
      <c r="C927" s="340">
        <f>VLOOKUP(B926, '[2]Constant Information'!$J$4:$N$188, 2, FALSE)</f>
        <v>3</v>
      </c>
      <c r="D927" s="341" t="str">
        <f>IF(C927&gt;4, VLOOKUP(B926, '[2]Constant Information'!$J$4:$W$188, 10, FALSE), "-")</f>
        <v>-</v>
      </c>
      <c r="E927" s="342"/>
      <c r="F927" s="339" t="s">
        <v>455</v>
      </c>
      <c r="G927" s="343">
        <f>VLOOKUP(F926, '[2]Constant Information'!$J$4:$AF$188, 13, FALSE)</f>
        <v>91654.881182795696</v>
      </c>
      <c r="H927" s="341">
        <f>VLOOKUP(F926, '[2]Constant Information'!$J$4:$AF$188, 15, FALSE)</f>
        <v>71430</v>
      </c>
    </row>
    <row r="928" spans="2:8" x14ac:dyDescent="0.25">
      <c r="B928" s="339" t="s">
        <v>93</v>
      </c>
      <c r="C928" s="340">
        <f>VLOOKUP(B926, '[2]Constant Information'!$J$4:$N$188, 3, FALSE)</f>
        <v>5</v>
      </c>
      <c r="D928" s="341">
        <f>IF(C928&gt;4, VLOOKUP(B926, '[2]Constant Information'!$J$4:$W$188, 11, FALSE), "-")</f>
        <v>79767.393548387088</v>
      </c>
      <c r="E928" s="342"/>
      <c r="F928" s="339" t="s">
        <v>456</v>
      </c>
      <c r="G928" s="343">
        <f>VLOOKUP(F926, '[2]Constant Information'!$J$4:$AF$188, 8, FALSE)</f>
        <v>10056</v>
      </c>
      <c r="H928" s="341">
        <f>VLOOKUP(F926, '[2]Constant Information'!$J$4:$AF$188, 6, FALSE)</f>
        <v>10953</v>
      </c>
    </row>
    <row r="929" spans="2:8" x14ac:dyDescent="0.25">
      <c r="B929" s="344" t="s">
        <v>250</v>
      </c>
      <c r="C929" s="340">
        <f>VLOOKUP(B926, '[2]Constant Information'!$J$4:$N$188, 4, FALSE)</f>
        <v>1</v>
      </c>
      <c r="D929" s="341" t="str">
        <f>IF(C929&gt;4, VLOOKUP(B926, '[2]Constant Information'!$J$4:$W$188, 12, FALSE), "-")</f>
        <v>-</v>
      </c>
      <c r="E929" s="342"/>
      <c r="F929" s="344" t="s">
        <v>457</v>
      </c>
      <c r="G929" s="343">
        <f>VLOOKUP(F926, '[2]Constant Information'!$J$4:$AF$188, 9, FALSE)</f>
        <v>12314.09175367354</v>
      </c>
      <c r="H929" s="341">
        <f>VLOOKUP(F926, '[2]Constant Information'!$J$4:$AF$188, 7, FALSE)</f>
        <v>9596.8219326000017</v>
      </c>
    </row>
    <row r="930" spans="2:8" ht="15.75" x14ac:dyDescent="0.25">
      <c r="B930" s="345" t="s">
        <v>454</v>
      </c>
      <c r="C930" s="346">
        <f>SUM(C927:C929)</f>
        <v>9</v>
      </c>
      <c r="D930" s="347">
        <f>IF(C930&gt;4, VLOOKUP(B926, '[2]Constant Information'!$J$4:$W$188, 13, FALSE), "-")</f>
        <v>91654.881182795696</v>
      </c>
      <c r="E930" s="348"/>
      <c r="F930" s="345" t="s">
        <v>249</v>
      </c>
      <c r="G930" s="349">
        <f>SUM(G927:G929)</f>
        <v>114024.97293646923</v>
      </c>
      <c r="H930" s="347">
        <f>SUM(H927:H929)</f>
        <v>91979.821932599996</v>
      </c>
    </row>
    <row r="931" spans="2:8" ht="15.75" x14ac:dyDescent="0.25">
      <c r="B931" s="334" t="s">
        <v>445</v>
      </c>
      <c r="C931" s="335"/>
      <c r="D931" s="336"/>
      <c r="E931" s="337"/>
      <c r="F931" s="334" t="s">
        <v>445</v>
      </c>
      <c r="G931" s="338"/>
      <c r="H931" s="336"/>
    </row>
    <row r="932" spans="2:8" x14ac:dyDescent="0.25">
      <c r="B932" s="339" t="s">
        <v>112</v>
      </c>
      <c r="C932" s="340">
        <f>VLOOKUP(B931, '[2]Constant Information'!$J$4:$N$188, 2, FALSE)</f>
        <v>1</v>
      </c>
      <c r="D932" s="341" t="str">
        <f>IF(C932&gt;4, VLOOKUP(B931, '[2]Constant Information'!$J$4:$W$188, 10, FALSE), "-")</f>
        <v>-</v>
      </c>
      <c r="E932" s="342"/>
      <c r="F932" s="339" t="s">
        <v>455</v>
      </c>
      <c r="G932" s="343">
        <f>VLOOKUP(F931, '[2]Constant Information'!$J$4:$AF$188, 13, FALSE)</f>
        <v>94963.757840028193</v>
      </c>
      <c r="H932" s="341">
        <f>VLOOKUP(F931, '[2]Constant Information'!$J$4:$AF$188, 15, FALSE)</f>
        <v>87006</v>
      </c>
    </row>
    <row r="933" spans="2:8" x14ac:dyDescent="0.25">
      <c r="B933" s="339" t="s">
        <v>93</v>
      </c>
      <c r="C933" s="340">
        <f>VLOOKUP(B931, '[2]Constant Information'!$J$4:$N$188, 3, FALSE)</f>
        <v>2</v>
      </c>
      <c r="D933" s="341" t="str">
        <f>IF(C933&gt;4, VLOOKUP(B931, '[2]Constant Information'!$J$4:$W$188, 11, FALSE), "-")</f>
        <v>-</v>
      </c>
      <c r="E933" s="342"/>
      <c r="F933" s="339" t="s">
        <v>456</v>
      </c>
      <c r="G933" s="343">
        <f>VLOOKUP(F931, '[2]Constant Information'!$J$4:$AF$188, 8, FALSE)</f>
        <v>10056</v>
      </c>
      <c r="H933" s="341">
        <f>VLOOKUP(F931, '[2]Constant Information'!$J$4:$AF$188, 6, FALSE)</f>
        <v>10953</v>
      </c>
    </row>
    <row r="934" spans="2:8" x14ac:dyDescent="0.25">
      <c r="B934" s="344" t="s">
        <v>250</v>
      </c>
      <c r="C934" s="340">
        <f>VLOOKUP(B931, '[2]Constant Information'!$J$4:$N$188, 4, FALSE)</f>
        <v>4</v>
      </c>
      <c r="D934" s="341" t="str">
        <f>IF(C934&gt;4, VLOOKUP(B931, '[2]Constant Information'!$J$4:$W$188, 12, FALSE), "-")</f>
        <v>-</v>
      </c>
      <c r="E934" s="342"/>
      <c r="F934" s="344" t="s">
        <v>457</v>
      </c>
      <c r="G934" s="343">
        <f>VLOOKUP(F931, '[2]Constant Information'!$J$4:$AF$188, 9, FALSE)</f>
        <v>3798.550313601128</v>
      </c>
      <c r="H934" s="341">
        <f>VLOOKUP(F931, '[2]Constant Information'!$J$4:$AF$188, 7, FALSE)</f>
        <v>11689.501456920001</v>
      </c>
    </row>
    <row r="935" spans="2:8" ht="15.75" x14ac:dyDescent="0.25">
      <c r="B935" s="345" t="s">
        <v>454</v>
      </c>
      <c r="C935" s="346">
        <f>SUM(C932:C934)</f>
        <v>7</v>
      </c>
      <c r="D935" s="347">
        <f>IF(C935&gt;4, VLOOKUP(B931, '[2]Constant Information'!$J$4:$W$188, 13, FALSE), "-")</f>
        <v>94963.757840028193</v>
      </c>
      <c r="E935" s="348"/>
      <c r="F935" s="345" t="s">
        <v>249</v>
      </c>
      <c r="G935" s="349">
        <f>SUM(G932:G934)</f>
        <v>108818.30815362932</v>
      </c>
      <c r="H935" s="347">
        <f>SUM(H932:H934)</f>
        <v>109648.50145692</v>
      </c>
    </row>
    <row r="936" spans="2:8" ht="15.75" x14ac:dyDescent="0.25">
      <c r="B936" s="334" t="s">
        <v>446</v>
      </c>
      <c r="C936" s="335"/>
      <c r="D936" s="336"/>
      <c r="E936" s="337"/>
      <c r="F936" s="334" t="s">
        <v>446</v>
      </c>
      <c r="G936" s="338"/>
      <c r="H936" s="336"/>
    </row>
    <row r="937" spans="2:8" x14ac:dyDescent="0.25">
      <c r="B937" s="339" t="s">
        <v>112</v>
      </c>
      <c r="C937" s="340">
        <f>VLOOKUP(B936, '[2]Constant Information'!$J$4:$N$188, 2, FALSE)</f>
        <v>11</v>
      </c>
      <c r="D937" s="341">
        <f>IF(C937&gt;4, VLOOKUP(B936, '[2]Constant Information'!$J$4:$W$188, 10, FALSE), "-")</f>
        <v>54511.91</v>
      </c>
      <c r="E937" s="342"/>
      <c r="F937" s="339" t="s">
        <v>455</v>
      </c>
      <c r="G937" s="343">
        <f>VLOOKUP(F936, '[2]Constant Information'!$J$4:$AF$188, 13, FALSE)</f>
        <v>63078.642500000002</v>
      </c>
      <c r="H937" s="341">
        <f>VLOOKUP(F936, '[2]Constant Information'!$J$4:$AF$188, 15, FALSE)</f>
        <v>38460</v>
      </c>
    </row>
    <row r="938" spans="2:8" x14ac:dyDescent="0.25">
      <c r="B938" s="339" t="s">
        <v>93</v>
      </c>
      <c r="C938" s="340">
        <f>VLOOKUP(B936, '[2]Constant Information'!$J$4:$N$188, 3, FALSE)</f>
        <v>0</v>
      </c>
      <c r="D938" s="341" t="str">
        <f>IF(C938&gt;4, VLOOKUP(B936, '[2]Constant Information'!$J$4:$W$188, 11, FALSE), "-")</f>
        <v>-</v>
      </c>
      <c r="E938" s="342"/>
      <c r="F938" s="339" t="s">
        <v>456</v>
      </c>
      <c r="G938" s="343">
        <f>VLOOKUP(F936, '[2]Constant Information'!$J$4:$AF$188, 8, FALSE)</f>
        <v>10056</v>
      </c>
      <c r="H938" s="341">
        <f>VLOOKUP(F936, '[2]Constant Information'!$J$4:$AF$188, 6, FALSE)</f>
        <v>10953</v>
      </c>
    </row>
    <row r="939" spans="2:8" x14ac:dyDescent="0.25">
      <c r="B939" s="344" t="s">
        <v>250</v>
      </c>
      <c r="C939" s="340">
        <f>VLOOKUP(B936, '[2]Constant Information'!$J$4:$N$188, 4, FALSE)</f>
        <v>2</v>
      </c>
      <c r="D939" s="341" t="str">
        <f>IF(C939&gt;4, VLOOKUP(B936, '[2]Constant Information'!$J$4:$W$188, 12, FALSE), "-")</f>
        <v>-</v>
      </c>
      <c r="E939" s="342"/>
      <c r="F939" s="344" t="s">
        <v>457</v>
      </c>
      <c r="G939" s="343">
        <f>VLOOKUP(F936, '[2]Constant Information'!$J$4:$AF$188, 9, FALSE)</f>
        <v>8474.7935016468509</v>
      </c>
      <c r="H939" s="341">
        <f>VLOOKUP(F936, '[2]Constant Information'!$J$4:$AF$188, 7, FALSE)</f>
        <v>5167.2094572000005</v>
      </c>
    </row>
    <row r="940" spans="2:8" ht="15.75" x14ac:dyDescent="0.25">
      <c r="B940" s="345" t="s">
        <v>454</v>
      </c>
      <c r="C940" s="346">
        <f>SUM(C937:C939)</f>
        <v>13</v>
      </c>
      <c r="D940" s="347">
        <f>IF(C940&gt;4, VLOOKUP(B936, '[2]Constant Information'!$J$4:$W$188, 13, FALSE), "-")</f>
        <v>63078.642500000002</v>
      </c>
      <c r="E940" s="348"/>
      <c r="F940" s="345" t="s">
        <v>249</v>
      </c>
      <c r="G940" s="349">
        <f>SUM(G937:G939)</f>
        <v>81609.436001646856</v>
      </c>
      <c r="H940" s="347">
        <f>SUM(H937:H939)</f>
        <v>54580.209457199999</v>
      </c>
    </row>
    <row r="941" spans="2:8" ht="15.75" x14ac:dyDescent="0.25">
      <c r="B941" s="334" t="s">
        <v>447</v>
      </c>
      <c r="C941" s="335"/>
      <c r="D941" s="336"/>
      <c r="E941" s="337"/>
      <c r="F941" s="334" t="s">
        <v>447</v>
      </c>
      <c r="G941" s="338"/>
      <c r="H941" s="336"/>
    </row>
    <row r="942" spans="2:8" x14ac:dyDescent="0.25">
      <c r="B942" s="339" t="s">
        <v>112</v>
      </c>
      <c r="C942" s="340">
        <f>VLOOKUP(B941, '[2]Constant Information'!$J$4:$N$188, 2, FALSE)</f>
        <v>6</v>
      </c>
      <c r="D942" s="341">
        <f>IF(C942&gt;4, VLOOKUP(B941, '[2]Constant Information'!$J$4:$W$188, 10, FALSE), "-")</f>
        <v>93787.947500000009</v>
      </c>
      <c r="E942" s="342"/>
      <c r="F942" s="339" t="s">
        <v>455</v>
      </c>
      <c r="G942" s="343">
        <f>VLOOKUP(F941, '[2]Constant Information'!$J$4:$AF$188, 13, FALSE)</f>
        <v>99038.848750000005</v>
      </c>
      <c r="H942" s="341">
        <f>VLOOKUP(F941, '[2]Constant Information'!$J$4:$AF$188, 15, FALSE)</f>
        <v>54456</v>
      </c>
    </row>
    <row r="943" spans="2:8" x14ac:dyDescent="0.25">
      <c r="B943" s="339" t="s">
        <v>93</v>
      </c>
      <c r="C943" s="340">
        <f>VLOOKUP(B941, '[2]Constant Information'!$J$4:$N$188, 3, FALSE)</f>
        <v>0</v>
      </c>
      <c r="D943" s="341" t="str">
        <f>IF(C943&gt;4, VLOOKUP(B941, '[2]Constant Information'!$J$4:$W$188, 11, FALSE), "-")</f>
        <v>-</v>
      </c>
      <c r="E943" s="342"/>
      <c r="F943" s="339" t="s">
        <v>456</v>
      </c>
      <c r="G943" s="343">
        <f>VLOOKUP(F941, '[2]Constant Information'!$J$4:$AF$188, 8, FALSE)</f>
        <v>10056</v>
      </c>
      <c r="H943" s="341">
        <f>VLOOKUP(F941, '[2]Constant Information'!$J$4:$AF$188, 6, FALSE)</f>
        <v>10953</v>
      </c>
    </row>
    <row r="944" spans="2:8" x14ac:dyDescent="0.25">
      <c r="B944" s="344" t="s">
        <v>250</v>
      </c>
      <c r="C944" s="340">
        <f>VLOOKUP(B941, '[2]Constant Information'!$J$4:$N$188, 4, FALSE)</f>
        <v>2</v>
      </c>
      <c r="D944" s="341" t="str">
        <f>IF(C944&gt;4, VLOOKUP(B941, '[2]Constant Information'!$J$4:$W$188, 12, FALSE), "-")</f>
        <v>-</v>
      </c>
      <c r="E944" s="342"/>
      <c r="F944" s="344" t="s">
        <v>457</v>
      </c>
      <c r="G944" s="343">
        <f>VLOOKUP(F941, '[2]Constant Information'!$J$4:$AF$188, 9, FALSE)</f>
        <v>11884.66185</v>
      </c>
      <c r="H944" s="341">
        <f>VLOOKUP(F941, '[2]Constant Information'!$J$4:$AF$188, 7, FALSE)</f>
        <v>7316.3171659200016</v>
      </c>
    </row>
    <row r="945" spans="2:8" ht="15.75" x14ac:dyDescent="0.25">
      <c r="B945" s="345" t="s">
        <v>454</v>
      </c>
      <c r="C945" s="346">
        <f>SUM(C942:C944)</f>
        <v>8</v>
      </c>
      <c r="D945" s="347">
        <f>IF(C945&gt;4, VLOOKUP(B941, '[2]Constant Information'!$J$4:$W$188, 13, FALSE), "-")</f>
        <v>99038.848750000005</v>
      </c>
      <c r="E945" s="348"/>
      <c r="F945" s="345" t="s">
        <v>249</v>
      </c>
      <c r="G945" s="349">
        <f>SUM(G942:G944)</f>
        <v>120979.51060000001</v>
      </c>
      <c r="H945" s="347">
        <f>SUM(H942:H944)</f>
        <v>72725.317165920002</v>
      </c>
    </row>
    <row r="946" spans="2:8" ht="15.75" x14ac:dyDescent="0.25">
      <c r="B946" s="334" t="s">
        <v>448</v>
      </c>
      <c r="C946" s="335"/>
      <c r="D946" s="336"/>
      <c r="E946" s="337"/>
      <c r="F946" s="334" t="s">
        <v>448</v>
      </c>
      <c r="G946" s="338"/>
      <c r="H946" s="336"/>
    </row>
    <row r="947" spans="2:8" x14ac:dyDescent="0.25">
      <c r="B947" s="339" t="s">
        <v>112</v>
      </c>
      <c r="C947" s="340">
        <f>VLOOKUP(B946, '[2]Constant Information'!$J$4:$N$188, 2, FALSE)</f>
        <v>5</v>
      </c>
      <c r="D947" s="341">
        <f>IF(C947&gt;4, VLOOKUP(B946, '[2]Constant Information'!$J$4:$W$188, 10, FALSE), "-")</f>
        <v>72061.600000000006</v>
      </c>
      <c r="E947" s="342"/>
      <c r="F947" s="339" t="s">
        <v>455</v>
      </c>
      <c r="G947" s="343">
        <f>VLOOKUP(F946, '[2]Constant Information'!$J$4:$AF$188, 13, FALSE)</f>
        <v>65329.522835051554</v>
      </c>
      <c r="H947" s="341">
        <f>VLOOKUP(F946, '[2]Constant Information'!$J$4:$AF$188, 15, FALSE)</f>
        <v>56730</v>
      </c>
    </row>
    <row r="948" spans="2:8" x14ac:dyDescent="0.25">
      <c r="B948" s="339" t="s">
        <v>93</v>
      </c>
      <c r="C948" s="340">
        <f>VLOOKUP(B946, '[2]Constant Information'!$J$4:$N$188, 3, FALSE)</f>
        <v>7</v>
      </c>
      <c r="D948" s="341">
        <f>IF(C948&gt;4, VLOOKUP(B946, '[2]Constant Information'!$J$4:$W$188, 11, FALSE), "-")</f>
        <v>57575.343505154648</v>
      </c>
      <c r="E948" s="342"/>
      <c r="F948" s="339" t="s">
        <v>456</v>
      </c>
      <c r="G948" s="343">
        <f>VLOOKUP(F946, '[2]Constant Information'!$J$4:$AF$188, 8, FALSE)</f>
        <v>10056</v>
      </c>
      <c r="H948" s="341">
        <f>VLOOKUP(F946, '[2]Constant Information'!$J$4:$AF$188, 6, FALSE)</f>
        <v>10953</v>
      </c>
    </row>
    <row r="949" spans="2:8" x14ac:dyDescent="0.25">
      <c r="B949" s="344" t="s">
        <v>250</v>
      </c>
      <c r="C949" s="340">
        <f>VLOOKUP(B946, '[2]Constant Information'!$J$4:$N$188, 4, FALSE)</f>
        <v>4</v>
      </c>
      <c r="D949" s="341" t="str">
        <f>IF(C949&gt;4, VLOOKUP(B946, '[2]Constant Information'!$J$4:$W$188, 12, FALSE), "-")</f>
        <v>-</v>
      </c>
      <c r="E949" s="342"/>
      <c r="F949" s="344" t="s">
        <v>457</v>
      </c>
      <c r="G949" s="343">
        <f>VLOOKUP(F946, '[2]Constant Information'!$J$4:$AF$188, 9, FALSE)</f>
        <v>6677.8074344873157</v>
      </c>
      <c r="H949" s="341">
        <f>VLOOKUP(F946, '[2]Constant Information'!$J$4:$AF$188, 7, FALSE)</f>
        <v>7621.8354786000018</v>
      </c>
    </row>
    <row r="950" spans="2:8" ht="15.75" x14ac:dyDescent="0.25">
      <c r="B950" s="345" t="s">
        <v>454</v>
      </c>
      <c r="C950" s="346">
        <f>SUM(C947:C949)</f>
        <v>16</v>
      </c>
      <c r="D950" s="347">
        <f>IF(C950&gt;4, VLOOKUP(B946, '[2]Constant Information'!$J$4:$W$188, 13, FALSE), "-")</f>
        <v>65329.522835051554</v>
      </c>
      <c r="E950" s="348"/>
      <c r="F950" s="345" t="s">
        <v>249</v>
      </c>
      <c r="G950" s="349">
        <f>SUM(G947:G949)</f>
        <v>82063.33026953887</v>
      </c>
      <c r="H950" s="347">
        <f>SUM(H947:H949)</f>
        <v>75304.835478599998</v>
      </c>
    </row>
    <row r="951" spans="2:8" ht="15.75" x14ac:dyDescent="0.25">
      <c r="B951" s="334" t="s">
        <v>449</v>
      </c>
      <c r="C951" s="335"/>
      <c r="D951" s="336"/>
      <c r="E951" s="337"/>
      <c r="F951" s="334" t="s">
        <v>449</v>
      </c>
      <c r="G951" s="338"/>
      <c r="H951" s="336"/>
    </row>
    <row r="952" spans="2:8" x14ac:dyDescent="0.25">
      <c r="B952" s="339" t="s">
        <v>112</v>
      </c>
      <c r="C952" s="340">
        <f>VLOOKUP(B951, '[2]Constant Information'!$J$4:$N$188, 2, FALSE)</f>
        <v>9</v>
      </c>
      <c r="D952" s="341">
        <f>IF(C952&gt;4, VLOOKUP(B951, '[2]Constant Information'!$J$4:$W$188, 10, FALSE), "-")</f>
        <v>68161.600000000006</v>
      </c>
      <c r="E952" s="342"/>
      <c r="F952" s="339" t="s">
        <v>455</v>
      </c>
      <c r="G952" s="343">
        <f>VLOOKUP(F951, '[2]Constant Information'!$J$4:$AF$188, 13, FALSE)</f>
        <v>63899.3</v>
      </c>
      <c r="H952" s="341">
        <f>VLOOKUP(F951, '[2]Constant Information'!$J$4:$AF$188, 15, FALSE)</f>
        <v>61224</v>
      </c>
    </row>
    <row r="953" spans="2:8" x14ac:dyDescent="0.25">
      <c r="B953" s="339" t="s">
        <v>93</v>
      </c>
      <c r="C953" s="340">
        <f>VLOOKUP(B951, '[2]Constant Information'!$J$4:$N$188, 3, FALSE)</f>
        <v>0</v>
      </c>
      <c r="D953" s="341" t="str">
        <f>IF(C953&gt;4, VLOOKUP(B951, '[2]Constant Information'!$J$4:$W$188, 11, FALSE), "-")</f>
        <v>-</v>
      </c>
      <c r="E953" s="342"/>
      <c r="F953" s="339" t="s">
        <v>456</v>
      </c>
      <c r="G953" s="343">
        <f>VLOOKUP(F951, '[2]Constant Information'!$J$4:$AF$188, 8, FALSE)</f>
        <v>10056</v>
      </c>
      <c r="H953" s="341">
        <f>VLOOKUP(F951, '[2]Constant Information'!$J$4:$AF$188, 6, FALSE)</f>
        <v>10953</v>
      </c>
    </row>
    <row r="954" spans="2:8" x14ac:dyDescent="0.25">
      <c r="B954" s="344" t="s">
        <v>250</v>
      </c>
      <c r="C954" s="340">
        <f>VLOOKUP(B951, '[2]Constant Information'!$J$4:$N$188, 4, FALSE)</f>
        <v>1</v>
      </c>
      <c r="D954" s="341" t="str">
        <f>IF(C954&gt;4, VLOOKUP(B951, '[2]Constant Information'!$J$4:$W$188, 12, FALSE), "-")</f>
        <v>-</v>
      </c>
      <c r="E954" s="342"/>
      <c r="F954" s="344" t="s">
        <v>457</v>
      </c>
      <c r="G954" s="343">
        <f>VLOOKUP(F951, '[2]Constant Information'!$J$4:$AF$188, 9, FALSE)</f>
        <v>8585.0511510260021</v>
      </c>
      <c r="H954" s="341">
        <f>VLOOKUP(F951, '[2]Constant Information'!$J$4:$AF$188, 7, FALSE)</f>
        <v>8225.6170516800012</v>
      </c>
    </row>
    <row r="955" spans="2:8" ht="15.75" x14ac:dyDescent="0.25">
      <c r="B955" s="345" t="s">
        <v>454</v>
      </c>
      <c r="C955" s="346">
        <f>SUM(C952:C954)</f>
        <v>10</v>
      </c>
      <c r="D955" s="347">
        <f>IF(C955&gt;4, VLOOKUP(B951, '[2]Constant Information'!$J$4:$W$188, 13, FALSE), "-")</f>
        <v>63899.3</v>
      </c>
      <c r="E955" s="348"/>
      <c r="F955" s="345" t="s">
        <v>249</v>
      </c>
      <c r="G955" s="349">
        <f>SUM(G952:G954)</f>
        <v>82540.351151026</v>
      </c>
      <c r="H955" s="347">
        <f>SUM(H952:H954)</f>
        <v>80402.617051680005</v>
      </c>
    </row>
  </sheetData>
  <mergeCells count="31">
    <mergeCell ref="B860:D860"/>
    <mergeCell ref="F860:H860"/>
    <mergeCell ref="B877:D877"/>
    <mergeCell ref="F877:H877"/>
    <mergeCell ref="B924:D924"/>
    <mergeCell ref="F924:H924"/>
    <mergeCell ref="B569:D569"/>
    <mergeCell ref="F569:H569"/>
    <mergeCell ref="B611:D611"/>
    <mergeCell ref="F611:H611"/>
    <mergeCell ref="B783:D783"/>
    <mergeCell ref="F783:H783"/>
    <mergeCell ref="B243:D243"/>
    <mergeCell ref="F243:H243"/>
    <mergeCell ref="B315:D315"/>
    <mergeCell ref="F315:H315"/>
    <mergeCell ref="B552:D552"/>
    <mergeCell ref="F552:H552"/>
    <mergeCell ref="B132:D132"/>
    <mergeCell ref="F132:H132"/>
    <mergeCell ref="B159:D159"/>
    <mergeCell ref="F159:H159"/>
    <mergeCell ref="B216:D216"/>
    <mergeCell ref="F216:H216"/>
    <mergeCell ref="B1:H1"/>
    <mergeCell ref="B2:D2"/>
    <mergeCell ref="F2:H2"/>
    <mergeCell ref="B3:D3"/>
    <mergeCell ref="F3:H3"/>
    <mergeCell ref="B85:D85"/>
    <mergeCell ref="F85:H85"/>
  </mergeCells>
  <pageMargins left="0.7" right="0.7" top="0.75" bottom="0.75" header="0.3" footer="0.3"/>
  <pageSetup scale="79" fitToHeight="0" orientation="portrait" verticalDpi="1200" r:id="rId1"/>
  <headerFooter>
    <oddFooter>&amp;L&amp;"Garamond,Regular"&amp;10OFM, State Human Resources
Segal Waters Consulting
April 2020&amp;C&amp;"Garamond,Regular"&amp;10&amp;P</oddFooter>
  </headerFooter>
  <rowBreaks count="18" manualBreakCount="18">
    <brk id="44" max="16383" man="1"/>
    <brk id="84" min="1" max="7" man="1"/>
    <brk id="131" min="1" max="7" man="1"/>
    <brk id="180" min="1" max="7" man="1"/>
    <brk id="232" min="1" max="7" man="1"/>
    <brk id="284" min="1" max="7" man="1"/>
    <brk id="336" min="1" max="7" man="1"/>
    <brk id="391" min="1" max="7" man="1"/>
    <brk id="446" min="1" max="7" man="1"/>
    <brk id="501" min="1" max="7" man="1"/>
    <brk id="551" min="1" max="7" man="1"/>
    <brk id="600" min="1" max="7" man="1"/>
    <brk id="652" min="1" max="7" man="1"/>
    <brk id="707" min="1" max="7" man="1"/>
    <brk id="762" min="1" max="7" man="1"/>
    <brk id="814" min="1" max="7" man="1"/>
    <brk id="866" min="1" max="7" man="1"/>
    <brk id="918" min="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2:AX106"/>
  <sheetViews>
    <sheetView view="pageBreakPreview" zoomScaleNormal="90" zoomScaleSheetLayoutView="100" workbookViewId="0"/>
  </sheetViews>
  <sheetFormatPr defaultRowHeight="15" x14ac:dyDescent="0.25"/>
  <cols>
    <col min="2" max="2" width="11.5703125" customWidth="1"/>
    <col min="3" max="3" width="13" customWidth="1"/>
    <col min="7" max="7" width="9.140625" customWidth="1"/>
    <col min="8" max="8" width="3.7109375" customWidth="1"/>
    <col min="9" max="9" width="10.7109375" customWidth="1"/>
    <col min="15" max="15" width="9.140625" style="3"/>
    <col min="24" max="24" width="9.140625" customWidth="1"/>
    <col min="25" max="25" width="3.7109375" customWidth="1"/>
    <col min="26" max="26" width="10.7109375" customWidth="1"/>
    <col min="27" max="27" width="9.140625" customWidth="1"/>
    <col min="30" max="30" width="15.42578125" customWidth="1"/>
    <col min="31" max="31" width="12.7109375" customWidth="1"/>
    <col min="34" max="34" width="9.140625" customWidth="1"/>
    <col min="35" max="35" width="3.7109375" customWidth="1"/>
    <col min="39" max="39" width="9.140625" style="3"/>
    <col min="41" max="41" width="9.28515625" customWidth="1"/>
    <col min="42" max="42" width="36" customWidth="1"/>
    <col min="46" max="47" width="9.140625" customWidth="1"/>
    <col min="48" max="48" width="3.7109375" customWidth="1"/>
    <col min="49" max="49" width="11.42578125" customWidth="1"/>
  </cols>
  <sheetData>
    <row r="2" spans="2:49" ht="18" x14ac:dyDescent="0.25">
      <c r="B2" s="1"/>
      <c r="C2" s="2" t="s">
        <v>0</v>
      </c>
      <c r="D2" s="2"/>
      <c r="E2" s="2"/>
      <c r="F2" s="2"/>
      <c r="G2" s="2"/>
      <c r="H2" s="2"/>
      <c r="I2" s="2"/>
      <c r="J2" s="2"/>
      <c r="K2" s="2"/>
      <c r="L2" s="2"/>
      <c r="R2" s="4" t="s">
        <v>1</v>
      </c>
      <c r="S2" s="4"/>
      <c r="T2" s="4"/>
      <c r="U2" s="4"/>
      <c r="V2" s="4"/>
      <c r="W2" s="4"/>
      <c r="X2" s="4"/>
      <c r="Y2" s="4"/>
      <c r="Z2" s="4"/>
      <c r="AA2" s="5"/>
      <c r="AD2" s="6" t="s">
        <v>2</v>
      </c>
      <c r="AE2" s="6"/>
      <c r="AF2" s="6"/>
      <c r="AG2" s="6"/>
      <c r="AH2" s="6"/>
      <c r="AI2" s="6"/>
      <c r="AJ2" s="6"/>
      <c r="AK2" s="6"/>
      <c r="AL2" s="6"/>
      <c r="AM2" s="7"/>
      <c r="AO2" s="6" t="s">
        <v>3</v>
      </c>
      <c r="AP2" s="6"/>
      <c r="AQ2" s="6"/>
      <c r="AR2" s="6"/>
      <c r="AS2" s="6"/>
      <c r="AT2" s="6"/>
      <c r="AU2" s="6"/>
      <c r="AV2" s="6"/>
      <c r="AW2" s="6"/>
    </row>
    <row r="3" spans="2:49" ht="18.75" thickBot="1" x14ac:dyDescent="0.3">
      <c r="R3" s="8" t="s">
        <v>4</v>
      </c>
      <c r="S3" s="8"/>
      <c r="T3" s="8"/>
      <c r="U3" s="8"/>
      <c r="V3" s="8"/>
      <c r="W3" s="8"/>
      <c r="X3" s="8"/>
      <c r="Y3" s="8"/>
      <c r="Z3" s="8"/>
      <c r="AA3" s="9"/>
      <c r="AD3" s="10" t="s">
        <v>5</v>
      </c>
      <c r="AE3" s="10"/>
      <c r="AF3" s="10"/>
      <c r="AG3" s="10"/>
      <c r="AH3" s="10"/>
      <c r="AI3" s="10"/>
      <c r="AJ3" s="10"/>
      <c r="AK3" s="10"/>
      <c r="AL3" s="10"/>
      <c r="AM3" s="11"/>
      <c r="AO3" s="6" t="s">
        <v>6</v>
      </c>
      <c r="AP3" s="6"/>
      <c r="AQ3" s="6"/>
      <c r="AR3" s="6"/>
      <c r="AS3" s="6"/>
      <c r="AT3" s="6"/>
      <c r="AU3" s="6"/>
      <c r="AV3" s="6"/>
      <c r="AW3" s="6"/>
    </row>
    <row r="4" spans="2:49" ht="33" thickTop="1" thickBot="1" x14ac:dyDescent="0.3">
      <c r="F4" s="12"/>
      <c r="R4" s="13"/>
      <c r="S4" s="14"/>
      <c r="T4" s="15" t="s">
        <v>7</v>
      </c>
      <c r="U4" s="15" t="s">
        <v>8</v>
      </c>
      <c r="V4" s="15" t="s">
        <v>9</v>
      </c>
      <c r="W4" s="15" t="s">
        <v>10</v>
      </c>
      <c r="X4" s="15" t="s">
        <v>11</v>
      </c>
      <c r="Y4" s="16"/>
      <c r="Z4" s="15" t="s">
        <v>12</v>
      </c>
      <c r="AA4" s="17"/>
      <c r="AB4" s="17"/>
      <c r="AC4" s="17"/>
      <c r="AF4" s="18" t="s">
        <v>13</v>
      </c>
      <c r="AG4" s="18"/>
      <c r="AH4" s="18"/>
      <c r="AI4" s="19"/>
      <c r="AJ4" s="18" t="s">
        <v>14</v>
      </c>
      <c r="AK4" s="18"/>
      <c r="AL4" s="18"/>
      <c r="AM4" s="20"/>
      <c r="AO4" s="21"/>
      <c r="AP4" s="22"/>
      <c r="AQ4" s="21" t="s">
        <v>7</v>
      </c>
      <c r="AR4" s="21" t="s">
        <v>8</v>
      </c>
      <c r="AS4" s="21" t="s">
        <v>9</v>
      </c>
      <c r="AT4" s="21" t="s">
        <v>10</v>
      </c>
      <c r="AU4" s="21" t="s">
        <v>11</v>
      </c>
      <c r="AV4" s="23"/>
      <c r="AW4" s="21" t="s">
        <v>12</v>
      </c>
    </row>
    <row r="5" spans="2:49" ht="17.25" thickTop="1" thickBot="1" x14ac:dyDescent="0.3">
      <c r="F5" s="12"/>
      <c r="R5" s="24" t="s">
        <v>15</v>
      </c>
      <c r="S5" s="24"/>
      <c r="T5" s="25">
        <v>0</v>
      </c>
      <c r="U5" s="25">
        <v>96</v>
      </c>
      <c r="V5" s="25">
        <v>81</v>
      </c>
      <c r="W5" s="25">
        <v>120</v>
      </c>
      <c r="X5" s="26">
        <v>96</v>
      </c>
      <c r="Y5" s="27"/>
      <c r="Z5" s="28">
        <v>29</v>
      </c>
      <c r="AA5" s="29"/>
      <c r="AB5" s="29"/>
      <c r="AC5" s="29"/>
      <c r="AF5" s="30" t="s">
        <v>16</v>
      </c>
      <c r="AG5" s="31" t="s">
        <v>17</v>
      </c>
      <c r="AH5" s="30" t="s">
        <v>18</v>
      </c>
      <c r="AI5" s="32"/>
      <c r="AJ5" s="30" t="s">
        <v>16</v>
      </c>
      <c r="AK5" s="31" t="s">
        <v>17</v>
      </c>
      <c r="AL5" s="30" t="s">
        <v>18</v>
      </c>
      <c r="AM5" s="33"/>
      <c r="AO5" s="34" t="s">
        <v>19</v>
      </c>
      <c r="AP5" s="35" t="s">
        <v>20</v>
      </c>
      <c r="AQ5" s="28">
        <v>0</v>
      </c>
      <c r="AR5" s="28">
        <v>10</v>
      </c>
      <c r="AS5" s="28">
        <v>10</v>
      </c>
      <c r="AT5" s="28">
        <v>12</v>
      </c>
      <c r="AU5" s="28">
        <v>10</v>
      </c>
      <c r="AV5" s="27"/>
      <c r="AW5" s="28">
        <v>29</v>
      </c>
    </row>
    <row r="6" spans="2:49" ht="16.5" thickBot="1" x14ac:dyDescent="0.3">
      <c r="R6" s="36" t="s">
        <v>21</v>
      </c>
      <c r="S6" s="36"/>
      <c r="T6" s="37">
        <v>56</v>
      </c>
      <c r="U6" s="37">
        <v>96</v>
      </c>
      <c r="V6" s="37">
        <v>94</v>
      </c>
      <c r="W6" s="37">
        <v>120</v>
      </c>
      <c r="X6" s="37">
        <v>96</v>
      </c>
      <c r="Y6" s="27"/>
      <c r="Z6" s="38">
        <v>25</v>
      </c>
      <c r="AA6" s="39"/>
      <c r="AB6" s="39"/>
      <c r="AC6" s="39"/>
      <c r="AF6" s="40" t="s">
        <v>22</v>
      </c>
      <c r="AG6" s="41"/>
      <c r="AH6" s="40" t="s">
        <v>23</v>
      </c>
      <c r="AI6" s="42"/>
      <c r="AJ6" s="40" t="s">
        <v>22</v>
      </c>
      <c r="AK6" s="41"/>
      <c r="AL6" s="40" t="s">
        <v>23</v>
      </c>
      <c r="AM6" s="43"/>
      <c r="AO6" s="44"/>
      <c r="AP6" s="45" t="s">
        <v>24</v>
      </c>
      <c r="AQ6" s="38">
        <v>0</v>
      </c>
      <c r="AR6" s="38">
        <v>1</v>
      </c>
      <c r="AS6" s="38">
        <v>1</v>
      </c>
      <c r="AT6" s="38">
        <v>5</v>
      </c>
      <c r="AU6" s="38">
        <v>2</v>
      </c>
      <c r="AV6" s="27"/>
      <c r="AW6" s="38">
        <v>29</v>
      </c>
    </row>
    <row r="7" spans="2:49" ht="16.5" thickBot="1" x14ac:dyDescent="0.3">
      <c r="AD7" s="46" t="s">
        <v>25</v>
      </c>
      <c r="AE7" s="46"/>
      <c r="AF7" s="47">
        <v>7</v>
      </c>
      <c r="AG7" s="47">
        <v>20</v>
      </c>
      <c r="AH7" s="47">
        <v>25</v>
      </c>
      <c r="AI7" s="48"/>
      <c r="AJ7" s="49">
        <v>1</v>
      </c>
      <c r="AK7" s="49">
        <v>0.91</v>
      </c>
      <c r="AL7" s="49">
        <v>1</v>
      </c>
      <c r="AM7" s="50"/>
      <c r="AO7" s="51"/>
      <c r="AP7" s="52" t="s">
        <v>26</v>
      </c>
      <c r="AQ7" s="53">
        <v>0</v>
      </c>
      <c r="AR7" s="53">
        <v>11</v>
      </c>
      <c r="AS7" s="53">
        <v>11</v>
      </c>
      <c r="AT7" s="53">
        <v>16</v>
      </c>
      <c r="AU7" s="53">
        <v>12</v>
      </c>
      <c r="AV7" s="54"/>
      <c r="AW7" s="53">
        <v>29</v>
      </c>
    </row>
    <row r="8" spans="2:49" ht="19.5" thickTop="1" thickBot="1" x14ac:dyDescent="0.3">
      <c r="Z8" s="55"/>
      <c r="AA8" s="55"/>
      <c r="AD8" s="56" t="s">
        <v>27</v>
      </c>
      <c r="AE8" s="56"/>
      <c r="AF8" s="57">
        <v>1</v>
      </c>
      <c r="AG8" s="57">
        <v>0</v>
      </c>
      <c r="AH8" s="57">
        <v>12</v>
      </c>
      <c r="AI8" s="58"/>
      <c r="AJ8" s="59">
        <v>0.14000000000000001</v>
      </c>
      <c r="AK8" s="59">
        <v>0</v>
      </c>
      <c r="AL8" s="59">
        <v>0.48</v>
      </c>
      <c r="AM8" s="60"/>
      <c r="AO8" s="61" t="s">
        <v>28</v>
      </c>
      <c r="AP8" s="45" t="s">
        <v>20</v>
      </c>
      <c r="AQ8" s="38">
        <v>6</v>
      </c>
      <c r="AR8" s="38">
        <v>10</v>
      </c>
      <c r="AS8" s="38">
        <v>10</v>
      </c>
      <c r="AT8" s="38">
        <v>12</v>
      </c>
      <c r="AU8" s="38">
        <v>10</v>
      </c>
      <c r="AV8" s="27"/>
      <c r="AW8" s="38" t="s">
        <v>29</v>
      </c>
    </row>
    <row r="9" spans="2:49" ht="18.75" thickBot="1" x14ac:dyDescent="0.3">
      <c r="Z9" s="55"/>
      <c r="AA9" s="55"/>
      <c r="AD9" s="62" t="s">
        <v>30</v>
      </c>
      <c r="AE9" s="62"/>
      <c r="AF9" s="63">
        <v>6</v>
      </c>
      <c r="AG9" s="63">
        <v>20</v>
      </c>
      <c r="AH9" s="63">
        <v>13</v>
      </c>
      <c r="AI9" s="58"/>
      <c r="AJ9" s="64">
        <v>0.86</v>
      </c>
      <c r="AK9" s="64">
        <v>1</v>
      </c>
      <c r="AL9" s="64">
        <v>0.52</v>
      </c>
      <c r="AM9" s="60"/>
      <c r="AO9" s="65"/>
      <c r="AP9" s="35" t="s">
        <v>24</v>
      </c>
      <c r="AQ9" s="28">
        <v>1</v>
      </c>
      <c r="AR9" s="28">
        <v>2</v>
      </c>
      <c r="AS9" s="28">
        <v>2</v>
      </c>
      <c r="AT9" s="28">
        <v>5</v>
      </c>
      <c r="AU9" s="28">
        <v>2</v>
      </c>
      <c r="AV9" s="27"/>
      <c r="AW9" s="28">
        <v>18</v>
      </c>
    </row>
    <row r="10" spans="2:49" ht="18.75" thickBot="1" x14ac:dyDescent="0.3">
      <c r="Z10" s="55"/>
      <c r="AA10" s="55"/>
      <c r="AD10" s="66" t="s">
        <v>31</v>
      </c>
      <c r="AE10" s="66"/>
      <c r="AF10" s="67"/>
      <c r="AG10" s="67"/>
      <c r="AH10" s="67"/>
      <c r="AI10" s="68"/>
      <c r="AJ10" s="67"/>
      <c r="AK10" s="67"/>
      <c r="AL10" s="67"/>
      <c r="AM10" s="69"/>
      <c r="AO10" s="70"/>
      <c r="AP10" s="71" t="s">
        <v>26</v>
      </c>
      <c r="AQ10" s="72">
        <v>6</v>
      </c>
      <c r="AR10" s="72">
        <v>12</v>
      </c>
      <c r="AS10" s="72">
        <v>11</v>
      </c>
      <c r="AT10" s="72">
        <v>16</v>
      </c>
      <c r="AU10" s="72">
        <v>12</v>
      </c>
      <c r="AV10" s="54"/>
      <c r="AW10" s="72">
        <v>18</v>
      </c>
    </row>
    <row r="11" spans="2:49" ht="16.5" thickBot="1" x14ac:dyDescent="0.3">
      <c r="AD11" s="73" t="s">
        <v>32</v>
      </c>
      <c r="AE11" s="73"/>
      <c r="AF11" s="38">
        <v>7</v>
      </c>
      <c r="AG11" s="38">
        <v>18</v>
      </c>
      <c r="AH11" s="38">
        <v>13</v>
      </c>
      <c r="AI11" s="27"/>
      <c r="AJ11" s="74">
        <v>1</v>
      </c>
      <c r="AK11" s="74">
        <v>0.82</v>
      </c>
      <c r="AL11" s="74">
        <v>0.52</v>
      </c>
      <c r="AM11" s="60"/>
    </row>
    <row r="12" spans="2:49" ht="16.5" thickBot="1" x14ac:dyDescent="0.3">
      <c r="AD12" s="56" t="s">
        <v>33</v>
      </c>
      <c r="AE12" s="56"/>
      <c r="AF12" s="28">
        <v>7</v>
      </c>
      <c r="AG12" s="28">
        <v>17</v>
      </c>
      <c r="AH12" s="28">
        <v>18</v>
      </c>
      <c r="AI12" s="27"/>
      <c r="AJ12" s="75">
        <v>1</v>
      </c>
      <c r="AK12" s="75">
        <v>0.77</v>
      </c>
      <c r="AL12" s="75">
        <v>0.72</v>
      </c>
      <c r="AM12" s="60"/>
    </row>
    <row r="13" spans="2:49" ht="16.5" thickBot="1" x14ac:dyDescent="0.3">
      <c r="AD13" s="73" t="s">
        <v>34</v>
      </c>
      <c r="AE13" s="73"/>
      <c r="AF13" s="38">
        <v>2</v>
      </c>
      <c r="AG13" s="38">
        <v>1</v>
      </c>
      <c r="AH13" s="38">
        <v>3</v>
      </c>
      <c r="AI13" s="27"/>
      <c r="AJ13" s="74">
        <v>0.28999999999999998</v>
      </c>
      <c r="AK13" s="74">
        <v>0.05</v>
      </c>
      <c r="AL13" s="74">
        <v>0.12</v>
      </c>
      <c r="AM13" s="60"/>
    </row>
    <row r="14" spans="2:49" ht="16.5" thickBot="1" x14ac:dyDescent="0.3">
      <c r="AD14" s="76" t="s">
        <v>35</v>
      </c>
      <c r="AE14" s="76"/>
      <c r="AF14" s="28">
        <v>0</v>
      </c>
      <c r="AG14" s="28">
        <v>0</v>
      </c>
      <c r="AH14" s="28">
        <v>5</v>
      </c>
      <c r="AI14" s="27"/>
      <c r="AJ14" s="75">
        <v>0</v>
      </c>
      <c r="AK14" s="75">
        <v>0</v>
      </c>
      <c r="AL14" s="75">
        <v>0.2</v>
      </c>
      <c r="AM14" s="60"/>
    </row>
    <row r="15" spans="2:49" ht="16.5" thickBot="1" x14ac:dyDescent="0.3">
      <c r="AD15" s="62" t="s">
        <v>36</v>
      </c>
      <c r="AE15" s="62"/>
      <c r="AF15" s="77">
        <v>1</v>
      </c>
      <c r="AG15" s="77">
        <v>1</v>
      </c>
      <c r="AH15" s="77">
        <v>0.25</v>
      </c>
      <c r="AI15" s="78"/>
      <c r="AJ15" s="79" t="s">
        <v>37</v>
      </c>
      <c r="AK15" s="79" t="s">
        <v>37</v>
      </c>
      <c r="AL15" s="79" t="s">
        <v>37</v>
      </c>
      <c r="AM15" s="29"/>
    </row>
    <row r="16" spans="2:49" ht="16.5" thickTop="1" x14ac:dyDescent="0.25">
      <c r="AD16" s="62" t="s">
        <v>38</v>
      </c>
      <c r="AE16" s="62"/>
      <c r="AF16" s="80" t="s">
        <v>39</v>
      </c>
      <c r="AG16" s="80"/>
      <c r="AH16" s="80"/>
      <c r="AI16" s="80"/>
      <c r="AJ16" s="80"/>
      <c r="AK16" s="80"/>
      <c r="AL16" s="80"/>
      <c r="AM16" s="60"/>
    </row>
    <row r="17" spans="2:50" ht="15.75" x14ac:dyDescent="0.25">
      <c r="AD17" s="81"/>
      <c r="AE17" s="81"/>
      <c r="AF17" s="82"/>
      <c r="AG17" s="82"/>
      <c r="AH17" s="82"/>
      <c r="AI17" s="82"/>
      <c r="AJ17" s="82"/>
      <c r="AK17" s="82"/>
      <c r="AL17" s="82"/>
      <c r="AM17" s="60"/>
    </row>
    <row r="18" spans="2:50" ht="15.75" customHeight="1" x14ac:dyDescent="0.25">
      <c r="AC18" s="83" t="s">
        <v>40</v>
      </c>
      <c r="AD18" s="83"/>
      <c r="AE18" s="83"/>
      <c r="AF18" s="83"/>
      <c r="AG18" s="83"/>
      <c r="AH18" s="83"/>
      <c r="AI18" s="83"/>
      <c r="AJ18" s="83"/>
      <c r="AK18" s="83"/>
      <c r="AL18" s="83"/>
      <c r="AM18" s="83"/>
      <c r="AN18" s="83" t="s">
        <v>40</v>
      </c>
      <c r="AO18" s="83"/>
      <c r="AP18" s="83"/>
      <c r="AQ18" s="83"/>
      <c r="AR18" s="83"/>
      <c r="AS18" s="83"/>
      <c r="AT18" s="83"/>
      <c r="AU18" s="83"/>
      <c r="AV18" s="83"/>
      <c r="AW18" s="83"/>
      <c r="AX18" s="83"/>
    </row>
    <row r="19" spans="2:50" ht="18.75" customHeight="1" x14ac:dyDescent="0.25">
      <c r="B19" s="6" t="s">
        <v>41</v>
      </c>
      <c r="C19" s="6"/>
      <c r="D19" s="6"/>
      <c r="E19" s="6"/>
      <c r="F19" s="6"/>
      <c r="G19" s="6"/>
      <c r="H19" s="6"/>
      <c r="I19" s="6"/>
      <c r="J19" s="6"/>
      <c r="K19" s="6"/>
      <c r="L19" s="6"/>
      <c r="M19" s="6"/>
      <c r="N19" s="6"/>
      <c r="O19" s="7"/>
      <c r="Q19" s="84"/>
      <c r="R19" s="6" t="s">
        <v>42</v>
      </c>
      <c r="S19" s="6"/>
      <c r="T19" s="6"/>
      <c r="U19" s="6"/>
      <c r="V19" s="6"/>
      <c r="W19" s="6"/>
      <c r="X19" s="6"/>
      <c r="Y19" s="6"/>
      <c r="Z19" s="6"/>
      <c r="AC19" s="83"/>
      <c r="AD19" s="83"/>
      <c r="AE19" s="83"/>
      <c r="AF19" s="83"/>
      <c r="AG19" s="83"/>
      <c r="AH19" s="83"/>
      <c r="AI19" s="83"/>
      <c r="AJ19" s="83"/>
      <c r="AK19" s="83"/>
      <c r="AL19" s="83"/>
      <c r="AM19" s="83"/>
      <c r="AN19" s="83"/>
      <c r="AO19" s="83"/>
      <c r="AP19" s="83"/>
      <c r="AQ19" s="83"/>
      <c r="AR19" s="83"/>
      <c r="AS19" s="83"/>
      <c r="AT19" s="83"/>
      <c r="AU19" s="83"/>
      <c r="AV19" s="83"/>
      <c r="AW19" s="83"/>
      <c r="AX19" s="83"/>
    </row>
    <row r="20" spans="2:50" ht="18.75" customHeight="1" thickBot="1" x14ac:dyDescent="0.3">
      <c r="B20" s="85" t="s">
        <v>43</v>
      </c>
      <c r="C20" s="85"/>
      <c r="D20" s="85"/>
      <c r="E20" s="85"/>
      <c r="F20" s="85"/>
      <c r="G20" s="85"/>
      <c r="H20" s="85"/>
      <c r="I20" s="85"/>
      <c r="J20" s="85"/>
      <c r="K20" s="85"/>
      <c r="L20" s="85"/>
      <c r="M20" s="85"/>
      <c r="N20" s="85"/>
      <c r="O20" s="11"/>
      <c r="Q20" s="84"/>
      <c r="R20" s="6" t="s">
        <v>44</v>
      </c>
      <c r="S20" s="6"/>
      <c r="T20" s="6"/>
      <c r="U20" s="6"/>
      <c r="V20" s="6"/>
      <c r="W20" s="6"/>
      <c r="X20" s="6"/>
      <c r="Y20" s="6"/>
      <c r="Z20" s="6"/>
      <c r="AC20" s="83"/>
      <c r="AD20" s="83"/>
      <c r="AE20" s="83"/>
      <c r="AF20" s="83"/>
      <c r="AG20" s="83"/>
      <c r="AH20" s="83"/>
      <c r="AI20" s="83"/>
      <c r="AJ20" s="83"/>
      <c r="AK20" s="83"/>
      <c r="AL20" s="83"/>
      <c r="AM20" s="83"/>
      <c r="AN20" s="83"/>
      <c r="AO20" s="83"/>
      <c r="AP20" s="83"/>
      <c r="AQ20" s="83"/>
      <c r="AR20" s="83"/>
      <c r="AS20" s="83"/>
      <c r="AT20" s="83"/>
      <c r="AU20" s="83"/>
      <c r="AV20" s="83"/>
      <c r="AW20" s="83"/>
      <c r="AX20" s="83"/>
    </row>
    <row r="21" spans="2:50" ht="33" thickTop="1" thickBot="1" x14ac:dyDescent="0.3">
      <c r="B21" s="86" t="s">
        <v>45</v>
      </c>
      <c r="C21" s="15" t="s">
        <v>7</v>
      </c>
      <c r="D21" s="15" t="s">
        <v>8</v>
      </c>
      <c r="E21" s="15" t="s">
        <v>9</v>
      </c>
      <c r="F21" s="15" t="s">
        <v>10</v>
      </c>
      <c r="G21" s="15" t="s">
        <v>11</v>
      </c>
      <c r="H21" s="16"/>
      <c r="I21" s="86" t="s">
        <v>45</v>
      </c>
      <c r="J21" s="15" t="s">
        <v>7</v>
      </c>
      <c r="K21" s="15" t="s">
        <v>8</v>
      </c>
      <c r="L21" s="15" t="s">
        <v>9</v>
      </c>
      <c r="M21" s="15" t="s">
        <v>10</v>
      </c>
      <c r="N21" s="15" t="s">
        <v>11</v>
      </c>
      <c r="O21" s="20"/>
      <c r="Q21" s="87"/>
      <c r="R21" s="6" t="s">
        <v>43</v>
      </c>
      <c r="S21" s="6"/>
      <c r="T21" s="6"/>
      <c r="U21" s="6"/>
      <c r="V21" s="6"/>
      <c r="W21" s="6"/>
      <c r="X21" s="6"/>
      <c r="Y21" s="6"/>
      <c r="Z21" s="6"/>
      <c r="AA21" s="84"/>
      <c r="AB21" s="84"/>
      <c r="AC21" s="83"/>
      <c r="AD21" s="83"/>
      <c r="AE21" s="83"/>
      <c r="AF21" s="83"/>
      <c r="AG21" s="83"/>
      <c r="AH21" s="83"/>
      <c r="AI21" s="83"/>
      <c r="AJ21" s="83"/>
      <c r="AK21" s="83"/>
      <c r="AL21" s="83"/>
      <c r="AM21" s="83"/>
      <c r="AN21" s="83"/>
      <c r="AO21" s="83"/>
      <c r="AP21" s="83"/>
      <c r="AQ21" s="83"/>
      <c r="AR21" s="83"/>
      <c r="AS21" s="83"/>
      <c r="AT21" s="83"/>
      <c r="AU21" s="83"/>
      <c r="AV21" s="83"/>
      <c r="AW21" s="83"/>
      <c r="AX21" s="83"/>
    </row>
    <row r="22" spans="2:50" ht="16.5" customHeight="1" thickTop="1" thickBot="1" x14ac:dyDescent="0.3">
      <c r="B22" s="88" t="s">
        <v>46</v>
      </c>
      <c r="C22" s="25">
        <v>40</v>
      </c>
      <c r="D22" s="25">
        <v>96</v>
      </c>
      <c r="E22" s="25">
        <v>97</v>
      </c>
      <c r="F22" s="25">
        <v>120</v>
      </c>
      <c r="G22" s="25">
        <v>112</v>
      </c>
      <c r="H22" s="89"/>
      <c r="I22" s="90" t="s">
        <v>47</v>
      </c>
      <c r="J22" s="25">
        <v>143</v>
      </c>
      <c r="K22" s="25">
        <v>160</v>
      </c>
      <c r="L22" s="25">
        <v>159</v>
      </c>
      <c r="M22" s="25">
        <v>184</v>
      </c>
      <c r="N22" s="25">
        <v>160</v>
      </c>
      <c r="O22" s="29"/>
      <c r="Q22" s="87"/>
      <c r="AC22" s="83"/>
      <c r="AD22" s="83"/>
      <c r="AE22" s="83"/>
      <c r="AF22" s="83"/>
      <c r="AG22" s="83"/>
      <c r="AH22" s="83"/>
      <c r="AI22" s="83"/>
      <c r="AJ22" s="83"/>
      <c r="AK22" s="83"/>
      <c r="AL22" s="83"/>
      <c r="AM22" s="83"/>
      <c r="AN22" s="83"/>
      <c r="AO22" s="83"/>
      <c r="AP22" s="83"/>
      <c r="AQ22" s="83"/>
      <c r="AR22" s="83"/>
      <c r="AS22" s="83"/>
      <c r="AT22" s="83"/>
      <c r="AU22" s="83"/>
      <c r="AV22" s="83"/>
      <c r="AW22" s="83"/>
      <c r="AX22" s="83"/>
    </row>
    <row r="23" spans="2:50" ht="16.5" customHeight="1" thickBot="1" x14ac:dyDescent="0.3">
      <c r="B23" s="91" t="s">
        <v>48</v>
      </c>
      <c r="C23" s="92">
        <v>80</v>
      </c>
      <c r="D23" s="92">
        <v>98</v>
      </c>
      <c r="E23" s="92">
        <v>102</v>
      </c>
      <c r="F23" s="92">
        <v>120</v>
      </c>
      <c r="G23" s="92">
        <v>112</v>
      </c>
      <c r="H23" s="93"/>
      <c r="I23" s="91" t="s">
        <v>49</v>
      </c>
      <c r="J23" s="92">
        <v>143</v>
      </c>
      <c r="K23" s="92">
        <v>168</v>
      </c>
      <c r="L23" s="92">
        <v>168</v>
      </c>
      <c r="M23" s="92">
        <v>192</v>
      </c>
      <c r="N23" s="92">
        <v>176</v>
      </c>
      <c r="O23" s="29"/>
      <c r="AC23" s="83"/>
      <c r="AD23" s="83"/>
      <c r="AE23" s="83"/>
      <c r="AF23" s="83"/>
      <c r="AG23" s="83"/>
      <c r="AH23" s="83"/>
      <c r="AI23" s="83"/>
      <c r="AJ23" s="83"/>
      <c r="AK23" s="83"/>
      <c r="AL23" s="83"/>
      <c r="AM23" s="83"/>
      <c r="AN23" s="83"/>
      <c r="AO23" s="83"/>
      <c r="AP23" s="83"/>
      <c r="AQ23" s="83"/>
      <c r="AR23" s="83"/>
      <c r="AS23" s="83"/>
      <c r="AT23" s="83"/>
      <c r="AU23" s="83"/>
      <c r="AV23" s="83"/>
      <c r="AW23" s="83"/>
      <c r="AX23" s="83"/>
    </row>
    <row r="24" spans="2:50" ht="16.5" customHeight="1" thickBot="1" x14ac:dyDescent="0.3">
      <c r="B24" s="94" t="s">
        <v>50</v>
      </c>
      <c r="C24" s="95">
        <v>80</v>
      </c>
      <c r="D24" s="95">
        <v>104</v>
      </c>
      <c r="E24" s="95">
        <v>103</v>
      </c>
      <c r="F24" s="95">
        <v>120</v>
      </c>
      <c r="G24" s="95">
        <v>120</v>
      </c>
      <c r="H24" s="93"/>
      <c r="I24" s="96" t="s">
        <v>51</v>
      </c>
      <c r="J24" s="95">
        <v>156</v>
      </c>
      <c r="K24" s="95">
        <v>168</v>
      </c>
      <c r="L24" s="95">
        <v>172</v>
      </c>
      <c r="M24" s="95">
        <v>200</v>
      </c>
      <c r="N24" s="95">
        <v>176</v>
      </c>
      <c r="O24" s="29"/>
      <c r="AC24" s="83"/>
      <c r="AD24" s="83"/>
      <c r="AE24" s="83"/>
      <c r="AF24" s="83"/>
      <c r="AG24" s="83"/>
      <c r="AH24" s="83"/>
      <c r="AI24" s="83"/>
      <c r="AJ24" s="83"/>
      <c r="AK24" s="83"/>
      <c r="AL24" s="83"/>
      <c r="AM24" s="83"/>
      <c r="AN24" s="83"/>
      <c r="AO24" s="83"/>
      <c r="AP24" s="83"/>
      <c r="AQ24" s="83"/>
      <c r="AR24" s="83"/>
      <c r="AS24" s="83"/>
      <c r="AT24" s="83"/>
      <c r="AU24" s="83"/>
      <c r="AV24" s="83"/>
      <c r="AW24" s="83"/>
      <c r="AX24" s="83"/>
    </row>
    <row r="25" spans="2:50" ht="16.5" customHeight="1" thickBot="1" x14ac:dyDescent="0.3">
      <c r="B25" s="91" t="s">
        <v>52</v>
      </c>
      <c r="C25" s="92">
        <v>80</v>
      </c>
      <c r="D25" s="92">
        <v>116</v>
      </c>
      <c r="E25" s="92">
        <v>112</v>
      </c>
      <c r="F25" s="92">
        <v>143</v>
      </c>
      <c r="G25" s="92">
        <v>128</v>
      </c>
      <c r="H25" s="93"/>
      <c r="I25" s="91" t="s">
        <v>53</v>
      </c>
      <c r="J25" s="92">
        <v>156</v>
      </c>
      <c r="K25" s="92">
        <v>168</v>
      </c>
      <c r="L25" s="92">
        <v>173</v>
      </c>
      <c r="M25" s="92">
        <v>200</v>
      </c>
      <c r="N25" s="92">
        <v>176</v>
      </c>
      <c r="O25" s="29"/>
      <c r="AC25" s="83"/>
      <c r="AD25" s="83"/>
      <c r="AE25" s="83"/>
      <c r="AF25" s="83"/>
      <c r="AG25" s="83"/>
      <c r="AH25" s="83"/>
      <c r="AI25" s="83"/>
      <c r="AJ25" s="83"/>
      <c r="AK25" s="83"/>
      <c r="AL25" s="83"/>
      <c r="AM25" s="83"/>
      <c r="AN25" s="83"/>
      <c r="AO25" s="83"/>
      <c r="AP25" s="83"/>
      <c r="AQ25" s="83"/>
      <c r="AR25" s="83"/>
      <c r="AS25" s="83"/>
      <c r="AT25" s="83"/>
      <c r="AU25" s="83"/>
      <c r="AV25" s="83"/>
      <c r="AW25" s="83"/>
      <c r="AX25" s="83"/>
    </row>
    <row r="26" spans="2:50" ht="16.5" customHeight="1" thickBot="1" x14ac:dyDescent="0.3">
      <c r="B26" s="94" t="s">
        <v>54</v>
      </c>
      <c r="C26" s="95">
        <v>96</v>
      </c>
      <c r="D26" s="95">
        <v>120</v>
      </c>
      <c r="E26" s="95">
        <v>122</v>
      </c>
      <c r="F26" s="95">
        <v>160</v>
      </c>
      <c r="G26" s="95">
        <v>136</v>
      </c>
      <c r="H26" s="93"/>
      <c r="I26" s="96" t="s">
        <v>55</v>
      </c>
      <c r="J26" s="95">
        <v>156</v>
      </c>
      <c r="K26" s="95">
        <v>176</v>
      </c>
      <c r="L26" s="95">
        <v>175</v>
      </c>
      <c r="M26" s="95">
        <v>200</v>
      </c>
      <c r="N26" s="95">
        <v>176</v>
      </c>
      <c r="O26" s="29"/>
      <c r="AC26" s="83"/>
      <c r="AD26" s="83"/>
      <c r="AE26" s="83"/>
      <c r="AF26" s="83"/>
      <c r="AG26" s="83"/>
      <c r="AH26" s="83"/>
      <c r="AI26" s="83"/>
      <c r="AJ26" s="83"/>
      <c r="AK26" s="83"/>
      <c r="AL26" s="83"/>
      <c r="AM26" s="83"/>
      <c r="AN26" s="83"/>
      <c r="AO26" s="83"/>
      <c r="AP26" s="83"/>
      <c r="AQ26" s="83"/>
      <c r="AR26" s="83"/>
      <c r="AS26" s="83"/>
      <c r="AT26" s="83"/>
      <c r="AU26" s="83"/>
      <c r="AV26" s="83"/>
      <c r="AW26" s="83"/>
      <c r="AX26" s="83"/>
    </row>
    <row r="27" spans="2:50" ht="16.5" customHeight="1" thickBot="1" x14ac:dyDescent="0.3">
      <c r="B27" s="91" t="s">
        <v>56</v>
      </c>
      <c r="C27" s="92">
        <v>120</v>
      </c>
      <c r="D27" s="92">
        <v>128</v>
      </c>
      <c r="E27" s="92">
        <v>132</v>
      </c>
      <c r="F27" s="92">
        <v>168</v>
      </c>
      <c r="G27" s="92">
        <v>136</v>
      </c>
      <c r="H27" s="93"/>
      <c r="I27" s="91" t="s">
        <v>57</v>
      </c>
      <c r="J27" s="92">
        <v>156</v>
      </c>
      <c r="K27" s="92">
        <v>176</v>
      </c>
      <c r="L27" s="92">
        <v>177</v>
      </c>
      <c r="M27" s="92">
        <v>200</v>
      </c>
      <c r="N27" s="92">
        <v>176</v>
      </c>
      <c r="O27" s="29"/>
      <c r="AC27" s="83"/>
      <c r="AD27" s="83"/>
      <c r="AE27" s="83"/>
      <c r="AF27" s="83"/>
      <c r="AG27" s="83"/>
      <c r="AH27" s="83"/>
      <c r="AI27" s="83"/>
      <c r="AJ27" s="83"/>
      <c r="AK27" s="83"/>
      <c r="AL27" s="83"/>
      <c r="AM27" s="83"/>
      <c r="AN27" s="83"/>
      <c r="AO27" s="83"/>
      <c r="AP27" s="83"/>
      <c r="AQ27" s="83"/>
      <c r="AR27" s="83"/>
      <c r="AS27" s="83"/>
      <c r="AT27" s="83"/>
      <c r="AU27" s="83"/>
      <c r="AV27" s="83"/>
      <c r="AW27" s="83"/>
      <c r="AX27" s="83"/>
    </row>
    <row r="28" spans="2:50" ht="16.5" customHeight="1" thickBot="1" x14ac:dyDescent="0.3">
      <c r="B28" s="94" t="s">
        <v>58</v>
      </c>
      <c r="C28" s="95">
        <v>120</v>
      </c>
      <c r="D28" s="95">
        <v>129</v>
      </c>
      <c r="E28" s="95">
        <v>133</v>
      </c>
      <c r="F28" s="95">
        <v>168</v>
      </c>
      <c r="G28" s="95">
        <v>144</v>
      </c>
      <c r="H28" s="93"/>
      <c r="I28" s="96" t="s">
        <v>59</v>
      </c>
      <c r="J28" s="95">
        <v>156</v>
      </c>
      <c r="K28" s="95">
        <v>192</v>
      </c>
      <c r="L28" s="95">
        <v>185</v>
      </c>
      <c r="M28" s="95">
        <v>204</v>
      </c>
      <c r="N28" s="95">
        <v>192</v>
      </c>
      <c r="O28" s="29"/>
      <c r="AC28" s="83"/>
      <c r="AD28" s="83"/>
      <c r="AE28" s="83"/>
      <c r="AF28" s="83"/>
      <c r="AG28" s="83"/>
      <c r="AH28" s="83"/>
      <c r="AI28" s="83"/>
      <c r="AJ28" s="83"/>
      <c r="AK28" s="83"/>
      <c r="AL28" s="83"/>
      <c r="AM28" s="83"/>
      <c r="AN28" s="83"/>
      <c r="AO28" s="83"/>
      <c r="AP28" s="83"/>
      <c r="AQ28" s="83"/>
      <c r="AR28" s="83"/>
      <c r="AS28" s="83"/>
      <c r="AT28" s="83"/>
      <c r="AU28" s="83"/>
      <c r="AV28" s="83"/>
      <c r="AW28" s="83"/>
      <c r="AX28" s="83"/>
    </row>
    <row r="29" spans="2:50" ht="16.5" customHeight="1" thickBot="1" x14ac:dyDescent="0.3">
      <c r="B29" s="91" t="s">
        <v>60</v>
      </c>
      <c r="C29" s="92">
        <v>120</v>
      </c>
      <c r="D29" s="92">
        <v>134</v>
      </c>
      <c r="E29" s="92">
        <v>136</v>
      </c>
      <c r="F29" s="92">
        <v>168</v>
      </c>
      <c r="G29" s="92">
        <v>144</v>
      </c>
      <c r="H29" s="93"/>
      <c r="I29" s="91" t="s">
        <v>61</v>
      </c>
      <c r="J29" s="92">
        <v>160</v>
      </c>
      <c r="K29" s="92">
        <v>192</v>
      </c>
      <c r="L29" s="92">
        <v>189</v>
      </c>
      <c r="M29" s="92">
        <v>208</v>
      </c>
      <c r="N29" s="92">
        <v>192</v>
      </c>
      <c r="O29" s="29"/>
      <c r="AC29" s="83"/>
      <c r="AD29" s="83"/>
      <c r="AE29" s="83"/>
      <c r="AF29" s="83"/>
      <c r="AG29" s="83"/>
      <c r="AH29" s="83"/>
      <c r="AI29" s="83"/>
      <c r="AJ29" s="83"/>
      <c r="AK29" s="83"/>
      <c r="AL29" s="83"/>
      <c r="AM29" s="83"/>
      <c r="AN29" s="83"/>
      <c r="AO29" s="83"/>
      <c r="AP29" s="83"/>
      <c r="AQ29" s="83"/>
      <c r="AR29" s="83"/>
      <c r="AS29" s="83"/>
      <c r="AT29" s="83"/>
      <c r="AU29" s="83"/>
      <c r="AV29" s="83"/>
      <c r="AW29" s="83"/>
      <c r="AX29" s="83"/>
    </row>
    <row r="30" spans="2:50" ht="16.5" customHeight="1" thickBot="1" x14ac:dyDescent="0.3">
      <c r="B30" s="94" t="s">
        <v>62</v>
      </c>
      <c r="C30" s="95">
        <v>120</v>
      </c>
      <c r="D30" s="95">
        <v>134</v>
      </c>
      <c r="E30" s="95">
        <v>137</v>
      </c>
      <c r="F30" s="95">
        <v>168</v>
      </c>
      <c r="G30" s="95">
        <v>144</v>
      </c>
      <c r="H30" s="93"/>
      <c r="I30" s="96" t="s">
        <v>63</v>
      </c>
      <c r="J30" s="95">
        <v>160</v>
      </c>
      <c r="K30" s="95">
        <v>192</v>
      </c>
      <c r="L30" s="95">
        <v>190</v>
      </c>
      <c r="M30" s="95">
        <v>216</v>
      </c>
      <c r="N30" s="95">
        <v>192</v>
      </c>
      <c r="O30" s="29"/>
      <c r="AC30" s="83"/>
      <c r="AD30" s="83"/>
      <c r="AE30" s="83"/>
      <c r="AF30" s="83"/>
      <c r="AG30" s="83"/>
      <c r="AH30" s="83"/>
      <c r="AI30" s="83"/>
      <c r="AJ30" s="83"/>
      <c r="AK30" s="83"/>
      <c r="AL30" s="83"/>
      <c r="AM30" s="83"/>
      <c r="AN30" s="83"/>
      <c r="AO30" s="83"/>
      <c r="AP30" s="83"/>
      <c r="AQ30" s="83"/>
      <c r="AR30" s="83"/>
      <c r="AS30" s="83"/>
      <c r="AT30" s="83"/>
      <c r="AU30" s="83"/>
      <c r="AV30" s="83"/>
      <c r="AW30" s="83"/>
      <c r="AX30" s="83"/>
    </row>
    <row r="31" spans="2:50" ht="16.5" customHeight="1" thickBot="1" x14ac:dyDescent="0.3">
      <c r="B31" s="91" t="s">
        <v>64</v>
      </c>
      <c r="C31" s="92">
        <v>120</v>
      </c>
      <c r="D31" s="92">
        <v>144</v>
      </c>
      <c r="E31" s="92">
        <v>148</v>
      </c>
      <c r="F31" s="92">
        <v>180</v>
      </c>
      <c r="G31" s="92">
        <v>160</v>
      </c>
      <c r="H31" s="93"/>
      <c r="I31" s="91" t="s">
        <v>65</v>
      </c>
      <c r="J31" s="92">
        <v>160</v>
      </c>
      <c r="K31" s="92">
        <v>192</v>
      </c>
      <c r="L31" s="92">
        <v>191</v>
      </c>
      <c r="M31" s="92">
        <v>224</v>
      </c>
      <c r="N31" s="92">
        <v>192</v>
      </c>
      <c r="O31" s="29"/>
      <c r="AC31" s="83"/>
      <c r="AD31" s="83"/>
      <c r="AE31" s="83"/>
      <c r="AF31" s="83"/>
      <c r="AG31" s="83"/>
      <c r="AH31" s="83"/>
      <c r="AI31" s="83"/>
      <c r="AJ31" s="83"/>
      <c r="AK31" s="83"/>
      <c r="AL31" s="83"/>
      <c r="AM31" s="83"/>
      <c r="AN31" s="83"/>
      <c r="AO31" s="83"/>
      <c r="AP31" s="83"/>
      <c r="AQ31" s="83"/>
      <c r="AR31" s="83"/>
      <c r="AS31" s="83"/>
      <c r="AT31" s="83"/>
      <c r="AU31" s="83"/>
      <c r="AV31" s="83"/>
      <c r="AW31" s="83"/>
      <c r="AX31" s="83"/>
    </row>
    <row r="32" spans="2:50" ht="16.5" customHeight="1" thickBot="1" x14ac:dyDescent="0.3">
      <c r="B32" s="94" t="s">
        <v>66</v>
      </c>
      <c r="C32" s="95">
        <v>143</v>
      </c>
      <c r="D32" s="95">
        <v>158</v>
      </c>
      <c r="E32" s="95">
        <v>156</v>
      </c>
      <c r="F32" s="95">
        <v>180</v>
      </c>
      <c r="G32" s="95">
        <v>160</v>
      </c>
      <c r="H32" s="93"/>
      <c r="I32" s="96" t="s">
        <v>67</v>
      </c>
      <c r="J32" s="95">
        <v>160</v>
      </c>
      <c r="K32" s="95">
        <v>192</v>
      </c>
      <c r="L32" s="95">
        <v>192</v>
      </c>
      <c r="M32" s="95">
        <v>232</v>
      </c>
      <c r="N32" s="95">
        <v>192</v>
      </c>
      <c r="O32" s="29"/>
      <c r="AC32" s="83"/>
      <c r="AD32" s="83"/>
      <c r="AE32" s="83"/>
      <c r="AF32" s="83"/>
      <c r="AG32" s="83"/>
      <c r="AH32" s="83"/>
      <c r="AI32" s="83"/>
      <c r="AJ32" s="83"/>
      <c r="AK32" s="83"/>
      <c r="AL32" s="83"/>
      <c r="AM32" s="83"/>
      <c r="AN32" s="83"/>
      <c r="AO32" s="83"/>
      <c r="AP32" s="83"/>
      <c r="AQ32" s="83"/>
      <c r="AR32" s="83"/>
      <c r="AS32" s="83"/>
      <c r="AT32" s="83"/>
      <c r="AU32" s="83"/>
      <c r="AV32" s="83"/>
      <c r="AW32" s="83"/>
      <c r="AX32" s="83"/>
    </row>
    <row r="33" spans="2:50" ht="16.5" customHeight="1" thickBot="1" x14ac:dyDescent="0.3">
      <c r="B33" s="91" t="s">
        <v>68</v>
      </c>
      <c r="C33" s="92">
        <v>143</v>
      </c>
      <c r="D33" s="92">
        <v>158</v>
      </c>
      <c r="E33" s="92">
        <v>156</v>
      </c>
      <c r="F33" s="92">
        <v>180</v>
      </c>
      <c r="G33" s="92">
        <v>160</v>
      </c>
      <c r="H33" s="93"/>
      <c r="I33" s="91" t="s">
        <v>69</v>
      </c>
      <c r="J33" s="92">
        <v>160</v>
      </c>
      <c r="K33" s="92">
        <v>199</v>
      </c>
      <c r="L33" s="92">
        <v>197</v>
      </c>
      <c r="M33" s="92">
        <v>240</v>
      </c>
      <c r="N33" s="92">
        <v>200</v>
      </c>
      <c r="O33" s="29"/>
      <c r="AC33" s="83"/>
      <c r="AD33" s="83"/>
      <c r="AE33" s="83"/>
      <c r="AF33" s="83"/>
      <c r="AG33" s="83"/>
      <c r="AH33" s="83"/>
      <c r="AI33" s="83"/>
      <c r="AJ33" s="83"/>
      <c r="AK33" s="83"/>
      <c r="AL33" s="83"/>
      <c r="AM33" s="83"/>
      <c r="AN33" s="83"/>
      <c r="AO33" s="83"/>
      <c r="AP33" s="83"/>
      <c r="AQ33" s="83"/>
      <c r="AR33" s="83"/>
      <c r="AS33" s="83"/>
      <c r="AT33" s="83"/>
      <c r="AU33" s="83"/>
      <c r="AV33" s="83"/>
      <c r="AW33" s="83"/>
      <c r="AX33" s="83"/>
    </row>
    <row r="34" spans="2:50" ht="16.5" customHeight="1" thickBot="1" x14ac:dyDescent="0.3">
      <c r="B34" s="94" t="s">
        <v>70</v>
      </c>
      <c r="C34" s="95">
        <v>125</v>
      </c>
      <c r="D34" s="95">
        <v>160</v>
      </c>
      <c r="E34" s="95">
        <v>157</v>
      </c>
      <c r="F34" s="95">
        <v>180</v>
      </c>
      <c r="G34" s="95">
        <v>160</v>
      </c>
      <c r="H34" s="93"/>
      <c r="I34" s="96" t="s">
        <v>71</v>
      </c>
      <c r="J34" s="95">
        <v>160</v>
      </c>
      <c r="K34" s="95">
        <v>200</v>
      </c>
      <c r="L34" s="95">
        <v>202</v>
      </c>
      <c r="M34" s="95">
        <v>240</v>
      </c>
      <c r="N34" s="95">
        <v>200</v>
      </c>
      <c r="O34" s="29"/>
      <c r="AC34" s="83"/>
      <c r="AD34" s="83"/>
      <c r="AE34" s="83"/>
      <c r="AF34" s="83"/>
      <c r="AG34" s="83"/>
      <c r="AH34" s="83"/>
      <c r="AI34" s="83"/>
      <c r="AJ34" s="83"/>
      <c r="AK34" s="83"/>
      <c r="AL34" s="83"/>
      <c r="AM34" s="83"/>
      <c r="AN34" s="83"/>
      <c r="AO34" s="83"/>
      <c r="AP34" s="83"/>
      <c r="AQ34" s="83"/>
      <c r="AR34" s="83"/>
      <c r="AS34" s="83"/>
      <c r="AT34" s="83"/>
      <c r="AU34" s="83"/>
      <c r="AV34" s="83"/>
      <c r="AW34" s="83"/>
      <c r="AX34" s="83"/>
    </row>
    <row r="35" spans="2:50" ht="15.75" customHeight="1" x14ac:dyDescent="0.25">
      <c r="B35" s="97"/>
      <c r="C35" s="29"/>
      <c r="D35" s="29"/>
      <c r="E35" s="29"/>
      <c r="F35" s="29"/>
      <c r="G35" s="29"/>
      <c r="H35" s="97"/>
      <c r="I35" s="29"/>
      <c r="J35" s="29"/>
      <c r="K35" s="29"/>
      <c r="L35" s="29"/>
      <c r="AC35" s="83"/>
      <c r="AD35" s="83"/>
      <c r="AE35" s="83"/>
      <c r="AF35" s="83"/>
      <c r="AG35" s="83"/>
      <c r="AH35" s="83"/>
      <c r="AI35" s="83"/>
      <c r="AJ35" s="83"/>
      <c r="AK35" s="83"/>
      <c r="AL35" s="83"/>
      <c r="AM35" s="83"/>
      <c r="AN35" s="83"/>
      <c r="AO35" s="83"/>
      <c r="AP35" s="83"/>
      <c r="AQ35" s="83"/>
      <c r="AR35" s="83"/>
      <c r="AS35" s="83"/>
      <c r="AT35" s="83"/>
      <c r="AU35" s="83"/>
      <c r="AV35" s="83"/>
      <c r="AW35" s="83"/>
      <c r="AX35" s="83"/>
    </row>
    <row r="36" spans="2:50" ht="15.75" customHeight="1" x14ac:dyDescent="0.25">
      <c r="B36" s="97"/>
      <c r="C36" s="29"/>
      <c r="D36" s="29"/>
      <c r="E36" s="29"/>
      <c r="F36" s="29"/>
      <c r="G36" s="29"/>
      <c r="H36" s="97"/>
      <c r="I36" s="29"/>
      <c r="J36" s="29"/>
      <c r="K36" s="29"/>
      <c r="L36" s="29"/>
      <c r="AC36" s="83"/>
      <c r="AD36" s="83"/>
      <c r="AE36" s="83"/>
      <c r="AF36" s="83"/>
      <c r="AG36" s="83"/>
      <c r="AH36" s="83"/>
      <c r="AI36" s="83"/>
      <c r="AJ36" s="83"/>
      <c r="AK36" s="83"/>
      <c r="AL36" s="83"/>
      <c r="AM36" s="83"/>
      <c r="AN36" s="83"/>
      <c r="AO36" s="83"/>
      <c r="AP36" s="83"/>
      <c r="AQ36" s="83"/>
      <c r="AR36" s="83"/>
      <c r="AS36" s="83"/>
      <c r="AT36" s="83"/>
      <c r="AU36" s="83"/>
      <c r="AV36" s="83"/>
      <c r="AW36" s="83"/>
      <c r="AX36" s="83"/>
    </row>
    <row r="37" spans="2:50" ht="15.75" customHeight="1" x14ac:dyDescent="0.25">
      <c r="B37" s="97"/>
      <c r="C37" s="29"/>
      <c r="D37" s="29"/>
      <c r="E37" s="29"/>
      <c r="F37" s="29"/>
      <c r="G37" s="29"/>
      <c r="H37" s="97"/>
      <c r="I37" s="29"/>
      <c r="J37" s="29"/>
      <c r="K37" s="29"/>
      <c r="L37" s="29"/>
      <c r="AC37" s="83"/>
      <c r="AD37" s="83"/>
      <c r="AE37" s="83"/>
      <c r="AF37" s="83"/>
      <c r="AG37" s="83"/>
      <c r="AH37" s="83"/>
      <c r="AI37" s="83"/>
      <c r="AJ37" s="83"/>
      <c r="AK37" s="83"/>
      <c r="AL37" s="83"/>
      <c r="AM37" s="83"/>
      <c r="AN37" s="83"/>
      <c r="AO37" s="83"/>
      <c r="AP37" s="83"/>
      <c r="AQ37" s="83"/>
      <c r="AR37" s="83"/>
      <c r="AS37" s="83"/>
      <c r="AT37" s="83"/>
      <c r="AU37" s="83"/>
      <c r="AV37" s="83"/>
      <c r="AW37" s="83"/>
      <c r="AX37" s="83"/>
    </row>
    <row r="38" spans="2:50" ht="15.75" customHeight="1" x14ac:dyDescent="0.25">
      <c r="B38" s="97"/>
      <c r="C38" s="29"/>
      <c r="D38" s="29"/>
      <c r="E38" s="29"/>
      <c r="F38" s="29"/>
      <c r="G38" s="29"/>
      <c r="H38" s="97"/>
      <c r="I38" s="29"/>
      <c r="J38" s="29"/>
      <c r="K38" s="29"/>
      <c r="L38" s="29"/>
      <c r="AC38" s="83"/>
      <c r="AD38" s="83"/>
      <c r="AE38" s="83"/>
      <c r="AF38" s="83"/>
      <c r="AG38" s="83"/>
      <c r="AH38" s="83"/>
      <c r="AI38" s="83"/>
      <c r="AJ38" s="83"/>
      <c r="AK38" s="83"/>
      <c r="AL38" s="83"/>
      <c r="AM38" s="83"/>
      <c r="AN38" s="83"/>
      <c r="AO38" s="83"/>
      <c r="AP38" s="83"/>
      <c r="AQ38" s="83"/>
      <c r="AR38" s="83"/>
      <c r="AS38" s="83"/>
      <c r="AT38" s="83"/>
      <c r="AU38" s="83"/>
      <c r="AV38" s="83"/>
      <c r="AW38" s="83"/>
      <c r="AX38" s="83"/>
    </row>
    <row r="39" spans="2:50" ht="15.75" customHeight="1" x14ac:dyDescent="0.25">
      <c r="AC39" s="83"/>
      <c r="AD39" s="83"/>
      <c r="AE39" s="83"/>
      <c r="AF39" s="83"/>
      <c r="AG39" s="83"/>
      <c r="AH39" s="83"/>
      <c r="AI39" s="83"/>
      <c r="AJ39" s="83"/>
      <c r="AK39" s="83"/>
      <c r="AL39" s="83"/>
      <c r="AM39" s="83"/>
      <c r="AN39" s="83"/>
      <c r="AO39" s="83"/>
      <c r="AP39" s="83"/>
      <c r="AQ39" s="83"/>
      <c r="AR39" s="83"/>
      <c r="AS39" s="83"/>
      <c r="AT39" s="83"/>
      <c r="AU39" s="83"/>
      <c r="AV39" s="83"/>
      <c r="AW39" s="83"/>
      <c r="AX39" s="83"/>
    </row>
    <row r="40" spans="2:50" ht="15" customHeight="1" x14ac:dyDescent="0.25">
      <c r="P40" s="83" t="s">
        <v>40</v>
      </c>
      <c r="Q40" s="83"/>
      <c r="R40" s="83"/>
      <c r="S40" s="83"/>
      <c r="T40" s="83"/>
      <c r="U40" s="83"/>
      <c r="V40" s="83"/>
      <c r="W40" s="83"/>
      <c r="X40" s="83"/>
      <c r="Y40" s="83"/>
      <c r="Z40" s="83"/>
      <c r="AA40" s="83"/>
      <c r="AB40" s="83"/>
      <c r="AC40" s="83" t="s">
        <v>40</v>
      </c>
      <c r="AD40" s="83"/>
      <c r="AE40" s="83"/>
      <c r="AF40" s="83"/>
      <c r="AG40" s="83"/>
      <c r="AH40" s="83"/>
      <c r="AI40" s="83"/>
      <c r="AJ40" s="83"/>
      <c r="AK40" s="83"/>
      <c r="AL40" s="83"/>
      <c r="AM40" s="83"/>
      <c r="AN40" s="83" t="s">
        <v>40</v>
      </c>
      <c r="AO40" s="83"/>
      <c r="AP40" s="83"/>
      <c r="AQ40" s="83"/>
      <c r="AR40" s="83"/>
      <c r="AS40" s="83"/>
      <c r="AT40" s="83"/>
      <c r="AU40" s="83"/>
      <c r="AV40" s="83"/>
      <c r="AW40" s="83"/>
      <c r="AX40" s="83"/>
    </row>
    <row r="41" spans="2:50" ht="18.75" customHeight="1" x14ac:dyDescent="0.25">
      <c r="B41" s="6" t="s">
        <v>72</v>
      </c>
      <c r="C41" s="6"/>
      <c r="D41" s="6"/>
      <c r="E41" s="6"/>
      <c r="F41" s="6"/>
      <c r="G41" s="6"/>
      <c r="H41" s="6"/>
      <c r="I41" s="6"/>
      <c r="J41" s="6"/>
      <c r="K41" s="6"/>
      <c r="L41" s="6"/>
      <c r="M41" s="6"/>
      <c r="N41" s="6"/>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row>
    <row r="42" spans="2:50" ht="18.75" customHeight="1" thickBot="1" x14ac:dyDescent="0.3">
      <c r="B42" s="85" t="s">
        <v>43</v>
      </c>
      <c r="C42" s="85"/>
      <c r="D42" s="85"/>
      <c r="E42" s="85"/>
      <c r="F42" s="85"/>
      <c r="G42" s="85"/>
      <c r="H42" s="85"/>
      <c r="I42" s="85"/>
      <c r="J42" s="85"/>
      <c r="K42" s="85"/>
      <c r="L42" s="85"/>
      <c r="M42" s="85"/>
      <c r="N42" s="85"/>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row>
    <row r="43" spans="2:50" ht="33" thickTop="1" thickBot="1" x14ac:dyDescent="0.3">
      <c r="B43" s="86" t="s">
        <v>45</v>
      </c>
      <c r="C43" s="15" t="s">
        <v>7</v>
      </c>
      <c r="D43" s="15" t="s">
        <v>8</v>
      </c>
      <c r="E43" s="15" t="s">
        <v>9</v>
      </c>
      <c r="F43" s="15" t="s">
        <v>10</v>
      </c>
      <c r="G43" s="15" t="s">
        <v>11</v>
      </c>
      <c r="H43" s="16"/>
      <c r="I43" s="86" t="s">
        <v>45</v>
      </c>
      <c r="J43" s="15" t="s">
        <v>7</v>
      </c>
      <c r="K43" s="15" t="s">
        <v>8</v>
      </c>
      <c r="L43" s="15" t="s">
        <v>9</v>
      </c>
      <c r="M43" s="15" t="s">
        <v>10</v>
      </c>
      <c r="N43" s="15" t="s">
        <v>11</v>
      </c>
      <c r="O43" s="20"/>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row>
    <row r="44" spans="2:50" ht="16.5" customHeight="1" thickTop="1" thickBot="1" x14ac:dyDescent="0.3">
      <c r="B44" s="88" t="s">
        <v>46</v>
      </c>
      <c r="C44" s="25">
        <v>96</v>
      </c>
      <c r="D44" s="25">
        <v>156</v>
      </c>
      <c r="E44" s="25">
        <v>143</v>
      </c>
      <c r="F44" s="25">
        <v>192</v>
      </c>
      <c r="G44" s="25" t="s">
        <v>73</v>
      </c>
      <c r="H44" s="89"/>
      <c r="I44" s="90" t="s">
        <v>47</v>
      </c>
      <c r="J44" s="25">
        <v>96</v>
      </c>
      <c r="K44" s="25">
        <v>236</v>
      </c>
      <c r="L44" s="25">
        <v>214</v>
      </c>
      <c r="M44" s="25">
        <v>268</v>
      </c>
      <c r="N44" s="25" t="s">
        <v>73</v>
      </c>
      <c r="O44" s="29"/>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row>
    <row r="45" spans="2:50" ht="16.5" customHeight="1" thickBot="1" x14ac:dyDescent="0.3">
      <c r="B45" s="91" t="s">
        <v>48</v>
      </c>
      <c r="C45" s="92">
        <v>96</v>
      </c>
      <c r="D45" s="92">
        <v>156</v>
      </c>
      <c r="E45" s="92">
        <v>143</v>
      </c>
      <c r="F45" s="92">
        <v>192</v>
      </c>
      <c r="G45" s="92" t="s">
        <v>73</v>
      </c>
      <c r="H45" s="93"/>
      <c r="I45" s="91" t="s">
        <v>49</v>
      </c>
      <c r="J45" s="92">
        <v>96</v>
      </c>
      <c r="K45" s="92">
        <v>236</v>
      </c>
      <c r="L45" s="92">
        <v>218</v>
      </c>
      <c r="M45" s="92">
        <v>268</v>
      </c>
      <c r="N45" s="92" t="s">
        <v>73</v>
      </c>
      <c r="O45" s="29"/>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row>
    <row r="46" spans="2:50" ht="16.5" customHeight="1" thickBot="1" x14ac:dyDescent="0.3">
      <c r="B46" s="94" t="s">
        <v>50</v>
      </c>
      <c r="C46" s="95">
        <v>96</v>
      </c>
      <c r="D46" s="95">
        <v>156</v>
      </c>
      <c r="E46" s="95">
        <v>153</v>
      </c>
      <c r="F46" s="95">
        <v>220</v>
      </c>
      <c r="G46" s="95" t="s">
        <v>73</v>
      </c>
      <c r="H46" s="93"/>
      <c r="I46" s="96" t="s">
        <v>51</v>
      </c>
      <c r="J46" s="95">
        <v>96</v>
      </c>
      <c r="K46" s="95">
        <v>236</v>
      </c>
      <c r="L46" s="95">
        <v>225</v>
      </c>
      <c r="M46" s="95">
        <v>292</v>
      </c>
      <c r="N46" s="95" t="s">
        <v>73</v>
      </c>
      <c r="O46" s="29"/>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row>
    <row r="47" spans="2:50" ht="16.5" customHeight="1" thickBot="1" x14ac:dyDescent="0.3">
      <c r="B47" s="91" t="s">
        <v>52</v>
      </c>
      <c r="C47" s="92">
        <v>96</v>
      </c>
      <c r="D47" s="92">
        <v>160</v>
      </c>
      <c r="E47" s="92">
        <v>166</v>
      </c>
      <c r="F47" s="92">
        <v>220</v>
      </c>
      <c r="G47" s="92" t="s">
        <v>73</v>
      </c>
      <c r="H47" s="93"/>
      <c r="I47" s="91" t="s">
        <v>53</v>
      </c>
      <c r="J47" s="92">
        <v>96</v>
      </c>
      <c r="K47" s="92">
        <v>236</v>
      </c>
      <c r="L47" s="92">
        <v>226</v>
      </c>
      <c r="M47" s="92">
        <v>292</v>
      </c>
      <c r="N47" s="92" t="s">
        <v>73</v>
      </c>
      <c r="O47" s="29"/>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row>
    <row r="48" spans="2:50" ht="16.5" customHeight="1" thickBot="1" x14ac:dyDescent="0.3">
      <c r="B48" s="94" t="s">
        <v>54</v>
      </c>
      <c r="C48" s="95">
        <v>96</v>
      </c>
      <c r="D48" s="95">
        <v>160</v>
      </c>
      <c r="E48" s="95">
        <v>166</v>
      </c>
      <c r="F48" s="95">
        <v>220</v>
      </c>
      <c r="G48" s="95" t="s">
        <v>73</v>
      </c>
      <c r="H48" s="93"/>
      <c r="I48" s="96" t="s">
        <v>55</v>
      </c>
      <c r="J48" s="95">
        <v>96</v>
      </c>
      <c r="K48" s="95">
        <v>236</v>
      </c>
      <c r="L48" s="95">
        <v>226</v>
      </c>
      <c r="M48" s="95">
        <v>292</v>
      </c>
      <c r="N48" s="95" t="s">
        <v>73</v>
      </c>
      <c r="O48" s="29"/>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row>
    <row r="49" spans="2:50" ht="16.5" customHeight="1" thickBot="1" x14ac:dyDescent="0.3">
      <c r="B49" s="91" t="s">
        <v>56</v>
      </c>
      <c r="C49" s="92">
        <v>96</v>
      </c>
      <c r="D49" s="92">
        <v>196</v>
      </c>
      <c r="E49" s="92">
        <v>184</v>
      </c>
      <c r="F49" s="92">
        <v>244</v>
      </c>
      <c r="G49" s="92" t="s">
        <v>73</v>
      </c>
      <c r="H49" s="93"/>
      <c r="I49" s="91" t="s">
        <v>57</v>
      </c>
      <c r="J49" s="92">
        <v>96</v>
      </c>
      <c r="K49" s="92">
        <v>236</v>
      </c>
      <c r="L49" s="92">
        <v>229</v>
      </c>
      <c r="M49" s="92">
        <v>292</v>
      </c>
      <c r="N49" s="92" t="s">
        <v>73</v>
      </c>
      <c r="O49" s="29"/>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row>
    <row r="50" spans="2:50" ht="16.5" customHeight="1" thickBot="1" x14ac:dyDescent="0.3">
      <c r="B50" s="94" t="s">
        <v>58</v>
      </c>
      <c r="C50" s="95">
        <v>96</v>
      </c>
      <c r="D50" s="95">
        <v>196</v>
      </c>
      <c r="E50" s="95">
        <v>184</v>
      </c>
      <c r="F50" s="95">
        <v>244</v>
      </c>
      <c r="G50" s="95" t="s">
        <v>73</v>
      </c>
      <c r="H50" s="93"/>
      <c r="I50" s="96" t="s">
        <v>59</v>
      </c>
      <c r="J50" s="95">
        <v>96</v>
      </c>
      <c r="K50" s="95">
        <v>241</v>
      </c>
      <c r="L50" s="95">
        <v>231</v>
      </c>
      <c r="M50" s="95">
        <v>292</v>
      </c>
      <c r="N50" s="95" t="s">
        <v>73</v>
      </c>
      <c r="O50" s="29"/>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row>
    <row r="51" spans="2:50" ht="16.5" customHeight="1" thickBot="1" x14ac:dyDescent="0.3">
      <c r="B51" s="91" t="s">
        <v>60</v>
      </c>
      <c r="C51" s="92">
        <v>96</v>
      </c>
      <c r="D51" s="92">
        <v>208</v>
      </c>
      <c r="E51" s="92">
        <v>191</v>
      </c>
      <c r="F51" s="92">
        <v>244</v>
      </c>
      <c r="G51" s="92" t="s">
        <v>73</v>
      </c>
      <c r="H51" s="93"/>
      <c r="I51" s="91" t="s">
        <v>61</v>
      </c>
      <c r="J51" s="92">
        <v>96</v>
      </c>
      <c r="K51" s="92">
        <v>259</v>
      </c>
      <c r="L51" s="92">
        <v>243</v>
      </c>
      <c r="M51" s="92">
        <v>316</v>
      </c>
      <c r="N51" s="92" t="s">
        <v>73</v>
      </c>
      <c r="O51" s="29"/>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row>
    <row r="52" spans="2:50" ht="16.5" customHeight="1" thickBot="1" x14ac:dyDescent="0.3">
      <c r="B52" s="94" t="s">
        <v>62</v>
      </c>
      <c r="C52" s="95">
        <v>96</v>
      </c>
      <c r="D52" s="95">
        <v>208</v>
      </c>
      <c r="E52" s="95">
        <v>191</v>
      </c>
      <c r="F52" s="95">
        <v>244</v>
      </c>
      <c r="G52" s="95" t="s">
        <v>73</v>
      </c>
      <c r="H52" s="93"/>
      <c r="I52" s="96" t="s">
        <v>63</v>
      </c>
      <c r="J52" s="95">
        <v>96</v>
      </c>
      <c r="K52" s="95">
        <v>264</v>
      </c>
      <c r="L52" s="95">
        <v>246</v>
      </c>
      <c r="M52" s="95">
        <v>316</v>
      </c>
      <c r="N52" s="95" t="s">
        <v>73</v>
      </c>
      <c r="O52" s="29"/>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row>
    <row r="53" spans="2:50" ht="16.5" customHeight="1" thickBot="1" x14ac:dyDescent="0.3">
      <c r="B53" s="91" t="s">
        <v>64</v>
      </c>
      <c r="C53" s="92">
        <v>96</v>
      </c>
      <c r="D53" s="92">
        <v>208</v>
      </c>
      <c r="E53" s="92">
        <v>194</v>
      </c>
      <c r="F53" s="92">
        <v>244</v>
      </c>
      <c r="G53" s="92" t="s">
        <v>73</v>
      </c>
      <c r="H53" s="93"/>
      <c r="I53" s="91" t="s">
        <v>65</v>
      </c>
      <c r="J53" s="92">
        <v>96</v>
      </c>
      <c r="K53" s="92">
        <v>264</v>
      </c>
      <c r="L53" s="92">
        <v>249</v>
      </c>
      <c r="M53" s="92">
        <v>316</v>
      </c>
      <c r="N53" s="92" t="s">
        <v>73</v>
      </c>
      <c r="O53" s="29"/>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row>
    <row r="54" spans="2:50" ht="16.5" customHeight="1" thickBot="1" x14ac:dyDescent="0.3">
      <c r="B54" s="94" t="s">
        <v>66</v>
      </c>
      <c r="C54" s="95">
        <v>96</v>
      </c>
      <c r="D54" s="95">
        <v>216</v>
      </c>
      <c r="E54" s="95">
        <v>202</v>
      </c>
      <c r="F54" s="95">
        <v>268</v>
      </c>
      <c r="G54" s="95" t="s">
        <v>73</v>
      </c>
      <c r="H54" s="93"/>
      <c r="I54" s="96" t="s">
        <v>67</v>
      </c>
      <c r="J54" s="95">
        <v>96</v>
      </c>
      <c r="K54" s="95">
        <v>264</v>
      </c>
      <c r="L54" s="95">
        <v>251</v>
      </c>
      <c r="M54" s="95">
        <v>316</v>
      </c>
      <c r="N54" s="95" t="s">
        <v>73</v>
      </c>
      <c r="O54" s="29"/>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row>
    <row r="55" spans="2:50" ht="16.5" customHeight="1" thickBot="1" x14ac:dyDescent="0.3">
      <c r="B55" s="91" t="s">
        <v>68</v>
      </c>
      <c r="C55" s="92">
        <v>96</v>
      </c>
      <c r="D55" s="92">
        <v>216</v>
      </c>
      <c r="E55" s="92">
        <v>203</v>
      </c>
      <c r="F55" s="92">
        <v>268</v>
      </c>
      <c r="G55" s="92" t="s">
        <v>73</v>
      </c>
      <c r="H55" s="93"/>
      <c r="I55" s="91" t="s">
        <v>69</v>
      </c>
      <c r="J55" s="92">
        <v>96</v>
      </c>
      <c r="K55" s="92">
        <v>264</v>
      </c>
      <c r="L55" s="92">
        <v>254</v>
      </c>
      <c r="M55" s="92">
        <v>335</v>
      </c>
      <c r="N55" s="92" t="s">
        <v>73</v>
      </c>
      <c r="O55" s="29"/>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row>
    <row r="56" spans="2:50" ht="16.5" customHeight="1" thickBot="1" x14ac:dyDescent="0.3">
      <c r="B56" s="94" t="s">
        <v>70</v>
      </c>
      <c r="C56" s="95">
        <v>96</v>
      </c>
      <c r="D56" s="95">
        <v>232</v>
      </c>
      <c r="E56" s="95">
        <v>207</v>
      </c>
      <c r="F56" s="95">
        <v>268</v>
      </c>
      <c r="G56" s="95" t="s">
        <v>73</v>
      </c>
      <c r="H56" s="93"/>
      <c r="I56" s="96" t="s">
        <v>71</v>
      </c>
      <c r="J56" s="95">
        <v>96</v>
      </c>
      <c r="K56" s="95">
        <v>272</v>
      </c>
      <c r="L56" s="95">
        <v>261</v>
      </c>
      <c r="M56" s="95">
        <v>356</v>
      </c>
      <c r="N56" s="95" t="s">
        <v>73</v>
      </c>
      <c r="O56" s="29"/>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row>
    <row r="57" spans="2:50" ht="15.75" customHeight="1" x14ac:dyDescent="0.25">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row>
    <row r="58" spans="2:50" ht="15.75" customHeight="1" x14ac:dyDescent="0.25">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row>
    <row r="59" spans="2:50" ht="15.75" customHeight="1" x14ac:dyDescent="0.25">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row>
    <row r="60" spans="2:50" ht="15.75" customHeight="1" x14ac:dyDescent="0.25">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row>
    <row r="61" spans="2:50" ht="15.75" customHeight="1" x14ac:dyDescent="0.25">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row>
    <row r="75" spans="13:15" x14ac:dyDescent="0.25">
      <c r="M75" s="98"/>
      <c r="N75" s="98"/>
      <c r="O75" s="99"/>
    </row>
    <row r="106" spans="2:10" ht="15.75" x14ac:dyDescent="0.25">
      <c r="B106" s="81"/>
      <c r="C106" s="81"/>
      <c r="D106" s="82"/>
      <c r="E106" s="82"/>
      <c r="F106" s="82"/>
      <c r="G106" s="29"/>
      <c r="H106" s="39"/>
      <c r="I106" s="39"/>
      <c r="J106" s="39"/>
    </row>
  </sheetData>
  <mergeCells count="39">
    <mergeCell ref="P40:AB61"/>
    <mergeCell ref="AC40:AM61"/>
    <mergeCell ref="AN40:AX61"/>
    <mergeCell ref="B41:N41"/>
    <mergeCell ref="B42:N42"/>
    <mergeCell ref="AF16:AL16"/>
    <mergeCell ref="AC18:AM39"/>
    <mergeCell ref="AN18:AX39"/>
    <mergeCell ref="B19:N19"/>
    <mergeCell ref="R19:Z19"/>
    <mergeCell ref="B20:N20"/>
    <mergeCell ref="R20:Z20"/>
    <mergeCell ref="R21:Z21"/>
    <mergeCell ref="AD11:AE11"/>
    <mergeCell ref="AD12:AE12"/>
    <mergeCell ref="AD13:AE13"/>
    <mergeCell ref="AD14:AE14"/>
    <mergeCell ref="AD15:AE15"/>
    <mergeCell ref="AD16:AE16"/>
    <mergeCell ref="AO5:AO7"/>
    <mergeCell ref="R6:S6"/>
    <mergeCell ref="AD7:AE7"/>
    <mergeCell ref="AD8:AE8"/>
    <mergeCell ref="AO8:AO10"/>
    <mergeCell ref="AD9:AE9"/>
    <mergeCell ref="AD10:AE10"/>
    <mergeCell ref="AF4:AH4"/>
    <mergeCell ref="AJ4:AL4"/>
    <mergeCell ref="R5:S5"/>
    <mergeCell ref="AG5:AG6"/>
    <mergeCell ref="AI5:AI6"/>
    <mergeCell ref="AK5:AK6"/>
    <mergeCell ref="C2:L2"/>
    <mergeCell ref="R2:Z2"/>
    <mergeCell ref="AD2:AL2"/>
    <mergeCell ref="AO2:AW2"/>
    <mergeCell ref="R3:Z3"/>
    <mergeCell ref="AD3:AL3"/>
    <mergeCell ref="AO3:AW3"/>
  </mergeCells>
  <printOptions horizontalCentered="1" verticalCentered="1"/>
  <pageMargins left="0.7" right="0.7" top="0.75" bottom="0.75" header="0.3" footer="0.3"/>
  <pageSetup scale="87" fitToHeight="0" orientation="landscape" verticalDpi="1200" r:id="rId1"/>
  <headerFooter>
    <oddHeader>&amp;C&amp;"Garamond,Regular"&amp;10 2020 State Salary Survey
Paid Leave Data Tables</oddHeader>
    <oddFooter>&amp;L&amp;"Garamond,Regular"&amp;10OFM, State Human Resources
Segal Waters Consulting
April 2020</oddFooter>
  </headerFooter>
  <rowBreaks count="2" manualBreakCount="2">
    <brk id="17" max="49" man="1"/>
    <brk id="39" max="49" man="1"/>
  </rowBreaks>
  <colBreaks count="3" manualBreakCount="3">
    <brk id="15" max="1048575" man="1"/>
    <brk id="28" max="59" man="1"/>
    <brk id="3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2:V50"/>
  <sheetViews>
    <sheetView view="pageBreakPreview" zoomScaleNormal="80" zoomScaleSheetLayoutView="100" workbookViewId="0"/>
  </sheetViews>
  <sheetFormatPr defaultRowHeight="15" x14ac:dyDescent="0.25"/>
  <cols>
    <col min="2" max="2" width="32.42578125" customWidth="1"/>
    <col min="3" max="3" width="11.42578125" customWidth="1"/>
    <col min="4" max="4" width="14.42578125" customWidth="1"/>
    <col min="5" max="5" width="12.85546875" customWidth="1"/>
    <col min="6" max="6" width="11.42578125" customWidth="1"/>
    <col min="7" max="7" width="3.7109375" customWidth="1"/>
    <col min="8" max="8" width="11.42578125" customWidth="1"/>
    <col min="9" max="9" width="14.42578125" customWidth="1"/>
    <col min="10" max="10" width="13.140625" customWidth="1"/>
    <col min="11" max="11" width="11.42578125" customWidth="1"/>
    <col min="13" max="13" width="9.140625" style="100"/>
    <col min="14" max="14" width="34.5703125" customWidth="1"/>
    <col min="19" max="19" width="9.140625" customWidth="1"/>
    <col min="20" max="20" width="3.7109375" customWidth="1"/>
    <col min="21" max="21" width="11.5703125" customWidth="1"/>
  </cols>
  <sheetData>
    <row r="2" spans="2:22" ht="18" x14ac:dyDescent="0.25">
      <c r="B2" s="6" t="s">
        <v>74</v>
      </c>
      <c r="C2" s="6"/>
      <c r="D2" s="6"/>
      <c r="E2" s="6"/>
      <c r="F2" s="6"/>
      <c r="G2" s="6"/>
      <c r="H2" s="6"/>
      <c r="I2" s="6"/>
      <c r="J2" s="6"/>
      <c r="K2" s="6"/>
      <c r="N2" s="6" t="s">
        <v>75</v>
      </c>
      <c r="O2" s="6"/>
      <c r="P2" s="6"/>
      <c r="Q2" s="6"/>
      <c r="R2" s="6"/>
      <c r="S2" s="6"/>
      <c r="T2" s="6"/>
    </row>
    <row r="3" spans="2:22" ht="32.25" thickBot="1" x14ac:dyDescent="0.3">
      <c r="B3" s="85" t="s">
        <v>76</v>
      </c>
      <c r="C3" s="85"/>
      <c r="D3" s="85"/>
      <c r="E3" s="85"/>
      <c r="F3" s="85"/>
      <c r="G3" s="85"/>
      <c r="H3" s="85"/>
      <c r="I3" s="85"/>
      <c r="J3" s="85"/>
      <c r="K3" s="85"/>
      <c r="N3" s="22"/>
      <c r="O3" s="21" t="s">
        <v>7</v>
      </c>
      <c r="P3" s="21" t="s">
        <v>8</v>
      </c>
      <c r="Q3" s="21" t="s">
        <v>9</v>
      </c>
      <c r="R3" s="21" t="s">
        <v>10</v>
      </c>
      <c r="S3" s="21" t="s">
        <v>11</v>
      </c>
      <c r="T3" s="23"/>
      <c r="U3" s="21" t="s">
        <v>12</v>
      </c>
    </row>
    <row r="4" spans="2:22" ht="30" customHeight="1" thickTop="1" thickBot="1" x14ac:dyDescent="0.3">
      <c r="B4" s="101" t="s">
        <v>77</v>
      </c>
      <c r="C4" s="18" t="s">
        <v>13</v>
      </c>
      <c r="D4" s="18"/>
      <c r="E4" s="18"/>
      <c r="F4" s="18"/>
      <c r="G4" s="19"/>
      <c r="H4" s="18" t="s">
        <v>78</v>
      </c>
      <c r="I4" s="18"/>
      <c r="J4" s="18"/>
      <c r="K4" s="18"/>
      <c r="N4" s="35" t="s">
        <v>79</v>
      </c>
      <c r="O4" s="28">
        <v>2</v>
      </c>
      <c r="P4" s="28">
        <v>5</v>
      </c>
      <c r="Q4" s="28">
        <v>7.3</v>
      </c>
      <c r="R4" s="28">
        <v>20</v>
      </c>
      <c r="S4" s="28">
        <v>12</v>
      </c>
      <c r="T4" s="27"/>
      <c r="U4" s="28">
        <v>17</v>
      </c>
    </row>
    <row r="5" spans="2:22" ht="30" customHeight="1" thickBot="1" x14ac:dyDescent="0.3">
      <c r="B5" s="102"/>
      <c r="C5" s="31" t="s">
        <v>80</v>
      </c>
      <c r="D5" s="31" t="s">
        <v>81</v>
      </c>
      <c r="E5" s="31" t="s">
        <v>82</v>
      </c>
      <c r="F5" s="31" t="s">
        <v>83</v>
      </c>
      <c r="G5" s="32"/>
      <c r="H5" s="31" t="s">
        <v>80</v>
      </c>
      <c r="I5" s="31" t="s">
        <v>81</v>
      </c>
      <c r="J5" s="31" t="s">
        <v>82</v>
      </c>
      <c r="K5" s="31" t="s">
        <v>83</v>
      </c>
      <c r="N5" s="71" t="s">
        <v>84</v>
      </c>
      <c r="O5" s="72">
        <v>3.5</v>
      </c>
      <c r="P5" s="72">
        <v>6.5</v>
      </c>
      <c r="Q5" s="72">
        <v>7.9</v>
      </c>
      <c r="R5" s="72">
        <v>20</v>
      </c>
      <c r="S5" s="72">
        <v>12</v>
      </c>
      <c r="T5" s="54"/>
      <c r="U5" s="72">
        <v>16</v>
      </c>
    </row>
    <row r="6" spans="2:22" ht="30" customHeight="1" thickTop="1" thickBot="1" x14ac:dyDescent="0.3">
      <c r="B6" s="103"/>
      <c r="C6" s="41"/>
      <c r="D6" s="41"/>
      <c r="E6" s="41"/>
      <c r="F6" s="41"/>
      <c r="G6" s="42"/>
      <c r="H6" s="41"/>
      <c r="I6" s="41"/>
      <c r="J6" s="41"/>
      <c r="K6" s="41"/>
      <c r="M6" s="87"/>
      <c r="N6" s="104"/>
      <c r="O6" s="105"/>
      <c r="P6" s="105"/>
      <c r="Q6" s="105"/>
      <c r="R6" s="105"/>
      <c r="S6" s="105"/>
      <c r="T6" s="105"/>
    </row>
    <row r="7" spans="2:22" ht="30" customHeight="1" thickTop="1" thickBot="1" x14ac:dyDescent="0.3">
      <c r="B7" s="106" t="s">
        <v>85</v>
      </c>
      <c r="C7" s="63">
        <v>16</v>
      </c>
      <c r="D7" s="63">
        <v>1</v>
      </c>
      <c r="E7" s="63">
        <v>2</v>
      </c>
      <c r="F7" s="63">
        <v>5</v>
      </c>
      <c r="G7" s="58"/>
      <c r="H7" s="64">
        <v>0.73</v>
      </c>
      <c r="I7" s="64">
        <v>0.05</v>
      </c>
      <c r="J7" s="64">
        <v>0.09</v>
      </c>
      <c r="K7" s="64">
        <v>0.23</v>
      </c>
      <c r="M7" s="87"/>
      <c r="V7" s="55"/>
    </row>
    <row r="8" spans="2:22" ht="30" customHeight="1" thickBot="1" x14ac:dyDescent="0.3">
      <c r="B8" s="107" t="s">
        <v>86</v>
      </c>
      <c r="C8" s="108">
        <v>3</v>
      </c>
      <c r="D8" s="108">
        <v>0</v>
      </c>
      <c r="E8" s="108">
        <v>0</v>
      </c>
      <c r="F8" s="108">
        <v>1</v>
      </c>
      <c r="G8" s="109"/>
      <c r="H8" s="110">
        <v>0.43</v>
      </c>
      <c r="I8" s="110">
        <v>0</v>
      </c>
      <c r="J8" s="110">
        <v>0</v>
      </c>
      <c r="K8" s="110">
        <v>0.14000000000000001</v>
      </c>
      <c r="M8" s="87"/>
      <c r="N8" s="6" t="s">
        <v>87</v>
      </c>
      <c r="O8" s="6"/>
      <c r="P8" s="6"/>
      <c r="Q8" s="6"/>
      <c r="R8" s="6"/>
      <c r="S8" s="6"/>
      <c r="T8" s="6"/>
    </row>
    <row r="9" spans="2:22" ht="30" customHeight="1" thickBot="1" x14ac:dyDescent="0.3">
      <c r="B9" s="111" t="s">
        <v>88</v>
      </c>
      <c r="C9" s="112">
        <v>19</v>
      </c>
      <c r="D9" s="112">
        <v>1</v>
      </c>
      <c r="E9" s="112">
        <v>2</v>
      </c>
      <c r="F9" s="112">
        <v>6</v>
      </c>
      <c r="G9" s="113"/>
      <c r="H9" s="114">
        <v>0.66</v>
      </c>
      <c r="I9" s="114">
        <v>0.03</v>
      </c>
      <c r="J9" s="114">
        <v>7.0000000000000007E-2</v>
      </c>
      <c r="K9" s="114">
        <v>0.21</v>
      </c>
    </row>
    <row r="10" spans="2:22" ht="30" customHeight="1" thickTop="1" thickBot="1" x14ac:dyDescent="0.3">
      <c r="B10" s="115" t="s">
        <v>38</v>
      </c>
      <c r="C10" s="116" t="s">
        <v>89</v>
      </c>
      <c r="D10" s="116"/>
      <c r="E10" s="116"/>
      <c r="F10" s="116"/>
      <c r="G10" s="116"/>
      <c r="H10" s="116"/>
      <c r="I10" s="116"/>
      <c r="J10" s="116"/>
      <c r="K10" s="116"/>
    </row>
    <row r="11" spans="2:22" ht="30" customHeight="1" thickTop="1" x14ac:dyDescent="0.25">
      <c r="C11" s="117"/>
      <c r="D11" s="117"/>
      <c r="E11" s="117"/>
      <c r="F11" s="117"/>
      <c r="G11" s="117"/>
      <c r="H11" s="117"/>
      <c r="I11" s="117"/>
      <c r="J11" s="117"/>
      <c r="K11" s="117"/>
    </row>
    <row r="12" spans="2:22" ht="18" customHeight="1" x14ac:dyDescent="0.25">
      <c r="C12" s="6" t="s">
        <v>74</v>
      </c>
      <c r="D12" s="6"/>
      <c r="E12" s="6"/>
      <c r="F12" s="6"/>
      <c r="G12" s="6"/>
      <c r="H12" s="6"/>
      <c r="I12" s="6"/>
      <c r="J12" s="6"/>
      <c r="K12" s="6"/>
    </row>
    <row r="13" spans="2:22" ht="30" customHeight="1" thickBot="1" x14ac:dyDescent="0.3">
      <c r="C13" s="85" t="s">
        <v>90</v>
      </c>
      <c r="D13" s="85"/>
      <c r="E13" s="85"/>
      <c r="F13" s="85"/>
      <c r="G13" s="85"/>
      <c r="H13" s="85"/>
      <c r="I13" s="85"/>
      <c r="J13" s="85"/>
      <c r="K13" s="85"/>
    </row>
    <row r="14" spans="2:22" ht="30" customHeight="1" thickTop="1" thickBot="1" x14ac:dyDescent="0.3">
      <c r="B14" s="101" t="s">
        <v>77</v>
      </c>
      <c r="C14" s="18" t="s">
        <v>13</v>
      </c>
      <c r="D14" s="18"/>
      <c r="E14" s="18"/>
      <c r="F14" s="18"/>
      <c r="G14" s="19"/>
      <c r="H14" s="18" t="s">
        <v>78</v>
      </c>
      <c r="I14" s="18"/>
      <c r="J14" s="18"/>
      <c r="K14" s="18"/>
    </row>
    <row r="15" spans="2:22" ht="30" customHeight="1" x14ac:dyDescent="0.25">
      <c r="B15" s="102"/>
      <c r="C15" s="31" t="s">
        <v>80</v>
      </c>
      <c r="D15" s="30" t="s">
        <v>91</v>
      </c>
      <c r="E15" s="31" t="s">
        <v>82</v>
      </c>
      <c r="F15" s="31" t="s">
        <v>83</v>
      </c>
      <c r="G15" s="32"/>
      <c r="H15" s="31" t="s">
        <v>80</v>
      </c>
      <c r="I15" s="30" t="s">
        <v>91</v>
      </c>
      <c r="J15" s="31" t="s">
        <v>82</v>
      </c>
      <c r="K15" s="31" t="s">
        <v>83</v>
      </c>
    </row>
    <row r="16" spans="2:22" ht="30" customHeight="1" thickBot="1" x14ac:dyDescent="0.3">
      <c r="B16" s="103"/>
      <c r="C16" s="41"/>
      <c r="D16" s="118" t="s">
        <v>92</v>
      </c>
      <c r="E16" s="41"/>
      <c r="F16" s="41"/>
      <c r="G16" s="42"/>
      <c r="H16" s="41"/>
      <c r="I16" s="118" t="s">
        <v>92</v>
      </c>
      <c r="J16" s="41"/>
      <c r="K16" s="41"/>
    </row>
    <row r="17" spans="2:22" ht="30" customHeight="1" thickTop="1" thickBot="1" x14ac:dyDescent="0.3">
      <c r="B17" s="106" t="s">
        <v>85</v>
      </c>
      <c r="C17" s="63">
        <v>9</v>
      </c>
      <c r="D17" s="63">
        <v>5</v>
      </c>
      <c r="E17" s="63">
        <v>11</v>
      </c>
      <c r="F17" s="63">
        <v>5</v>
      </c>
      <c r="G17" s="58"/>
      <c r="H17" s="64">
        <v>0.41</v>
      </c>
      <c r="I17" s="64">
        <v>0.23</v>
      </c>
      <c r="J17" s="64">
        <v>0.5</v>
      </c>
      <c r="K17" s="64">
        <v>0.23</v>
      </c>
    </row>
    <row r="18" spans="2:22" ht="30" customHeight="1" x14ac:dyDescent="0.25">
      <c r="B18" s="119" t="s">
        <v>93</v>
      </c>
      <c r="C18" s="120">
        <v>4</v>
      </c>
      <c r="D18" s="120">
        <v>0</v>
      </c>
      <c r="E18" s="120">
        <v>1</v>
      </c>
      <c r="F18" s="120">
        <v>4</v>
      </c>
      <c r="G18" s="121"/>
      <c r="H18" s="122">
        <v>0.56999999999999995</v>
      </c>
      <c r="I18" s="122">
        <v>0</v>
      </c>
      <c r="J18" s="122">
        <v>0.14000000000000001</v>
      </c>
      <c r="K18" s="122">
        <v>0.56999999999999995</v>
      </c>
    </row>
    <row r="19" spans="2:22" ht="30" customHeight="1" thickBot="1" x14ac:dyDescent="0.3">
      <c r="B19" s="123" t="s">
        <v>22</v>
      </c>
      <c r="C19" s="124"/>
      <c r="D19" s="124"/>
      <c r="E19" s="124"/>
      <c r="F19" s="124"/>
      <c r="G19" s="125"/>
      <c r="H19" s="126"/>
      <c r="I19" s="126"/>
      <c r="J19" s="126"/>
      <c r="K19" s="126"/>
    </row>
    <row r="20" spans="2:22" ht="30" customHeight="1" thickBot="1" x14ac:dyDescent="0.3">
      <c r="B20" s="127" t="s">
        <v>94</v>
      </c>
      <c r="C20" s="128">
        <v>13</v>
      </c>
      <c r="D20" s="128">
        <v>5</v>
      </c>
      <c r="E20" s="128">
        <v>12</v>
      </c>
      <c r="F20" s="128">
        <v>9</v>
      </c>
      <c r="G20" s="129"/>
      <c r="H20" s="130">
        <v>0.45</v>
      </c>
      <c r="I20" s="130">
        <v>0.17</v>
      </c>
      <c r="J20" s="130">
        <v>0.41</v>
      </c>
      <c r="K20" s="130">
        <v>0.31</v>
      </c>
    </row>
    <row r="21" spans="2:22" ht="30" customHeight="1" thickTop="1" thickBot="1" x14ac:dyDescent="0.3">
      <c r="B21" s="115" t="s">
        <v>38</v>
      </c>
      <c r="C21" s="116" t="s">
        <v>95</v>
      </c>
      <c r="D21" s="116"/>
      <c r="E21" s="116"/>
      <c r="F21" s="116"/>
      <c r="G21" s="116"/>
      <c r="H21" s="116"/>
      <c r="I21" s="116"/>
      <c r="J21" s="116"/>
      <c r="K21" s="116"/>
    </row>
    <row r="22" spans="2:22" ht="15.75" thickTop="1" x14ac:dyDescent="0.25">
      <c r="C22" s="117"/>
      <c r="D22" s="117"/>
      <c r="E22" s="117"/>
      <c r="F22" s="117"/>
      <c r="G22" s="117"/>
      <c r="H22" s="117"/>
      <c r="I22" s="117"/>
      <c r="J22" s="117"/>
      <c r="K22" s="117"/>
    </row>
    <row r="23" spans="2:22" ht="18" x14ac:dyDescent="0.25">
      <c r="B23" s="131" t="s">
        <v>96</v>
      </c>
      <c r="C23" s="131"/>
      <c r="D23" s="131"/>
      <c r="E23" s="131"/>
      <c r="F23" s="131"/>
      <c r="G23" s="131"/>
      <c r="H23" s="131"/>
      <c r="I23" s="131"/>
      <c r="J23" s="131"/>
      <c r="K23" s="131"/>
      <c r="M23" s="83" t="s">
        <v>40</v>
      </c>
      <c r="N23" s="83"/>
      <c r="O23" s="83"/>
      <c r="P23" s="83"/>
      <c r="Q23" s="83"/>
      <c r="R23" s="83"/>
      <c r="S23" s="83"/>
      <c r="T23" s="83"/>
      <c r="U23" s="83"/>
      <c r="V23" s="83"/>
    </row>
    <row r="24" spans="2:22" ht="18" x14ac:dyDescent="0.25">
      <c r="B24" s="131" t="s">
        <v>97</v>
      </c>
      <c r="C24" s="131"/>
      <c r="D24" s="131"/>
      <c r="E24" s="131"/>
      <c r="F24" s="131"/>
      <c r="G24" s="131"/>
      <c r="H24" s="131"/>
      <c r="I24" s="131"/>
      <c r="J24" s="131"/>
      <c r="K24" s="131"/>
      <c r="M24" s="83"/>
      <c r="N24" s="83"/>
      <c r="O24" s="83"/>
      <c r="P24" s="83"/>
      <c r="Q24" s="83"/>
      <c r="R24" s="83"/>
      <c r="S24" s="83"/>
      <c r="T24" s="83"/>
      <c r="U24" s="83"/>
      <c r="V24" s="83"/>
    </row>
    <row r="25" spans="2:22" x14ac:dyDescent="0.25">
      <c r="M25" s="83"/>
      <c r="N25" s="83"/>
      <c r="O25" s="83"/>
      <c r="P25" s="83"/>
      <c r="Q25" s="83"/>
      <c r="R25" s="83"/>
      <c r="S25" s="83"/>
      <c r="T25" s="83"/>
      <c r="U25" s="83"/>
      <c r="V25" s="83"/>
    </row>
    <row r="26" spans="2:22" x14ac:dyDescent="0.25">
      <c r="M26" s="83"/>
      <c r="N26" s="83"/>
      <c r="O26" s="83"/>
      <c r="P26" s="83"/>
      <c r="Q26" s="83"/>
      <c r="R26" s="83"/>
      <c r="S26" s="83"/>
      <c r="T26" s="83"/>
      <c r="U26" s="83"/>
      <c r="V26" s="83"/>
    </row>
    <row r="27" spans="2:22" x14ac:dyDescent="0.25">
      <c r="M27" s="83"/>
      <c r="N27" s="83"/>
      <c r="O27" s="83"/>
      <c r="P27" s="83"/>
      <c r="Q27" s="83"/>
      <c r="R27" s="83"/>
      <c r="S27" s="83"/>
      <c r="T27" s="83"/>
      <c r="U27" s="83"/>
      <c r="V27" s="83"/>
    </row>
    <row r="28" spans="2:22" x14ac:dyDescent="0.25">
      <c r="M28" s="83"/>
      <c r="N28" s="83"/>
      <c r="O28" s="83"/>
      <c r="P28" s="83"/>
      <c r="Q28" s="83"/>
      <c r="R28" s="83"/>
      <c r="S28" s="83"/>
      <c r="T28" s="83"/>
      <c r="U28" s="83"/>
      <c r="V28" s="83"/>
    </row>
    <row r="29" spans="2:22" x14ac:dyDescent="0.25">
      <c r="M29" s="83"/>
      <c r="N29" s="83"/>
      <c r="O29" s="83"/>
      <c r="P29" s="83"/>
      <c r="Q29" s="83"/>
      <c r="R29" s="83"/>
      <c r="S29" s="83"/>
      <c r="T29" s="83"/>
      <c r="U29" s="83"/>
      <c r="V29" s="83"/>
    </row>
    <row r="30" spans="2:22" x14ac:dyDescent="0.25">
      <c r="M30" s="83"/>
      <c r="N30" s="83"/>
      <c r="O30" s="83"/>
      <c r="P30" s="83"/>
      <c r="Q30" s="83"/>
      <c r="R30" s="83"/>
      <c r="S30" s="83"/>
      <c r="T30" s="83"/>
      <c r="U30" s="83"/>
      <c r="V30" s="83"/>
    </row>
    <row r="31" spans="2:22" x14ac:dyDescent="0.25">
      <c r="M31" s="83"/>
      <c r="N31" s="83"/>
      <c r="O31" s="83"/>
      <c r="P31" s="83"/>
      <c r="Q31" s="83"/>
      <c r="R31" s="83"/>
      <c r="S31" s="83"/>
      <c r="T31" s="83"/>
      <c r="U31" s="83"/>
      <c r="V31" s="83"/>
    </row>
    <row r="32" spans="2:22" x14ac:dyDescent="0.25">
      <c r="M32" s="83"/>
      <c r="N32" s="83"/>
      <c r="O32" s="83"/>
      <c r="P32" s="83"/>
      <c r="Q32" s="83"/>
      <c r="R32" s="83"/>
      <c r="S32" s="83"/>
      <c r="T32" s="83"/>
      <c r="U32" s="83"/>
      <c r="V32" s="83"/>
    </row>
    <row r="33" spans="13:22" x14ac:dyDescent="0.25">
      <c r="M33" s="83"/>
      <c r="N33" s="83"/>
      <c r="O33" s="83"/>
      <c r="P33" s="83"/>
      <c r="Q33" s="83"/>
      <c r="R33" s="83"/>
      <c r="S33" s="83"/>
      <c r="T33" s="83"/>
      <c r="U33" s="83"/>
      <c r="V33" s="83"/>
    </row>
    <row r="34" spans="13:22" x14ac:dyDescent="0.25">
      <c r="M34" s="83"/>
      <c r="N34" s="83"/>
      <c r="O34" s="83"/>
      <c r="P34" s="83"/>
      <c r="Q34" s="83"/>
      <c r="R34" s="83"/>
      <c r="S34" s="83"/>
      <c r="T34" s="83"/>
      <c r="U34" s="83"/>
      <c r="V34" s="83"/>
    </row>
    <row r="35" spans="13:22" x14ac:dyDescent="0.25">
      <c r="M35" s="83"/>
      <c r="N35" s="83"/>
      <c r="O35" s="83"/>
      <c r="P35" s="83"/>
      <c r="Q35" s="83"/>
      <c r="R35" s="83"/>
      <c r="S35" s="83"/>
      <c r="T35" s="83"/>
      <c r="U35" s="83"/>
      <c r="V35" s="83"/>
    </row>
    <row r="36" spans="13:22" x14ac:dyDescent="0.25">
      <c r="M36" s="83"/>
      <c r="N36" s="83"/>
      <c r="O36" s="83"/>
      <c r="P36" s="83"/>
      <c r="Q36" s="83"/>
      <c r="R36" s="83"/>
      <c r="S36" s="83"/>
      <c r="T36" s="83"/>
      <c r="U36" s="83"/>
      <c r="V36" s="83"/>
    </row>
    <row r="37" spans="13:22" x14ac:dyDescent="0.25">
      <c r="M37" s="83"/>
      <c r="N37" s="83"/>
      <c r="O37" s="83"/>
      <c r="P37" s="83"/>
      <c r="Q37" s="83"/>
      <c r="R37" s="83"/>
      <c r="S37" s="83"/>
      <c r="T37" s="83"/>
      <c r="U37" s="83"/>
      <c r="V37" s="83"/>
    </row>
    <row r="38" spans="13:22" x14ac:dyDescent="0.25">
      <c r="M38" s="83"/>
      <c r="N38" s="83"/>
      <c r="O38" s="83"/>
      <c r="P38" s="83"/>
      <c r="Q38" s="83"/>
      <c r="R38" s="83"/>
      <c r="S38" s="83"/>
      <c r="T38" s="83"/>
      <c r="U38" s="83"/>
      <c r="V38" s="83"/>
    </row>
    <row r="39" spans="13:22" x14ac:dyDescent="0.25">
      <c r="M39" s="83"/>
      <c r="N39" s="83"/>
      <c r="O39" s="83"/>
      <c r="P39" s="83"/>
      <c r="Q39" s="83"/>
      <c r="R39" s="83"/>
      <c r="S39" s="83"/>
      <c r="T39" s="83"/>
      <c r="U39" s="83"/>
      <c r="V39" s="83"/>
    </row>
    <row r="40" spans="13:22" x14ac:dyDescent="0.25">
      <c r="M40" s="83"/>
      <c r="N40" s="83"/>
      <c r="O40" s="83"/>
      <c r="P40" s="83"/>
      <c r="Q40" s="83"/>
      <c r="R40" s="83"/>
      <c r="S40" s="83"/>
      <c r="T40" s="83"/>
      <c r="U40" s="83"/>
      <c r="V40" s="83"/>
    </row>
    <row r="41" spans="13:22" x14ac:dyDescent="0.25">
      <c r="M41" s="83"/>
      <c r="N41" s="83"/>
      <c r="O41" s="83"/>
      <c r="P41" s="83"/>
      <c r="Q41" s="83"/>
      <c r="R41" s="83"/>
      <c r="S41" s="83"/>
      <c r="T41" s="83"/>
      <c r="U41" s="83"/>
      <c r="V41" s="83"/>
    </row>
    <row r="42" spans="13:22" x14ac:dyDescent="0.25">
      <c r="M42" s="83"/>
      <c r="N42" s="83"/>
      <c r="O42" s="83"/>
      <c r="P42" s="83"/>
      <c r="Q42" s="83"/>
      <c r="R42" s="83"/>
      <c r="S42" s="83"/>
      <c r="T42" s="83"/>
      <c r="U42" s="83"/>
      <c r="V42" s="83"/>
    </row>
    <row r="43" spans="13:22" x14ac:dyDescent="0.25">
      <c r="M43" s="83"/>
      <c r="N43" s="83"/>
      <c r="O43" s="83"/>
      <c r="P43" s="83"/>
      <c r="Q43" s="83"/>
      <c r="R43" s="83"/>
      <c r="S43" s="83"/>
      <c r="T43" s="83"/>
      <c r="U43" s="83"/>
      <c r="V43" s="83"/>
    </row>
    <row r="44" spans="13:22" x14ac:dyDescent="0.25">
      <c r="M44" s="83"/>
      <c r="N44" s="83"/>
      <c r="O44" s="83"/>
      <c r="P44" s="83"/>
      <c r="Q44" s="83"/>
      <c r="R44" s="83"/>
      <c r="S44" s="83"/>
      <c r="T44" s="83"/>
      <c r="U44" s="83"/>
      <c r="V44" s="83"/>
    </row>
    <row r="45" spans="13:22" x14ac:dyDescent="0.25">
      <c r="M45" s="83"/>
      <c r="N45" s="83"/>
      <c r="O45" s="83"/>
      <c r="P45" s="83"/>
      <c r="Q45" s="83"/>
      <c r="R45" s="83"/>
      <c r="S45" s="83"/>
      <c r="T45" s="83"/>
      <c r="U45" s="83"/>
      <c r="V45" s="83"/>
    </row>
    <row r="46" spans="13:22" x14ac:dyDescent="0.25">
      <c r="M46" s="83"/>
      <c r="N46" s="83"/>
      <c r="O46" s="83"/>
      <c r="P46" s="83"/>
      <c r="Q46" s="83"/>
      <c r="R46" s="83"/>
      <c r="S46" s="83"/>
      <c r="T46" s="83"/>
      <c r="U46" s="83"/>
      <c r="V46" s="83"/>
    </row>
    <row r="47" spans="13:22" x14ac:dyDescent="0.25">
      <c r="M47" s="83"/>
      <c r="N47" s="83"/>
      <c r="O47" s="83"/>
      <c r="P47" s="83"/>
      <c r="Q47" s="83"/>
      <c r="R47" s="83"/>
      <c r="S47" s="83"/>
      <c r="T47" s="83"/>
      <c r="U47" s="83"/>
      <c r="V47" s="83"/>
    </row>
    <row r="48" spans="13:22" x14ac:dyDescent="0.25">
      <c r="M48" s="83"/>
      <c r="N48" s="83"/>
      <c r="O48" s="83"/>
      <c r="P48" s="83"/>
      <c r="Q48" s="83"/>
      <c r="R48" s="83"/>
      <c r="S48" s="83"/>
      <c r="T48" s="83"/>
      <c r="U48" s="83"/>
      <c r="V48" s="83"/>
    </row>
    <row r="49" spans="13:22" x14ac:dyDescent="0.25">
      <c r="M49" s="83"/>
      <c r="N49" s="83"/>
      <c r="O49" s="83"/>
      <c r="P49" s="83"/>
      <c r="Q49" s="83"/>
      <c r="R49" s="83"/>
      <c r="S49" s="83"/>
      <c r="T49" s="83"/>
      <c r="U49" s="83"/>
      <c r="V49" s="83"/>
    </row>
    <row r="50" spans="13:22" x14ac:dyDescent="0.25">
      <c r="M50" s="83"/>
      <c r="N50" s="83"/>
      <c r="O50" s="83"/>
      <c r="P50" s="83"/>
      <c r="Q50" s="83"/>
      <c r="R50" s="83"/>
      <c r="S50" s="83"/>
      <c r="T50" s="83"/>
      <c r="U50" s="83"/>
      <c r="V50" s="83"/>
    </row>
  </sheetData>
  <mergeCells count="43">
    <mergeCell ref="I18:I19"/>
    <mergeCell ref="J18:J19"/>
    <mergeCell ref="K18:K19"/>
    <mergeCell ref="C21:K21"/>
    <mergeCell ref="B23:K23"/>
    <mergeCell ref="M23:V50"/>
    <mergeCell ref="B24:K24"/>
    <mergeCell ref="G15:G16"/>
    <mergeCell ref="H15:H16"/>
    <mergeCell ref="J15:J16"/>
    <mergeCell ref="K15:K16"/>
    <mergeCell ref="C18:C19"/>
    <mergeCell ref="D18:D19"/>
    <mergeCell ref="E18:E19"/>
    <mergeCell ref="F18:F19"/>
    <mergeCell ref="G18:G19"/>
    <mergeCell ref="H18:H19"/>
    <mergeCell ref="N8:T8"/>
    <mergeCell ref="C10:K10"/>
    <mergeCell ref="C12:K12"/>
    <mergeCell ref="C13:K13"/>
    <mergeCell ref="B14:B16"/>
    <mergeCell ref="C14:F14"/>
    <mergeCell ref="H14:K14"/>
    <mergeCell ref="C15:C16"/>
    <mergeCell ref="E15:E16"/>
    <mergeCell ref="F15:F16"/>
    <mergeCell ref="G5:G6"/>
    <mergeCell ref="H5:H6"/>
    <mergeCell ref="I5:I6"/>
    <mergeCell ref="J5:J6"/>
    <mergeCell ref="K5:K6"/>
    <mergeCell ref="O6:T6"/>
    <mergeCell ref="B2:K2"/>
    <mergeCell ref="N2:T2"/>
    <mergeCell ref="B3:K3"/>
    <mergeCell ref="B4:B6"/>
    <mergeCell ref="C4:F4"/>
    <mergeCell ref="H4:K4"/>
    <mergeCell ref="C5:C6"/>
    <mergeCell ref="D5:D6"/>
    <mergeCell ref="E5:E6"/>
    <mergeCell ref="F5:F6"/>
  </mergeCells>
  <printOptions horizontalCentered="1" verticalCentered="1"/>
  <pageMargins left="0.7" right="0.7" top="0.75" bottom="0.75" header="0.3" footer="0.3"/>
  <pageSetup scale="80" orientation="landscape" verticalDpi="1200" r:id="rId1"/>
  <headerFooter>
    <oddHeader>&amp;C&amp;"Garamond,Regular"&amp;10 2020 State Salary Survey
Pay Plan Type Data Tables</oddHeader>
    <oddFooter>&amp;L&amp;"Garamond,Regular"&amp;10OFM, State Human Resources
Segal Waters Consulting
April 2020</oddFooter>
  </headerFooter>
  <rowBreaks count="1" manualBreakCount="1">
    <brk id="22" max="16383" man="1"/>
  </rowBreaks>
  <colBreaks count="1" manualBreakCount="1">
    <brk id="12"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2:AG77"/>
  <sheetViews>
    <sheetView view="pageBreakPreview" zoomScaleNormal="100" zoomScaleSheetLayoutView="100" workbookViewId="0"/>
  </sheetViews>
  <sheetFormatPr defaultRowHeight="15" x14ac:dyDescent="0.25"/>
  <cols>
    <col min="2" max="2" width="23.140625" customWidth="1"/>
    <col min="3" max="3" width="12" customWidth="1"/>
    <col min="4" max="4" width="10.140625" customWidth="1"/>
    <col min="5" max="6" width="10" customWidth="1"/>
    <col min="7" max="7" width="9.140625" customWidth="1"/>
    <col min="8" max="8" width="3.7109375" customWidth="1"/>
    <col min="14" max="14" width="9.140625" style="3"/>
    <col min="15" max="15" width="9.85546875" bestFit="1" customWidth="1"/>
    <col min="16" max="16" width="9.7109375" customWidth="1"/>
    <col min="17" max="17" width="26.7109375" customWidth="1"/>
    <col min="18" max="22" width="17.42578125" customWidth="1"/>
    <col min="24" max="24" width="9.140625" style="3"/>
    <col min="25" max="25" width="9.85546875" bestFit="1" customWidth="1"/>
    <col min="26" max="26" width="9.7109375" customWidth="1"/>
    <col min="27" max="27" width="26.7109375" customWidth="1"/>
    <col min="28" max="32" width="17.42578125" customWidth="1"/>
  </cols>
  <sheetData>
    <row r="2" spans="2:33" ht="18" x14ac:dyDescent="0.25">
      <c r="B2" s="4" t="s">
        <v>98</v>
      </c>
      <c r="C2" s="4"/>
      <c r="D2" s="4"/>
      <c r="E2" s="4"/>
      <c r="F2" s="4"/>
      <c r="G2" s="4"/>
      <c r="H2" s="4"/>
      <c r="I2" s="4"/>
      <c r="J2" s="4"/>
      <c r="K2" s="4"/>
      <c r="L2" s="4"/>
      <c r="M2" s="4"/>
      <c r="O2" s="84"/>
      <c r="P2" s="6" t="s">
        <v>99</v>
      </c>
      <c r="Q2" s="6"/>
      <c r="R2" s="6"/>
      <c r="S2" s="6"/>
      <c r="T2" s="6"/>
      <c r="U2" s="6"/>
      <c r="V2" s="6"/>
      <c r="W2" s="6"/>
      <c r="Y2" s="84"/>
      <c r="Z2" s="6" t="s">
        <v>99</v>
      </c>
      <c r="AA2" s="6"/>
      <c r="AB2" s="6"/>
      <c r="AC2" s="6"/>
      <c r="AD2" s="6"/>
      <c r="AE2" s="6"/>
      <c r="AF2" s="6"/>
      <c r="AG2" s="6"/>
    </row>
    <row r="3" spans="2:33" ht="18.75" thickBot="1" x14ac:dyDescent="0.3">
      <c r="B3" s="4" t="s">
        <v>100</v>
      </c>
      <c r="C3" s="4"/>
      <c r="D3" s="4"/>
      <c r="E3" s="4"/>
      <c r="F3" s="4"/>
      <c r="G3" s="4"/>
      <c r="H3" s="4"/>
      <c r="I3" s="4"/>
      <c r="J3" s="4"/>
      <c r="K3" s="4"/>
      <c r="L3" s="4"/>
      <c r="M3" s="4"/>
      <c r="O3" s="132"/>
      <c r="P3" s="133" t="s">
        <v>79</v>
      </c>
      <c r="Q3" s="133"/>
      <c r="R3" s="133"/>
      <c r="S3" s="133"/>
      <c r="T3" s="133"/>
      <c r="U3" s="133"/>
      <c r="V3" s="133"/>
      <c r="W3" s="133"/>
      <c r="Y3" s="132"/>
      <c r="Z3" s="133" t="s">
        <v>84</v>
      </c>
      <c r="AA3" s="133"/>
      <c r="AB3" s="133"/>
      <c r="AC3" s="133"/>
      <c r="AD3" s="133"/>
      <c r="AE3" s="133"/>
      <c r="AF3" s="133"/>
      <c r="AG3" s="133"/>
    </row>
    <row r="4" spans="2:33" ht="51" customHeight="1" thickBot="1" x14ac:dyDescent="0.3">
      <c r="B4" s="134" t="s">
        <v>101</v>
      </c>
      <c r="C4" s="134"/>
      <c r="D4" s="134"/>
      <c r="E4" s="134"/>
      <c r="F4" s="134"/>
      <c r="G4" s="134"/>
      <c r="H4" s="134"/>
      <c r="I4" s="134"/>
      <c r="J4" s="134"/>
      <c r="K4" s="134"/>
      <c r="L4" s="134"/>
      <c r="M4" s="134"/>
      <c r="O4" s="135"/>
      <c r="P4" s="17"/>
      <c r="Q4" s="135" t="s">
        <v>102</v>
      </c>
      <c r="R4" s="135" t="s">
        <v>103</v>
      </c>
      <c r="S4" s="135" t="s">
        <v>104</v>
      </c>
      <c r="T4" s="135" t="s">
        <v>105</v>
      </c>
      <c r="U4" s="135" t="s">
        <v>106</v>
      </c>
      <c r="V4" s="135" t="s">
        <v>83</v>
      </c>
      <c r="W4" s="17"/>
      <c r="Y4" s="135"/>
      <c r="Z4" s="21"/>
      <c r="AA4" s="135" t="s">
        <v>102</v>
      </c>
      <c r="AB4" s="135" t="s">
        <v>103</v>
      </c>
      <c r="AC4" s="135" t="s">
        <v>104</v>
      </c>
      <c r="AD4" s="135" t="s">
        <v>105</v>
      </c>
      <c r="AE4" s="135" t="s">
        <v>106</v>
      </c>
      <c r="AF4" s="135" t="s">
        <v>83</v>
      </c>
      <c r="AG4" s="17"/>
    </row>
    <row r="5" spans="2:33" ht="33" thickTop="1" thickBot="1" x14ac:dyDescent="0.3">
      <c r="B5" s="136"/>
      <c r="C5" s="18" t="s">
        <v>107</v>
      </c>
      <c r="D5" s="18"/>
      <c r="E5" s="18"/>
      <c r="F5" s="18"/>
      <c r="G5" s="137"/>
      <c r="H5" s="19"/>
      <c r="I5" s="18" t="s">
        <v>108</v>
      </c>
      <c r="J5" s="18"/>
      <c r="K5" s="18"/>
      <c r="L5" s="18"/>
      <c r="P5" s="138" t="s">
        <v>109</v>
      </c>
      <c r="Q5" s="139" t="s">
        <v>85</v>
      </c>
      <c r="R5" s="140">
        <v>0.73</v>
      </c>
      <c r="S5" s="140">
        <v>0.05</v>
      </c>
      <c r="T5" s="140">
        <v>0.14000000000000001</v>
      </c>
      <c r="U5" s="140">
        <v>0.27</v>
      </c>
      <c r="V5" s="140">
        <v>0.18</v>
      </c>
      <c r="W5" s="140">
        <v>0.05</v>
      </c>
      <c r="X5" s="20"/>
      <c r="Z5" s="141" t="s">
        <v>109</v>
      </c>
      <c r="AA5" s="139" t="s">
        <v>110</v>
      </c>
      <c r="AB5" s="140">
        <v>0.05</v>
      </c>
      <c r="AC5" s="140">
        <v>0</v>
      </c>
      <c r="AD5" s="140">
        <v>0.5</v>
      </c>
      <c r="AE5" s="140">
        <v>0.32</v>
      </c>
      <c r="AF5" s="140">
        <v>0.45</v>
      </c>
      <c r="AG5" s="140">
        <v>0.23</v>
      </c>
    </row>
    <row r="6" spans="2:33" ht="33" customHeight="1" thickBot="1" x14ac:dyDescent="0.3">
      <c r="B6" s="142"/>
      <c r="C6" s="118" t="s">
        <v>7</v>
      </c>
      <c r="D6" s="118" t="s">
        <v>8</v>
      </c>
      <c r="E6" s="118" t="s">
        <v>9</v>
      </c>
      <c r="F6" s="118" t="s">
        <v>10</v>
      </c>
      <c r="G6" s="118" t="s">
        <v>11</v>
      </c>
      <c r="H6" s="23"/>
      <c r="I6" s="118" t="s">
        <v>7</v>
      </c>
      <c r="J6" s="118" t="s">
        <v>8</v>
      </c>
      <c r="K6" s="118" t="s">
        <v>9</v>
      </c>
      <c r="L6" s="118" t="s">
        <v>10</v>
      </c>
      <c r="M6" s="143" t="s">
        <v>11</v>
      </c>
      <c r="N6" s="20"/>
      <c r="P6" s="144"/>
      <c r="Q6" s="145" t="s">
        <v>111</v>
      </c>
      <c r="R6" s="146">
        <v>0.56999999999999995</v>
      </c>
      <c r="S6" s="146">
        <v>0.14000000000000001</v>
      </c>
      <c r="T6" s="146">
        <v>0.28999999999999998</v>
      </c>
      <c r="U6" s="146">
        <v>0</v>
      </c>
      <c r="V6" s="146">
        <v>0.14000000000000001</v>
      </c>
      <c r="W6" s="146">
        <v>0</v>
      </c>
      <c r="X6" s="60"/>
      <c r="Z6" s="144"/>
      <c r="AA6" s="145" t="s">
        <v>111</v>
      </c>
      <c r="AB6" s="146">
        <v>0</v>
      </c>
      <c r="AC6" s="146">
        <v>0.14000000000000001</v>
      </c>
      <c r="AD6" s="146">
        <v>0.43</v>
      </c>
      <c r="AE6" s="146">
        <v>0.28999999999999998</v>
      </c>
      <c r="AF6" s="146">
        <v>0.43</v>
      </c>
      <c r="AG6" s="146">
        <v>0.43</v>
      </c>
    </row>
    <row r="7" spans="2:33" ht="33" customHeight="1" thickTop="1" thickBot="1" x14ac:dyDescent="0.3">
      <c r="B7" s="123" t="s">
        <v>112</v>
      </c>
      <c r="C7" s="147">
        <v>0.02</v>
      </c>
      <c r="D7" s="147">
        <v>2.8799999999999999E-2</v>
      </c>
      <c r="E7" s="147">
        <v>2.9600000000000001E-2</v>
      </c>
      <c r="F7" s="147">
        <v>7.0300000000000001E-2</v>
      </c>
      <c r="G7" s="147">
        <v>0.03</v>
      </c>
      <c r="H7" s="58"/>
      <c r="I7" s="147">
        <v>1.4999999999999999E-2</v>
      </c>
      <c r="J7" s="147">
        <v>2.1299999999999999E-2</v>
      </c>
      <c r="K7" s="147">
        <v>2.41E-2</v>
      </c>
      <c r="L7" s="147">
        <v>3.5000000000000003E-2</v>
      </c>
      <c r="M7" s="147">
        <v>0.03</v>
      </c>
      <c r="N7" s="148"/>
      <c r="P7" s="149"/>
      <c r="Q7" s="150" t="s">
        <v>94</v>
      </c>
      <c r="R7" s="151">
        <v>0.69</v>
      </c>
      <c r="S7" s="151">
        <v>7.0000000000000007E-2</v>
      </c>
      <c r="T7" s="151">
        <v>0.17</v>
      </c>
      <c r="U7" s="151">
        <v>0.21</v>
      </c>
      <c r="V7" s="151">
        <v>0.17</v>
      </c>
      <c r="W7" s="151">
        <v>0.03</v>
      </c>
      <c r="X7" s="60"/>
      <c r="Z7" s="149"/>
      <c r="AA7" s="152" t="s">
        <v>88</v>
      </c>
      <c r="AB7" s="153">
        <v>0.03</v>
      </c>
      <c r="AC7" s="153">
        <v>0.03</v>
      </c>
      <c r="AD7" s="153">
        <v>0.48</v>
      </c>
      <c r="AE7" s="153">
        <v>0.31</v>
      </c>
      <c r="AF7" s="153">
        <v>0.45</v>
      </c>
      <c r="AG7" s="153">
        <v>0.28000000000000003</v>
      </c>
    </row>
    <row r="8" spans="2:33" ht="33" customHeight="1" thickTop="1" thickBot="1" x14ac:dyDescent="0.3">
      <c r="B8" s="106" t="s">
        <v>93</v>
      </c>
      <c r="C8" s="154" t="s">
        <v>113</v>
      </c>
      <c r="D8" s="154"/>
      <c r="E8" s="154"/>
      <c r="F8" s="154"/>
      <c r="G8" s="155">
        <v>0.03</v>
      </c>
      <c r="H8" s="58"/>
      <c r="I8" s="156" t="s">
        <v>113</v>
      </c>
      <c r="J8" s="156"/>
      <c r="K8" s="156"/>
      <c r="L8" s="156"/>
      <c r="M8" s="155">
        <v>0.03</v>
      </c>
      <c r="P8" s="157" t="s">
        <v>114</v>
      </c>
      <c r="Q8" s="158" t="s">
        <v>110</v>
      </c>
      <c r="R8" s="159">
        <v>0.45</v>
      </c>
      <c r="S8" s="159">
        <v>0</v>
      </c>
      <c r="T8" s="159">
        <v>0.05</v>
      </c>
      <c r="U8" s="159">
        <v>0.14000000000000001</v>
      </c>
      <c r="V8" s="159">
        <v>0</v>
      </c>
      <c r="W8" s="159">
        <v>0.09</v>
      </c>
      <c r="X8" s="50"/>
      <c r="Z8" s="157" t="s">
        <v>114</v>
      </c>
      <c r="AA8" s="158" t="s">
        <v>110</v>
      </c>
      <c r="AB8" s="159">
        <v>0.09</v>
      </c>
      <c r="AC8" s="159">
        <v>0</v>
      </c>
      <c r="AD8" s="159">
        <v>0.18</v>
      </c>
      <c r="AE8" s="159">
        <v>0.14000000000000001</v>
      </c>
      <c r="AF8" s="159">
        <v>0.23</v>
      </c>
      <c r="AG8" s="159">
        <v>0.18</v>
      </c>
    </row>
    <row r="9" spans="2:33" ht="33" customHeight="1" thickBot="1" x14ac:dyDescent="0.3">
      <c r="B9" s="160" t="s">
        <v>115</v>
      </c>
      <c r="C9" s="161">
        <v>0.01</v>
      </c>
      <c r="D9" s="161">
        <v>2.5000000000000001E-2</v>
      </c>
      <c r="E9" s="161">
        <v>2.7900000000000001E-2</v>
      </c>
      <c r="F9" s="161">
        <v>7.0300000000000001E-2</v>
      </c>
      <c r="G9" s="161">
        <v>0.03</v>
      </c>
      <c r="H9" s="162"/>
      <c r="I9" s="161">
        <v>0.01</v>
      </c>
      <c r="J9" s="161">
        <v>2.2499999999999999E-2</v>
      </c>
      <c r="K9" s="161">
        <v>2.3900000000000001E-2</v>
      </c>
      <c r="L9" s="161">
        <v>3.5000000000000003E-2</v>
      </c>
      <c r="M9" s="161">
        <v>0.03</v>
      </c>
      <c r="N9" s="163"/>
      <c r="P9" s="164"/>
      <c r="Q9" s="165" t="s">
        <v>111</v>
      </c>
      <c r="R9" s="110">
        <v>0.43</v>
      </c>
      <c r="S9" s="110">
        <v>0.14000000000000001</v>
      </c>
      <c r="T9" s="110">
        <v>0.28999999999999998</v>
      </c>
      <c r="U9" s="110">
        <v>0</v>
      </c>
      <c r="V9" s="110">
        <v>0.14000000000000001</v>
      </c>
      <c r="W9" s="110">
        <v>0</v>
      </c>
      <c r="X9" s="60"/>
      <c r="Z9" s="164"/>
      <c r="AA9" s="165" t="s">
        <v>111</v>
      </c>
      <c r="AB9" s="110">
        <v>0</v>
      </c>
      <c r="AC9" s="110">
        <v>0.14000000000000001</v>
      </c>
      <c r="AD9" s="110">
        <v>0.43</v>
      </c>
      <c r="AE9" s="110">
        <v>0.28999999999999998</v>
      </c>
      <c r="AF9" s="110">
        <v>0.43</v>
      </c>
      <c r="AG9" s="110">
        <v>0.43</v>
      </c>
    </row>
    <row r="10" spans="2:33" ht="33" customHeight="1" thickTop="1" thickBot="1" x14ac:dyDescent="0.3">
      <c r="P10" s="166"/>
      <c r="Q10" s="167" t="s">
        <v>94</v>
      </c>
      <c r="R10" s="114">
        <v>0.45</v>
      </c>
      <c r="S10" s="114">
        <v>0.03</v>
      </c>
      <c r="T10" s="114">
        <v>0.1</v>
      </c>
      <c r="U10" s="114">
        <v>0.1</v>
      </c>
      <c r="V10" s="114">
        <v>0.03</v>
      </c>
      <c r="W10" s="114">
        <v>7.0000000000000007E-2</v>
      </c>
      <c r="X10" s="60"/>
      <c r="Z10" s="166"/>
      <c r="AA10" s="167" t="s">
        <v>94</v>
      </c>
      <c r="AB10" s="114">
        <v>7.0000000000000007E-2</v>
      </c>
      <c r="AC10" s="114">
        <v>0.03</v>
      </c>
      <c r="AD10" s="114">
        <v>0.24</v>
      </c>
      <c r="AE10" s="114">
        <v>0.17</v>
      </c>
      <c r="AF10" s="114">
        <v>0.28000000000000003</v>
      </c>
      <c r="AG10" s="114">
        <v>0.24</v>
      </c>
    </row>
    <row r="11" spans="2:33" ht="104.25" customHeight="1" thickTop="1" thickBot="1" x14ac:dyDescent="0.3">
      <c r="B11" s="134" t="s">
        <v>116</v>
      </c>
      <c r="C11" s="134"/>
      <c r="D11" s="134"/>
      <c r="E11" s="134"/>
      <c r="F11" s="134"/>
      <c r="G11" s="134"/>
      <c r="H11" s="134"/>
      <c r="I11" s="134"/>
      <c r="J11" s="134"/>
      <c r="K11" s="134"/>
      <c r="L11" s="134"/>
      <c r="M11" s="134"/>
      <c r="P11" s="168" t="s">
        <v>38</v>
      </c>
      <c r="Q11" s="168"/>
      <c r="R11" s="169" t="s">
        <v>117</v>
      </c>
      <c r="S11" s="169"/>
      <c r="T11" s="169"/>
      <c r="U11" s="169"/>
      <c r="V11" s="169"/>
      <c r="W11" s="169"/>
      <c r="X11" s="50"/>
      <c r="Z11" s="168" t="s">
        <v>38</v>
      </c>
      <c r="AA11" s="168"/>
      <c r="AB11" s="169" t="s">
        <v>118</v>
      </c>
      <c r="AC11" s="169"/>
      <c r="AD11" s="169"/>
      <c r="AE11" s="169"/>
      <c r="AF11" s="169"/>
      <c r="AG11" s="169"/>
    </row>
    <row r="12" spans="2:33" ht="33" customHeight="1" thickTop="1" thickBot="1" x14ac:dyDescent="0.3">
      <c r="B12" s="136"/>
      <c r="C12" s="18" t="s">
        <v>107</v>
      </c>
      <c r="D12" s="18"/>
      <c r="E12" s="18"/>
      <c r="F12" s="18"/>
      <c r="G12" s="137"/>
      <c r="H12" s="19"/>
      <c r="I12" s="18" t="s">
        <v>108</v>
      </c>
      <c r="J12" s="18"/>
      <c r="K12" s="18"/>
      <c r="L12" s="18"/>
      <c r="P12" s="117"/>
      <c r="Q12" s="117"/>
      <c r="R12" s="117"/>
      <c r="S12" s="117"/>
      <c r="T12" s="117"/>
      <c r="U12" s="117"/>
      <c r="V12" s="117"/>
      <c r="W12" s="117"/>
      <c r="X12" s="170"/>
      <c r="Z12" s="117"/>
      <c r="AA12" s="117"/>
      <c r="AB12" s="117"/>
      <c r="AC12" s="117"/>
      <c r="AD12" s="117"/>
      <c r="AE12" s="117"/>
      <c r="AF12" s="117"/>
      <c r="AG12" s="117"/>
    </row>
    <row r="13" spans="2:33" ht="33" customHeight="1" thickBot="1" x14ac:dyDescent="0.3">
      <c r="B13" s="142"/>
      <c r="C13" s="21" t="s">
        <v>7</v>
      </c>
      <c r="D13" s="21" t="s">
        <v>8</v>
      </c>
      <c r="E13" s="21" t="s">
        <v>9</v>
      </c>
      <c r="F13" s="21" t="s">
        <v>10</v>
      </c>
      <c r="G13" s="21" t="s">
        <v>11</v>
      </c>
      <c r="H13" s="23"/>
      <c r="I13" s="21" t="s">
        <v>7</v>
      </c>
      <c r="J13" s="21" t="s">
        <v>8</v>
      </c>
      <c r="K13" s="21" t="s">
        <v>9</v>
      </c>
      <c r="L13" s="21" t="s">
        <v>10</v>
      </c>
      <c r="M13" s="143" t="s">
        <v>11</v>
      </c>
      <c r="X13" s="170"/>
    </row>
    <row r="14" spans="2:33" ht="33" customHeight="1" thickTop="1" thickBot="1" x14ac:dyDescent="0.3">
      <c r="B14" s="123" t="s">
        <v>112</v>
      </c>
      <c r="C14" s="147">
        <v>0.02</v>
      </c>
      <c r="D14" s="147">
        <v>0.03</v>
      </c>
      <c r="E14" s="147">
        <v>2.8199999999999999E-2</v>
      </c>
      <c r="F14" s="147">
        <v>0.04</v>
      </c>
      <c r="G14" s="147">
        <v>0.03</v>
      </c>
      <c r="H14" s="58"/>
      <c r="I14" s="147">
        <v>1.4999999999999999E-2</v>
      </c>
      <c r="J14" s="147">
        <v>0.02</v>
      </c>
      <c r="K14" s="147">
        <v>2.3599999999999999E-2</v>
      </c>
      <c r="L14" s="147">
        <v>3.5000000000000003E-2</v>
      </c>
      <c r="M14" s="147">
        <v>0.03</v>
      </c>
      <c r="N14" s="20"/>
    </row>
    <row r="15" spans="2:33" ht="33" customHeight="1" thickBot="1" x14ac:dyDescent="0.3">
      <c r="B15" s="106" t="s">
        <v>93</v>
      </c>
      <c r="C15" s="171">
        <v>0.01</v>
      </c>
      <c r="D15" s="171">
        <v>2.5000000000000001E-2</v>
      </c>
      <c r="E15" s="171">
        <v>2.3599999999999999E-2</v>
      </c>
      <c r="F15" s="171">
        <v>0.03</v>
      </c>
      <c r="G15" s="171">
        <v>0.03</v>
      </c>
      <c r="H15" s="58"/>
      <c r="I15" s="156" t="s">
        <v>113</v>
      </c>
      <c r="J15" s="156"/>
      <c r="K15" s="156"/>
      <c r="L15" s="156"/>
      <c r="M15" s="155">
        <v>0.03</v>
      </c>
      <c r="N15" s="148"/>
    </row>
    <row r="16" spans="2:33" ht="33" customHeight="1" thickBot="1" x14ac:dyDescent="0.3">
      <c r="B16" s="160" t="s">
        <v>115</v>
      </c>
      <c r="C16" s="161">
        <v>0.01</v>
      </c>
      <c r="D16" s="161">
        <v>2.9499999999999998E-2</v>
      </c>
      <c r="E16" s="161">
        <v>2.7E-2</v>
      </c>
      <c r="F16" s="161">
        <v>0.04</v>
      </c>
      <c r="G16" s="161">
        <v>0.03</v>
      </c>
      <c r="H16" s="162"/>
      <c r="I16" s="161">
        <v>0.01</v>
      </c>
      <c r="J16" s="161">
        <v>2.5000000000000001E-2</v>
      </c>
      <c r="K16" s="161">
        <v>2.4500000000000001E-2</v>
      </c>
      <c r="L16" s="161">
        <v>3.5000000000000003E-2</v>
      </c>
      <c r="M16" s="161">
        <v>0.03</v>
      </c>
      <c r="N16" s="148"/>
    </row>
    <row r="17" spans="2:33" ht="33" customHeight="1" thickTop="1" x14ac:dyDescent="0.25">
      <c r="N17" s="163"/>
    </row>
    <row r="18" spans="2:33" ht="18" x14ac:dyDescent="0.25">
      <c r="C18" s="84"/>
      <c r="D18" s="84"/>
      <c r="E18" s="84"/>
      <c r="F18" s="84"/>
      <c r="G18" s="84"/>
      <c r="H18" s="84"/>
      <c r="I18" s="84"/>
      <c r="J18" s="84"/>
      <c r="K18" s="84"/>
      <c r="O18" s="83" t="s">
        <v>119</v>
      </c>
      <c r="P18" s="83"/>
      <c r="Q18" s="83"/>
      <c r="R18" s="83"/>
      <c r="S18" s="83"/>
      <c r="T18" s="83"/>
      <c r="U18" s="83"/>
      <c r="V18" s="83"/>
      <c r="W18" s="83"/>
      <c r="X18" s="83"/>
    </row>
    <row r="19" spans="2:33" ht="18" x14ac:dyDescent="0.25">
      <c r="B19" s="6" t="s">
        <v>120</v>
      </c>
      <c r="C19" s="6"/>
      <c r="D19" s="6"/>
      <c r="E19" s="6"/>
      <c r="F19" s="6"/>
      <c r="G19" s="6"/>
      <c r="H19" s="6"/>
      <c r="I19" s="6"/>
      <c r="J19" s="6"/>
      <c r="K19" s="6"/>
      <c r="L19" s="6"/>
      <c r="O19" s="83"/>
      <c r="P19" s="83"/>
      <c r="Q19" s="83"/>
      <c r="R19" s="83"/>
      <c r="S19" s="83"/>
      <c r="T19" s="83"/>
      <c r="U19" s="83"/>
      <c r="V19" s="83"/>
      <c r="W19" s="83"/>
      <c r="X19" s="83"/>
      <c r="Z19" s="2" t="s">
        <v>121</v>
      </c>
      <c r="AA19" s="2"/>
      <c r="AB19" s="2"/>
      <c r="AC19" s="2"/>
      <c r="AD19" s="2"/>
      <c r="AE19" s="2"/>
      <c r="AF19" s="2"/>
      <c r="AG19" s="2"/>
    </row>
    <row r="20" spans="2:33" ht="18" x14ac:dyDescent="0.25">
      <c r="B20" s="6" t="s">
        <v>122</v>
      </c>
      <c r="C20" s="6"/>
      <c r="D20" s="6"/>
      <c r="E20" s="6"/>
      <c r="F20" s="6"/>
      <c r="G20" s="6"/>
      <c r="H20" s="6"/>
      <c r="I20" s="6"/>
      <c r="J20" s="6"/>
      <c r="K20" s="6"/>
      <c r="L20" s="6"/>
      <c r="O20" s="83"/>
      <c r="P20" s="83"/>
      <c r="Q20" s="83"/>
      <c r="R20" s="83"/>
      <c r="S20" s="83"/>
      <c r="T20" s="83"/>
      <c r="U20" s="83"/>
      <c r="V20" s="83"/>
      <c r="W20" s="83"/>
      <c r="X20" s="83"/>
      <c r="Z20" s="2" t="s">
        <v>123</v>
      </c>
      <c r="AA20" s="2"/>
      <c r="AB20" s="2"/>
      <c r="AC20" s="2"/>
      <c r="AD20" s="2"/>
      <c r="AE20" s="2"/>
      <c r="AF20" s="2"/>
      <c r="AG20" s="2"/>
    </row>
    <row r="21" spans="2:33" x14ac:dyDescent="0.25">
      <c r="O21" s="83"/>
      <c r="P21" s="83"/>
      <c r="Q21" s="83"/>
      <c r="R21" s="83"/>
      <c r="S21" s="83"/>
      <c r="T21" s="83"/>
      <c r="U21" s="83"/>
      <c r="V21" s="83"/>
      <c r="W21" s="83"/>
      <c r="X21" s="83"/>
    </row>
    <row r="22" spans="2:33" x14ac:dyDescent="0.25">
      <c r="O22" s="83"/>
      <c r="P22" s="83"/>
      <c r="Q22" s="83"/>
      <c r="R22" s="83"/>
      <c r="S22" s="83"/>
      <c r="T22" s="83"/>
      <c r="U22" s="83"/>
      <c r="V22" s="83"/>
      <c r="W22" s="83"/>
      <c r="X22" s="83"/>
    </row>
    <row r="23" spans="2:33" ht="18" x14ac:dyDescent="0.25">
      <c r="O23" s="83"/>
      <c r="P23" s="83"/>
      <c r="Q23" s="83"/>
      <c r="R23" s="83"/>
      <c r="S23" s="83"/>
      <c r="T23" s="83"/>
      <c r="U23" s="83"/>
      <c r="V23" s="83"/>
      <c r="W23" s="83"/>
      <c r="X23" s="83"/>
      <c r="Z23" s="172"/>
      <c r="AA23" s="172"/>
      <c r="AB23" s="172"/>
      <c r="AC23" s="172"/>
      <c r="AD23" s="172"/>
      <c r="AE23" s="172"/>
      <c r="AF23" s="172"/>
    </row>
    <row r="24" spans="2:33" ht="18" x14ac:dyDescent="0.25">
      <c r="O24" s="83"/>
      <c r="P24" s="83"/>
      <c r="Q24" s="83"/>
      <c r="R24" s="83"/>
      <c r="S24" s="83"/>
      <c r="T24" s="83"/>
      <c r="U24" s="83"/>
      <c r="V24" s="83"/>
      <c r="W24" s="83"/>
      <c r="X24" s="83"/>
      <c r="Y24" s="172"/>
      <c r="Z24" s="172"/>
      <c r="AA24" s="172"/>
      <c r="AB24" s="172"/>
      <c r="AC24" s="172"/>
      <c r="AD24" s="172"/>
      <c r="AE24" s="172"/>
      <c r="AF24" s="172"/>
    </row>
    <row r="25" spans="2:33" ht="18" x14ac:dyDescent="0.25">
      <c r="O25" s="83"/>
      <c r="P25" s="83"/>
      <c r="Q25" s="83"/>
      <c r="R25" s="83"/>
      <c r="S25" s="83"/>
      <c r="T25" s="83"/>
      <c r="U25" s="83"/>
      <c r="V25" s="83"/>
      <c r="W25" s="83"/>
      <c r="X25" s="83"/>
      <c r="Y25" s="172"/>
    </row>
    <row r="26" spans="2:33" x14ac:dyDescent="0.25">
      <c r="O26" s="83"/>
      <c r="P26" s="83"/>
      <c r="Q26" s="83"/>
      <c r="R26" s="83"/>
      <c r="S26" s="83"/>
      <c r="T26" s="83"/>
      <c r="U26" s="83"/>
      <c r="V26" s="83"/>
      <c r="W26" s="83"/>
      <c r="X26" s="83"/>
    </row>
    <row r="27" spans="2:33" x14ac:dyDescent="0.25">
      <c r="O27" s="83"/>
      <c r="P27" s="83"/>
      <c r="Q27" s="83"/>
      <c r="R27" s="83"/>
      <c r="S27" s="83"/>
      <c r="T27" s="83"/>
      <c r="U27" s="83"/>
      <c r="V27" s="83"/>
      <c r="W27" s="83"/>
      <c r="X27" s="83"/>
    </row>
    <row r="28" spans="2:33" x14ac:dyDescent="0.25">
      <c r="O28" s="83"/>
      <c r="P28" s="83"/>
      <c r="Q28" s="83"/>
      <c r="R28" s="83"/>
      <c r="S28" s="83"/>
      <c r="T28" s="83"/>
      <c r="U28" s="83"/>
      <c r="V28" s="83"/>
      <c r="W28" s="83"/>
      <c r="X28" s="83"/>
    </row>
    <row r="29" spans="2:33" x14ac:dyDescent="0.25">
      <c r="O29" s="83"/>
      <c r="P29" s="83"/>
      <c r="Q29" s="83"/>
      <c r="R29" s="83"/>
      <c r="S29" s="83"/>
      <c r="T29" s="83"/>
      <c r="U29" s="83"/>
      <c r="V29" s="83"/>
      <c r="W29" s="83"/>
      <c r="X29" s="83"/>
    </row>
    <row r="30" spans="2:33" x14ac:dyDescent="0.25">
      <c r="O30" s="83"/>
      <c r="P30" s="83"/>
      <c r="Q30" s="83"/>
      <c r="R30" s="83"/>
      <c r="S30" s="83"/>
      <c r="T30" s="83"/>
      <c r="U30" s="83"/>
      <c r="V30" s="83"/>
      <c r="W30" s="83"/>
      <c r="X30" s="83"/>
    </row>
    <row r="31" spans="2:33" x14ac:dyDescent="0.25">
      <c r="O31" s="83"/>
      <c r="P31" s="83"/>
      <c r="Q31" s="83"/>
      <c r="R31" s="83"/>
      <c r="S31" s="83"/>
      <c r="T31" s="83"/>
      <c r="U31" s="83"/>
      <c r="V31" s="83"/>
      <c r="W31" s="83"/>
      <c r="X31" s="83"/>
    </row>
    <row r="32" spans="2:33" x14ac:dyDescent="0.25">
      <c r="O32" s="83"/>
      <c r="P32" s="83"/>
      <c r="Q32" s="83"/>
      <c r="R32" s="83"/>
      <c r="S32" s="83"/>
      <c r="T32" s="83"/>
      <c r="U32" s="83"/>
      <c r="V32" s="83"/>
      <c r="W32" s="83"/>
      <c r="X32" s="83"/>
    </row>
    <row r="33" spans="15:24" x14ac:dyDescent="0.25">
      <c r="O33" s="83"/>
      <c r="P33" s="83"/>
      <c r="Q33" s="83"/>
      <c r="R33" s="83"/>
      <c r="S33" s="83"/>
      <c r="T33" s="83"/>
      <c r="U33" s="83"/>
      <c r="V33" s="83"/>
      <c r="W33" s="83"/>
      <c r="X33" s="83"/>
    </row>
    <row r="34" spans="15:24" x14ac:dyDescent="0.25">
      <c r="O34" s="83"/>
      <c r="P34" s="83"/>
      <c r="Q34" s="83"/>
      <c r="R34" s="83"/>
      <c r="S34" s="83"/>
      <c r="T34" s="83"/>
      <c r="U34" s="83"/>
      <c r="V34" s="83"/>
      <c r="W34" s="83"/>
      <c r="X34" s="83"/>
    </row>
    <row r="35" spans="15:24" x14ac:dyDescent="0.25">
      <c r="O35" s="83"/>
      <c r="P35" s="83"/>
      <c r="Q35" s="83"/>
      <c r="R35" s="83"/>
      <c r="S35" s="83"/>
      <c r="T35" s="83"/>
      <c r="U35" s="83"/>
      <c r="V35" s="83"/>
      <c r="W35" s="83"/>
      <c r="X35" s="83"/>
    </row>
    <row r="36" spans="15:24" x14ac:dyDescent="0.25">
      <c r="O36" s="83"/>
      <c r="P36" s="83"/>
      <c r="Q36" s="83"/>
      <c r="R36" s="83"/>
      <c r="S36" s="83"/>
      <c r="T36" s="83"/>
      <c r="U36" s="83"/>
      <c r="V36" s="83"/>
      <c r="W36" s="83"/>
      <c r="X36" s="83"/>
    </row>
    <row r="37" spans="15:24" x14ac:dyDescent="0.25">
      <c r="O37" s="83"/>
      <c r="P37" s="83"/>
      <c r="Q37" s="83"/>
      <c r="R37" s="83"/>
      <c r="S37" s="83"/>
      <c r="T37" s="83"/>
      <c r="U37" s="83"/>
      <c r="V37" s="83"/>
      <c r="W37" s="83"/>
      <c r="X37" s="83"/>
    </row>
    <row r="38" spans="15:24" x14ac:dyDescent="0.25">
      <c r="O38" s="83"/>
      <c r="P38" s="83"/>
      <c r="Q38" s="83"/>
      <c r="R38" s="83"/>
      <c r="S38" s="83"/>
      <c r="T38" s="83"/>
      <c r="U38" s="83"/>
      <c r="V38" s="83"/>
      <c r="W38" s="83"/>
      <c r="X38" s="83"/>
    </row>
    <row r="39" spans="15:24" x14ac:dyDescent="0.25">
      <c r="O39" s="83"/>
      <c r="P39" s="83"/>
      <c r="Q39" s="83"/>
      <c r="R39" s="83"/>
      <c r="S39" s="83"/>
      <c r="T39" s="83"/>
      <c r="U39" s="83"/>
      <c r="V39" s="83"/>
      <c r="W39" s="83"/>
      <c r="X39" s="83"/>
    </row>
    <row r="40" spans="15:24" x14ac:dyDescent="0.25">
      <c r="O40" s="83"/>
      <c r="P40" s="83"/>
      <c r="Q40" s="83"/>
      <c r="R40" s="83"/>
      <c r="S40" s="83"/>
      <c r="T40" s="83"/>
      <c r="U40" s="83"/>
      <c r="V40" s="83"/>
      <c r="W40" s="83"/>
      <c r="X40" s="83"/>
    </row>
    <row r="41" spans="15:24" x14ac:dyDescent="0.25">
      <c r="O41" s="83"/>
      <c r="P41" s="83"/>
      <c r="Q41" s="83"/>
      <c r="R41" s="83"/>
      <c r="S41" s="83"/>
      <c r="T41" s="83"/>
      <c r="U41" s="83"/>
      <c r="V41" s="83"/>
      <c r="W41" s="83"/>
      <c r="X41" s="83"/>
    </row>
    <row r="42" spans="15:24" x14ac:dyDescent="0.25">
      <c r="O42" s="83"/>
      <c r="P42" s="83"/>
      <c r="Q42" s="83"/>
      <c r="R42" s="83"/>
      <c r="S42" s="83"/>
      <c r="T42" s="83"/>
      <c r="U42" s="83"/>
      <c r="V42" s="83"/>
      <c r="W42" s="83"/>
      <c r="X42" s="83"/>
    </row>
    <row r="43" spans="15:24" x14ac:dyDescent="0.25">
      <c r="O43" s="83"/>
      <c r="P43" s="83"/>
      <c r="Q43" s="83"/>
      <c r="R43" s="83"/>
      <c r="S43" s="83"/>
      <c r="T43" s="83"/>
      <c r="U43" s="83"/>
      <c r="V43" s="83"/>
      <c r="W43" s="83"/>
      <c r="X43" s="83"/>
    </row>
    <row r="44" spans="15:24" x14ac:dyDescent="0.25">
      <c r="O44" s="83"/>
      <c r="P44" s="83"/>
      <c r="Q44" s="83"/>
      <c r="R44" s="83"/>
      <c r="S44" s="83"/>
      <c r="T44" s="83"/>
      <c r="U44" s="83"/>
      <c r="V44" s="83"/>
      <c r="W44" s="83"/>
      <c r="X44" s="83"/>
    </row>
    <row r="45" spans="15:24" x14ac:dyDescent="0.25">
      <c r="O45" s="83"/>
      <c r="P45" s="83"/>
      <c r="Q45" s="83"/>
      <c r="R45" s="83"/>
      <c r="S45" s="83"/>
      <c r="T45" s="83"/>
      <c r="U45" s="83"/>
      <c r="V45" s="83"/>
      <c r="W45" s="83"/>
      <c r="X45" s="83"/>
    </row>
    <row r="46" spans="15:24" x14ac:dyDescent="0.25">
      <c r="O46" s="83"/>
      <c r="P46" s="83"/>
      <c r="Q46" s="83"/>
      <c r="R46" s="83"/>
      <c r="S46" s="83"/>
      <c r="T46" s="83"/>
      <c r="U46" s="83"/>
      <c r="V46" s="83"/>
      <c r="W46" s="83"/>
      <c r="X46" s="83"/>
    </row>
    <row r="47" spans="15:24" x14ac:dyDescent="0.25">
      <c r="O47" s="83"/>
      <c r="P47" s="83"/>
      <c r="Q47" s="83"/>
      <c r="R47" s="83"/>
      <c r="S47" s="83"/>
      <c r="T47" s="83"/>
      <c r="U47" s="83"/>
      <c r="V47" s="83"/>
      <c r="W47" s="83"/>
      <c r="X47" s="83"/>
    </row>
    <row r="48" spans="15:24" x14ac:dyDescent="0.25">
      <c r="O48" s="83"/>
      <c r="P48" s="83"/>
      <c r="Q48" s="83"/>
      <c r="R48" s="83"/>
      <c r="S48" s="83"/>
      <c r="T48" s="83"/>
      <c r="U48" s="83"/>
      <c r="V48" s="83"/>
      <c r="W48" s="83"/>
      <c r="X48" s="83"/>
    </row>
    <row r="49" spans="15:24" x14ac:dyDescent="0.25">
      <c r="O49" s="83"/>
      <c r="P49" s="83"/>
      <c r="Q49" s="83"/>
      <c r="R49" s="83"/>
      <c r="S49" s="83"/>
      <c r="T49" s="83"/>
      <c r="U49" s="83"/>
      <c r="V49" s="83"/>
      <c r="W49" s="83"/>
      <c r="X49" s="83"/>
    </row>
    <row r="77" spans="2:2" x14ac:dyDescent="0.25">
      <c r="B77" s="98"/>
    </row>
  </sheetData>
  <mergeCells count="28">
    <mergeCell ref="I15:L15"/>
    <mergeCell ref="O18:X49"/>
    <mergeCell ref="B19:L19"/>
    <mergeCell ref="Z19:AG19"/>
    <mergeCell ref="B20:L20"/>
    <mergeCell ref="Z20:AG20"/>
    <mergeCell ref="B11:M11"/>
    <mergeCell ref="P11:Q11"/>
    <mergeCell ref="R11:W11"/>
    <mergeCell ref="Z11:AA11"/>
    <mergeCell ref="AB11:AG11"/>
    <mergeCell ref="C12:F12"/>
    <mergeCell ref="I12:L12"/>
    <mergeCell ref="B4:M4"/>
    <mergeCell ref="C5:F5"/>
    <mergeCell ref="I5:L5"/>
    <mergeCell ref="P5:P7"/>
    <mergeCell ref="Z5:Z7"/>
    <mergeCell ref="C8:F8"/>
    <mergeCell ref="I8:L8"/>
    <mergeCell ref="P8:P10"/>
    <mergeCell ref="Z8:Z10"/>
    <mergeCell ref="B2:M2"/>
    <mergeCell ref="P2:W2"/>
    <mergeCell ref="Z2:AG2"/>
    <mergeCell ref="B3:M3"/>
    <mergeCell ref="P3:W3"/>
    <mergeCell ref="Z3:AG3"/>
  </mergeCells>
  <printOptions horizontalCentered="1" verticalCentered="1"/>
  <pageMargins left="0.7" right="0.7" top="0.75" bottom="0.75" header="0.3" footer="0.3"/>
  <pageSetup scale="80" orientation="landscape" r:id="rId1"/>
  <headerFooter>
    <oddHeader>&amp;C&amp;"Garamond,Regular"&amp;10 2020 State Salary Survey
Pay Scale Adjustments Data Tables</oddHeader>
    <oddFooter>&amp;L&amp;"Garamond,Regular"&amp;10OFM, State HR
Segal Waters Consulting
April 2020</oddFooter>
  </headerFooter>
  <rowBreaks count="1" manualBreakCount="1">
    <brk id="17" max="33" man="1"/>
  </rowBreaks>
  <colBreaks count="2" manualBreakCount="2">
    <brk id="14" max="48" man="1"/>
    <brk id="24" max="4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2:W49"/>
  <sheetViews>
    <sheetView view="pageBreakPreview" zoomScaleNormal="100" zoomScaleSheetLayoutView="100" workbookViewId="0"/>
  </sheetViews>
  <sheetFormatPr defaultRowHeight="15" x14ac:dyDescent="0.25"/>
  <cols>
    <col min="2" max="2" width="9.140625" customWidth="1"/>
    <col min="3" max="3" width="13.5703125" customWidth="1"/>
    <col min="9" max="9" width="3.7109375" customWidth="1"/>
    <col min="10" max="10" width="15.5703125" customWidth="1"/>
    <col min="11" max="11" width="11.7109375" customWidth="1"/>
    <col min="15" max="15" width="19.140625" customWidth="1"/>
    <col min="21" max="21" width="3.7109375" customWidth="1"/>
    <col min="22" max="22" width="15.5703125" customWidth="1"/>
    <col min="23" max="23" width="11.7109375" customWidth="1"/>
  </cols>
  <sheetData>
    <row r="2" spans="2:23" ht="18" x14ac:dyDescent="0.25">
      <c r="B2" s="6" t="s">
        <v>124</v>
      </c>
      <c r="C2" s="6"/>
      <c r="D2" s="6"/>
      <c r="E2" s="6"/>
      <c r="F2" s="6"/>
      <c r="G2" s="6"/>
      <c r="H2" s="6"/>
      <c r="I2" s="6"/>
      <c r="J2" s="6"/>
      <c r="K2" s="6"/>
      <c r="N2" s="6" t="s">
        <v>125</v>
      </c>
      <c r="O2" s="6"/>
      <c r="P2" s="6"/>
      <c r="Q2" s="6"/>
      <c r="R2" s="6"/>
      <c r="S2" s="6"/>
      <c r="T2" s="6"/>
      <c r="U2" s="6"/>
      <c r="V2" s="6"/>
      <c r="W2" s="6"/>
    </row>
    <row r="3" spans="2:23" ht="18" x14ac:dyDescent="0.25">
      <c r="B3" s="173" t="s">
        <v>79</v>
      </c>
      <c r="C3" s="173"/>
      <c r="D3" s="173"/>
      <c r="E3" s="173"/>
      <c r="F3" s="173"/>
      <c r="G3" s="173"/>
      <c r="H3" s="173"/>
      <c r="I3" s="173"/>
      <c r="J3" s="173"/>
      <c r="K3" s="173"/>
      <c r="N3" s="173" t="s">
        <v>79</v>
      </c>
      <c r="O3" s="173"/>
      <c r="P3" s="173"/>
      <c r="Q3" s="173"/>
      <c r="R3" s="173"/>
      <c r="S3" s="173"/>
      <c r="T3" s="173"/>
      <c r="U3" s="173"/>
      <c r="V3" s="173"/>
      <c r="W3" s="173"/>
    </row>
    <row r="4" spans="2:23" ht="15.75" thickBot="1" x14ac:dyDescent="0.3">
      <c r="B4" s="174" t="s">
        <v>126</v>
      </c>
      <c r="C4" s="174"/>
      <c r="D4" s="174"/>
      <c r="E4" s="174"/>
      <c r="F4" s="174"/>
      <c r="G4" s="174"/>
      <c r="H4" s="174"/>
      <c r="I4" s="174"/>
      <c r="J4" s="174"/>
      <c r="K4" s="174"/>
      <c r="N4" s="174" t="s">
        <v>126</v>
      </c>
      <c r="O4" s="174"/>
      <c r="P4" s="174"/>
      <c r="Q4" s="174"/>
      <c r="R4" s="174"/>
      <c r="S4" s="174"/>
      <c r="T4" s="174"/>
      <c r="U4" s="174"/>
      <c r="V4" s="174"/>
      <c r="W4" s="174"/>
    </row>
    <row r="5" spans="2:23" ht="35.25" customHeight="1" thickTop="1" thickBot="1" x14ac:dyDescent="0.3">
      <c r="B5" s="175"/>
      <c r="C5" s="14" t="s">
        <v>127</v>
      </c>
      <c r="D5" s="175" t="s">
        <v>7</v>
      </c>
      <c r="E5" s="175" t="s">
        <v>8</v>
      </c>
      <c r="F5" s="175" t="s">
        <v>9</v>
      </c>
      <c r="G5" s="175" t="s">
        <v>10</v>
      </c>
      <c r="H5" s="175" t="s">
        <v>11</v>
      </c>
      <c r="I5" s="176"/>
      <c r="J5" s="175" t="s">
        <v>128</v>
      </c>
      <c r="K5" s="175" t="s">
        <v>129</v>
      </c>
      <c r="N5" s="175"/>
      <c r="O5" s="14"/>
      <c r="P5" s="175" t="s">
        <v>7</v>
      </c>
      <c r="Q5" s="175" t="s">
        <v>8</v>
      </c>
      <c r="R5" s="175" t="s">
        <v>9</v>
      </c>
      <c r="S5" s="175" t="s">
        <v>10</v>
      </c>
      <c r="T5" s="175" t="s">
        <v>11</v>
      </c>
      <c r="U5" s="176"/>
      <c r="V5" s="175" t="s">
        <v>128</v>
      </c>
      <c r="W5" s="175" t="s">
        <v>129</v>
      </c>
    </row>
    <row r="6" spans="2:23" ht="35.25" customHeight="1" thickTop="1" thickBot="1" x14ac:dyDescent="0.3">
      <c r="B6" s="177" t="s">
        <v>115</v>
      </c>
      <c r="C6" s="88" t="s">
        <v>130</v>
      </c>
      <c r="D6" s="178">
        <v>0</v>
      </c>
      <c r="E6" s="178">
        <v>0.1</v>
      </c>
      <c r="F6" s="178">
        <v>0.51</v>
      </c>
      <c r="G6" s="178">
        <v>1.75</v>
      </c>
      <c r="H6" s="178">
        <v>1</v>
      </c>
      <c r="I6" s="89"/>
      <c r="J6" s="179">
        <v>0.5</v>
      </c>
      <c r="K6" s="180">
        <v>16</v>
      </c>
      <c r="N6" s="177" t="s">
        <v>115</v>
      </c>
      <c r="O6" s="88" t="s">
        <v>131</v>
      </c>
      <c r="P6" s="178">
        <v>0</v>
      </c>
      <c r="Q6" s="178">
        <v>0</v>
      </c>
      <c r="R6" s="178">
        <v>0.3</v>
      </c>
      <c r="S6" s="178">
        <v>2</v>
      </c>
      <c r="T6" s="178" t="s">
        <v>73</v>
      </c>
      <c r="U6" s="89"/>
      <c r="V6" s="179">
        <v>0.17</v>
      </c>
      <c r="W6" s="180">
        <v>18</v>
      </c>
    </row>
    <row r="7" spans="2:23" ht="35.25" customHeight="1" thickBot="1" x14ac:dyDescent="0.3">
      <c r="B7" s="181"/>
      <c r="C7" s="45" t="s">
        <v>132</v>
      </c>
      <c r="D7" s="182">
        <v>0</v>
      </c>
      <c r="E7" s="182">
        <v>0.2</v>
      </c>
      <c r="F7" s="182">
        <v>0.56000000000000005</v>
      </c>
      <c r="G7" s="182">
        <v>2</v>
      </c>
      <c r="H7" s="182">
        <v>1</v>
      </c>
      <c r="I7" s="27"/>
      <c r="J7" s="183">
        <v>0.53</v>
      </c>
      <c r="K7" s="184">
        <v>17</v>
      </c>
      <c r="N7" s="181"/>
      <c r="O7" s="45" t="s">
        <v>133</v>
      </c>
      <c r="P7" s="184">
        <v>0</v>
      </c>
      <c r="Q7" s="184">
        <v>2</v>
      </c>
      <c r="R7" s="184">
        <v>2</v>
      </c>
      <c r="S7" s="184">
        <v>4</v>
      </c>
      <c r="T7" s="184" t="s">
        <v>73</v>
      </c>
      <c r="U7" s="27"/>
      <c r="V7" s="183">
        <v>0.17</v>
      </c>
      <c r="W7" s="184">
        <v>18</v>
      </c>
    </row>
    <row r="8" spans="2:23" ht="35.25" customHeight="1" thickBot="1" x14ac:dyDescent="0.3">
      <c r="B8" s="185"/>
      <c r="C8" s="35" t="s">
        <v>134</v>
      </c>
      <c r="D8" s="186">
        <v>0</v>
      </c>
      <c r="E8" s="186">
        <v>0</v>
      </c>
      <c r="F8" s="186">
        <v>0.17</v>
      </c>
      <c r="G8" s="186">
        <v>1</v>
      </c>
      <c r="H8" s="186" t="s">
        <v>73</v>
      </c>
      <c r="I8" s="27"/>
      <c r="J8" s="187">
        <v>0.17</v>
      </c>
      <c r="K8" s="188">
        <v>12</v>
      </c>
      <c r="N8" s="181"/>
      <c r="O8" s="189" t="s">
        <v>135</v>
      </c>
      <c r="P8" s="190">
        <v>0</v>
      </c>
      <c r="Q8" s="190">
        <v>0</v>
      </c>
      <c r="R8" s="190">
        <v>0.42</v>
      </c>
      <c r="S8" s="190">
        <v>2.75</v>
      </c>
      <c r="T8" s="190" t="s">
        <v>73</v>
      </c>
      <c r="U8" s="191"/>
      <c r="V8" s="192">
        <v>0.17</v>
      </c>
      <c r="W8" s="193">
        <v>18</v>
      </c>
    </row>
    <row r="9" spans="2:23" ht="35.25" customHeight="1" thickBot="1" x14ac:dyDescent="0.3">
      <c r="B9" s="194" t="s">
        <v>136</v>
      </c>
      <c r="C9" s="45" t="s">
        <v>130</v>
      </c>
      <c r="D9" s="182">
        <v>0.2</v>
      </c>
      <c r="E9" s="182">
        <v>1</v>
      </c>
      <c r="F9" s="182">
        <v>1.03</v>
      </c>
      <c r="G9" s="182">
        <v>1.75</v>
      </c>
      <c r="H9" s="182">
        <v>1</v>
      </c>
      <c r="I9" s="27"/>
      <c r="J9" s="183">
        <v>1</v>
      </c>
      <c r="K9" s="184">
        <v>8</v>
      </c>
      <c r="N9" s="194" t="s">
        <v>136</v>
      </c>
      <c r="O9" s="195" t="s">
        <v>131</v>
      </c>
      <c r="P9" s="196" t="s">
        <v>113</v>
      </c>
      <c r="Q9" s="196"/>
      <c r="R9" s="196"/>
      <c r="S9" s="196"/>
      <c r="T9" s="197" t="s">
        <v>73</v>
      </c>
      <c r="U9" s="93"/>
      <c r="V9" s="198">
        <v>1</v>
      </c>
      <c r="W9" s="197">
        <v>3</v>
      </c>
    </row>
    <row r="10" spans="2:23" ht="35.25" customHeight="1" thickBot="1" x14ac:dyDescent="0.3">
      <c r="B10" s="65"/>
      <c r="C10" s="35" t="s">
        <v>132</v>
      </c>
      <c r="D10" s="186">
        <v>0.2</v>
      </c>
      <c r="E10" s="186">
        <v>1</v>
      </c>
      <c r="F10" s="186">
        <v>1.06</v>
      </c>
      <c r="G10" s="186">
        <v>2</v>
      </c>
      <c r="H10" s="186">
        <v>1</v>
      </c>
      <c r="I10" s="27"/>
      <c r="J10" s="187">
        <v>1</v>
      </c>
      <c r="K10" s="188">
        <v>9</v>
      </c>
      <c r="N10" s="199"/>
      <c r="O10" s="35" t="s">
        <v>133</v>
      </c>
      <c r="P10" s="200" t="s">
        <v>113</v>
      </c>
      <c r="Q10" s="200"/>
      <c r="R10" s="200"/>
      <c r="S10" s="200"/>
      <c r="T10" s="188" t="s">
        <v>73</v>
      </c>
      <c r="U10" s="27"/>
      <c r="V10" s="187">
        <v>1</v>
      </c>
      <c r="W10" s="188">
        <v>3</v>
      </c>
    </row>
    <row r="11" spans="2:23" ht="35.25" customHeight="1" thickBot="1" x14ac:dyDescent="0.3">
      <c r="B11" s="201"/>
      <c r="C11" s="45" t="s">
        <v>134</v>
      </c>
      <c r="D11" s="196" t="s">
        <v>113</v>
      </c>
      <c r="E11" s="196"/>
      <c r="F11" s="196"/>
      <c r="G11" s="196"/>
      <c r="H11" s="184" t="s">
        <v>73</v>
      </c>
      <c r="I11" s="27"/>
      <c r="J11" s="183">
        <v>1</v>
      </c>
      <c r="K11" s="184">
        <v>2</v>
      </c>
      <c r="N11" s="202"/>
      <c r="O11" s="203" t="s">
        <v>135</v>
      </c>
      <c r="P11" s="204" t="s">
        <v>113</v>
      </c>
      <c r="Q11" s="204"/>
      <c r="R11" s="204"/>
      <c r="S11" s="204"/>
      <c r="T11" s="205" t="s">
        <v>73</v>
      </c>
      <c r="U11" s="206"/>
      <c r="V11" s="207">
        <v>1</v>
      </c>
      <c r="W11" s="205">
        <v>3</v>
      </c>
    </row>
    <row r="13" spans="2:23" ht="16.5" thickBot="1" x14ac:dyDescent="0.3">
      <c r="B13" s="208" t="s">
        <v>137</v>
      </c>
      <c r="C13" s="208"/>
      <c r="D13" s="208"/>
      <c r="E13" s="208"/>
      <c r="F13" s="208"/>
      <c r="G13" s="208"/>
      <c r="H13" s="208"/>
      <c r="I13" s="208"/>
      <c r="J13" s="208"/>
      <c r="K13" s="208"/>
      <c r="N13" s="174" t="s">
        <v>137</v>
      </c>
      <c r="O13" s="174"/>
      <c r="P13" s="174"/>
      <c r="Q13" s="174"/>
      <c r="R13" s="174"/>
      <c r="S13" s="174"/>
      <c r="T13" s="174"/>
      <c r="U13" s="174"/>
      <c r="V13" s="174"/>
      <c r="W13" s="174"/>
    </row>
    <row r="14" spans="2:23" ht="35.25" customHeight="1" thickTop="1" thickBot="1" x14ac:dyDescent="0.3">
      <c r="B14" s="175"/>
      <c r="C14" s="14" t="s">
        <v>127</v>
      </c>
      <c r="D14" s="175" t="s">
        <v>7</v>
      </c>
      <c r="E14" s="175" t="s">
        <v>8</v>
      </c>
      <c r="F14" s="175" t="s">
        <v>9</v>
      </c>
      <c r="G14" s="175" t="s">
        <v>10</v>
      </c>
      <c r="H14" s="175" t="s">
        <v>11</v>
      </c>
      <c r="I14" s="176"/>
      <c r="J14" s="175" t="s">
        <v>128</v>
      </c>
      <c r="K14" s="175" t="s">
        <v>129</v>
      </c>
      <c r="N14" s="175"/>
      <c r="O14" s="14"/>
      <c r="P14" s="175" t="s">
        <v>7</v>
      </c>
      <c r="Q14" s="175" t="s">
        <v>8</v>
      </c>
      <c r="R14" s="175" t="s">
        <v>9</v>
      </c>
      <c r="S14" s="175" t="s">
        <v>10</v>
      </c>
      <c r="T14" s="175" t="s">
        <v>11</v>
      </c>
      <c r="U14" s="176"/>
      <c r="V14" s="175" t="s">
        <v>128</v>
      </c>
      <c r="W14" s="175" t="s">
        <v>129</v>
      </c>
    </row>
    <row r="15" spans="2:23" ht="35.25" customHeight="1" thickTop="1" thickBot="1" x14ac:dyDescent="0.3">
      <c r="B15" s="177" t="s">
        <v>115</v>
      </c>
      <c r="C15" s="88" t="s">
        <v>130</v>
      </c>
      <c r="D15" s="209">
        <v>0</v>
      </c>
      <c r="E15" s="209">
        <v>0</v>
      </c>
      <c r="F15" s="209">
        <v>2.4E-2</v>
      </c>
      <c r="G15" s="209">
        <v>7.4999999999999997E-2</v>
      </c>
      <c r="H15" s="209" t="s">
        <v>73</v>
      </c>
      <c r="I15" s="89"/>
      <c r="J15" s="179">
        <v>0.36</v>
      </c>
      <c r="K15" s="180">
        <v>11</v>
      </c>
      <c r="N15" s="210" t="s">
        <v>115</v>
      </c>
      <c r="O15" s="211" t="s">
        <v>131</v>
      </c>
      <c r="P15" s="212">
        <v>0</v>
      </c>
      <c r="Q15" s="213">
        <v>0</v>
      </c>
      <c r="R15" s="213">
        <v>0.41</v>
      </c>
      <c r="S15" s="212">
        <v>2</v>
      </c>
      <c r="T15" s="212">
        <v>1</v>
      </c>
      <c r="U15" s="214"/>
      <c r="V15" s="212">
        <v>0.28000000000000003</v>
      </c>
      <c r="W15" s="215">
        <v>18</v>
      </c>
    </row>
    <row r="16" spans="2:23" ht="35.25" customHeight="1" thickBot="1" x14ac:dyDescent="0.3">
      <c r="B16" s="181"/>
      <c r="C16" s="45" t="s">
        <v>132</v>
      </c>
      <c r="D16" s="216">
        <v>0</v>
      </c>
      <c r="E16" s="216">
        <v>0</v>
      </c>
      <c r="F16" s="216">
        <v>0.03</v>
      </c>
      <c r="G16" s="216">
        <v>0.1</v>
      </c>
      <c r="H16" s="216" t="s">
        <v>73</v>
      </c>
      <c r="I16" s="27"/>
      <c r="J16" s="183">
        <v>0.36</v>
      </c>
      <c r="K16" s="184">
        <v>11</v>
      </c>
      <c r="N16" s="181"/>
      <c r="O16" s="45" t="s">
        <v>133</v>
      </c>
      <c r="P16" s="184">
        <v>0</v>
      </c>
      <c r="Q16" s="217">
        <v>2</v>
      </c>
      <c r="R16" s="217">
        <v>2</v>
      </c>
      <c r="S16" s="184">
        <v>4</v>
      </c>
      <c r="T16" s="184">
        <v>3</v>
      </c>
      <c r="U16" s="27"/>
      <c r="V16" s="183">
        <v>0.28000000000000003</v>
      </c>
      <c r="W16" s="184">
        <v>18</v>
      </c>
    </row>
    <row r="17" spans="2:23" ht="35.25" customHeight="1" thickBot="1" x14ac:dyDescent="0.3">
      <c r="B17" s="185"/>
      <c r="C17" s="35" t="s">
        <v>134</v>
      </c>
      <c r="D17" s="218">
        <v>0</v>
      </c>
      <c r="E17" s="218">
        <v>0</v>
      </c>
      <c r="F17" s="218">
        <v>8.5000000000000006E-2</v>
      </c>
      <c r="G17" s="218">
        <v>0.5</v>
      </c>
      <c r="H17" s="218" t="s">
        <v>73</v>
      </c>
      <c r="I17" s="27"/>
      <c r="J17" s="187">
        <v>0.3</v>
      </c>
      <c r="K17" s="188">
        <v>10</v>
      </c>
      <c r="N17" s="181"/>
      <c r="O17" s="35" t="s">
        <v>135</v>
      </c>
      <c r="P17" s="187">
        <v>0</v>
      </c>
      <c r="Q17" s="219">
        <v>0</v>
      </c>
      <c r="R17" s="219">
        <v>0.02</v>
      </c>
      <c r="S17" s="187">
        <v>0.25</v>
      </c>
      <c r="T17" s="187">
        <v>7.0000000000000007E-2</v>
      </c>
      <c r="U17" s="27"/>
      <c r="V17" s="187">
        <v>0.11</v>
      </c>
      <c r="W17" s="188">
        <v>18</v>
      </c>
    </row>
    <row r="18" spans="2:23" ht="35.25" customHeight="1" thickBot="1" x14ac:dyDescent="0.3">
      <c r="B18" s="220" t="s">
        <v>136</v>
      </c>
      <c r="C18" s="45" t="s">
        <v>130</v>
      </c>
      <c r="D18" s="196" t="s">
        <v>113</v>
      </c>
      <c r="E18" s="196"/>
      <c r="F18" s="196"/>
      <c r="G18" s="196"/>
      <c r="H18" s="184" t="s">
        <v>73</v>
      </c>
      <c r="I18" s="27"/>
      <c r="J18" s="183">
        <v>1</v>
      </c>
      <c r="K18" s="184">
        <v>4</v>
      </c>
      <c r="N18" s="220" t="s">
        <v>136</v>
      </c>
      <c r="O18" s="45" t="s">
        <v>131</v>
      </c>
      <c r="P18" s="198">
        <v>0.5</v>
      </c>
      <c r="Q18" s="221">
        <v>1.5</v>
      </c>
      <c r="R18" s="183">
        <v>1.4</v>
      </c>
      <c r="S18" s="183">
        <v>2</v>
      </c>
      <c r="T18" s="183">
        <v>1</v>
      </c>
      <c r="U18" s="27"/>
      <c r="V18" s="183">
        <v>1</v>
      </c>
      <c r="W18" s="184">
        <v>5</v>
      </c>
    </row>
    <row r="19" spans="2:23" ht="35.25" customHeight="1" thickBot="1" x14ac:dyDescent="0.3">
      <c r="B19" s="222"/>
      <c r="C19" s="35" t="s">
        <v>132</v>
      </c>
      <c r="D19" s="200" t="s">
        <v>113</v>
      </c>
      <c r="E19" s="200"/>
      <c r="F19" s="200"/>
      <c r="G19" s="200"/>
      <c r="H19" s="188" t="s">
        <v>73</v>
      </c>
      <c r="I19" s="27"/>
      <c r="J19" s="187">
        <v>1</v>
      </c>
      <c r="K19" s="188">
        <v>4</v>
      </c>
      <c r="N19" s="223"/>
      <c r="O19" s="35" t="s">
        <v>133</v>
      </c>
      <c r="P19" s="224">
        <v>2</v>
      </c>
      <c r="Q19" s="224">
        <v>2</v>
      </c>
      <c r="R19" s="188">
        <v>3</v>
      </c>
      <c r="S19" s="188">
        <v>4</v>
      </c>
      <c r="T19" s="188">
        <v>3</v>
      </c>
      <c r="U19" s="27"/>
      <c r="V19" s="187">
        <v>1</v>
      </c>
      <c r="W19" s="188">
        <v>5</v>
      </c>
    </row>
    <row r="20" spans="2:23" ht="35.25" customHeight="1" thickBot="1" x14ac:dyDescent="0.3">
      <c r="B20" s="225"/>
      <c r="C20" s="45" t="s">
        <v>134</v>
      </c>
      <c r="D20" s="196" t="s">
        <v>113</v>
      </c>
      <c r="E20" s="196"/>
      <c r="F20" s="196"/>
      <c r="G20" s="196"/>
      <c r="H20" s="184" t="s">
        <v>73</v>
      </c>
      <c r="I20" s="27"/>
      <c r="J20" s="183">
        <v>1</v>
      </c>
      <c r="K20" s="184">
        <v>3</v>
      </c>
      <c r="N20" s="226"/>
      <c r="O20" s="203" t="s">
        <v>135</v>
      </c>
      <c r="P20" s="204" t="s">
        <v>113</v>
      </c>
      <c r="Q20" s="204"/>
      <c r="R20" s="204"/>
      <c r="S20" s="204"/>
      <c r="T20" s="205">
        <v>7</v>
      </c>
      <c r="U20" s="206"/>
      <c r="V20" s="207">
        <v>1</v>
      </c>
      <c r="W20" s="205">
        <v>2</v>
      </c>
    </row>
    <row r="23" spans="2:23" ht="18" x14ac:dyDescent="0.25">
      <c r="B23" s="6" t="s">
        <v>124</v>
      </c>
      <c r="C23" s="6"/>
      <c r="D23" s="6"/>
      <c r="E23" s="6"/>
      <c r="F23" s="6"/>
      <c r="G23" s="6"/>
      <c r="H23" s="6"/>
      <c r="I23" s="6"/>
      <c r="J23" s="6"/>
      <c r="K23" s="6"/>
      <c r="N23" s="6" t="s">
        <v>125</v>
      </c>
      <c r="O23" s="6"/>
      <c r="P23" s="6"/>
      <c r="Q23" s="6"/>
      <c r="R23" s="6"/>
      <c r="S23" s="6"/>
      <c r="T23" s="6"/>
      <c r="U23" s="6"/>
      <c r="V23" s="6"/>
      <c r="W23" s="6"/>
    </row>
    <row r="24" spans="2:23" ht="18" x14ac:dyDescent="0.25">
      <c r="B24" s="173" t="s">
        <v>84</v>
      </c>
      <c r="C24" s="173"/>
      <c r="D24" s="173"/>
      <c r="E24" s="173"/>
      <c r="F24" s="173"/>
      <c r="G24" s="173"/>
      <c r="H24" s="173"/>
      <c r="I24" s="173"/>
      <c r="J24" s="173"/>
      <c r="K24" s="173"/>
      <c r="N24" s="173" t="s">
        <v>84</v>
      </c>
      <c r="O24" s="173"/>
      <c r="P24" s="173"/>
      <c r="Q24" s="173"/>
      <c r="R24" s="173"/>
      <c r="S24" s="173"/>
      <c r="T24" s="173"/>
      <c r="U24" s="173"/>
      <c r="V24" s="173"/>
      <c r="W24" s="173"/>
    </row>
    <row r="25" spans="2:23" ht="15.75" thickBot="1" x14ac:dyDescent="0.3">
      <c r="B25" s="174" t="s">
        <v>126</v>
      </c>
      <c r="C25" s="174"/>
      <c r="D25" s="174"/>
      <c r="E25" s="174"/>
      <c r="F25" s="174"/>
      <c r="G25" s="174"/>
      <c r="H25" s="174"/>
      <c r="I25" s="174"/>
      <c r="J25" s="174"/>
      <c r="K25" s="174"/>
      <c r="N25" s="174" t="s">
        <v>126</v>
      </c>
      <c r="O25" s="174"/>
      <c r="P25" s="174"/>
      <c r="Q25" s="174"/>
      <c r="R25" s="174"/>
      <c r="S25" s="174"/>
      <c r="T25" s="174"/>
      <c r="U25" s="174"/>
      <c r="V25" s="174"/>
      <c r="W25" s="174"/>
    </row>
    <row r="26" spans="2:23" ht="35.25" customHeight="1" thickTop="1" thickBot="1" x14ac:dyDescent="0.3">
      <c r="B26" s="175"/>
      <c r="C26" s="14" t="s">
        <v>127</v>
      </c>
      <c r="D26" s="175" t="s">
        <v>7</v>
      </c>
      <c r="E26" s="175" t="s">
        <v>8</v>
      </c>
      <c r="F26" s="175" t="s">
        <v>9</v>
      </c>
      <c r="G26" s="175" t="s">
        <v>10</v>
      </c>
      <c r="H26" s="175" t="s">
        <v>11</v>
      </c>
      <c r="I26" s="176"/>
      <c r="J26" s="175" t="s">
        <v>128</v>
      </c>
      <c r="K26" s="175" t="s">
        <v>129</v>
      </c>
      <c r="N26" s="175"/>
      <c r="O26" s="14"/>
      <c r="P26" s="175" t="s">
        <v>7</v>
      </c>
      <c r="Q26" s="175" t="s">
        <v>8</v>
      </c>
      <c r="R26" s="175" t="s">
        <v>9</v>
      </c>
      <c r="S26" s="175" t="s">
        <v>10</v>
      </c>
      <c r="T26" s="175" t="s">
        <v>11</v>
      </c>
      <c r="U26" s="176"/>
      <c r="V26" s="175" t="s">
        <v>128</v>
      </c>
      <c r="W26" s="175" t="s">
        <v>129</v>
      </c>
    </row>
    <row r="27" spans="2:23" ht="35.25" customHeight="1" thickTop="1" thickBot="1" x14ac:dyDescent="0.3">
      <c r="B27" s="177" t="s">
        <v>115</v>
      </c>
      <c r="C27" s="88" t="s">
        <v>130</v>
      </c>
      <c r="D27" s="178">
        <v>0</v>
      </c>
      <c r="E27" s="178">
        <v>0</v>
      </c>
      <c r="F27" s="178">
        <v>0.19</v>
      </c>
      <c r="G27" s="178">
        <v>1.5</v>
      </c>
      <c r="H27" s="178">
        <v>1</v>
      </c>
      <c r="I27" s="89"/>
      <c r="J27" s="179">
        <v>0.15</v>
      </c>
      <c r="K27" s="180">
        <v>13</v>
      </c>
      <c r="N27" s="177" t="s">
        <v>115</v>
      </c>
      <c r="O27" s="88" t="s">
        <v>131</v>
      </c>
      <c r="P27" s="178">
        <v>0</v>
      </c>
      <c r="Q27" s="178">
        <v>0</v>
      </c>
      <c r="R27" s="178">
        <v>0</v>
      </c>
      <c r="S27" s="178">
        <v>0</v>
      </c>
      <c r="T27" s="178" t="s">
        <v>73</v>
      </c>
      <c r="U27" s="89"/>
      <c r="V27" s="179">
        <v>0</v>
      </c>
      <c r="W27" s="180">
        <v>18</v>
      </c>
    </row>
    <row r="28" spans="2:23" ht="35.25" customHeight="1" thickBot="1" x14ac:dyDescent="0.3">
      <c r="B28" s="181"/>
      <c r="C28" s="45" t="s">
        <v>132</v>
      </c>
      <c r="D28" s="182">
        <v>0</v>
      </c>
      <c r="E28" s="182">
        <v>0</v>
      </c>
      <c r="F28" s="182">
        <v>0.19</v>
      </c>
      <c r="G28" s="182">
        <v>1.5</v>
      </c>
      <c r="H28" s="182">
        <v>1</v>
      </c>
      <c r="I28" s="27"/>
      <c r="J28" s="183">
        <v>0.15</v>
      </c>
      <c r="K28" s="184">
        <v>13</v>
      </c>
      <c r="N28" s="181"/>
      <c r="O28" s="45" t="s">
        <v>133</v>
      </c>
      <c r="P28" s="184">
        <v>0</v>
      </c>
      <c r="Q28" s="184">
        <v>0</v>
      </c>
      <c r="R28" s="184">
        <v>0</v>
      </c>
      <c r="S28" s="184">
        <v>0</v>
      </c>
      <c r="T28" s="184" t="s">
        <v>73</v>
      </c>
      <c r="U28" s="27"/>
      <c r="V28" s="183">
        <v>0</v>
      </c>
      <c r="W28" s="184">
        <v>18</v>
      </c>
    </row>
    <row r="29" spans="2:23" ht="35.25" customHeight="1" thickBot="1" x14ac:dyDescent="0.3">
      <c r="B29" s="185"/>
      <c r="C29" s="35" t="s">
        <v>134</v>
      </c>
      <c r="D29" s="186">
        <v>0</v>
      </c>
      <c r="E29" s="186">
        <v>0</v>
      </c>
      <c r="F29" s="186">
        <v>0.08</v>
      </c>
      <c r="G29" s="186">
        <v>1</v>
      </c>
      <c r="H29" s="186" t="s">
        <v>73</v>
      </c>
      <c r="I29" s="27"/>
      <c r="J29" s="187">
        <v>0.08</v>
      </c>
      <c r="K29" s="188">
        <v>12</v>
      </c>
      <c r="N29" s="185"/>
      <c r="O29" s="35" t="s">
        <v>135</v>
      </c>
      <c r="P29" s="186">
        <v>0</v>
      </c>
      <c r="Q29" s="186">
        <v>0</v>
      </c>
      <c r="R29" s="186">
        <v>0</v>
      </c>
      <c r="S29" s="186">
        <v>0</v>
      </c>
      <c r="T29" s="186" t="s">
        <v>73</v>
      </c>
      <c r="U29" s="27"/>
      <c r="V29" s="187">
        <v>0</v>
      </c>
      <c r="W29" s="188">
        <v>18</v>
      </c>
    </row>
    <row r="30" spans="2:23" ht="35.25" customHeight="1" thickBot="1" x14ac:dyDescent="0.3">
      <c r="B30" s="194" t="s">
        <v>136</v>
      </c>
      <c r="C30" s="45" t="s">
        <v>130</v>
      </c>
      <c r="D30" s="196" t="s">
        <v>113</v>
      </c>
      <c r="E30" s="196"/>
      <c r="F30" s="196"/>
      <c r="G30" s="196"/>
      <c r="H30" s="184">
        <v>1</v>
      </c>
      <c r="I30" s="27"/>
      <c r="J30" s="183">
        <v>1</v>
      </c>
      <c r="K30" s="184">
        <v>2</v>
      </c>
      <c r="N30" s="194" t="s">
        <v>136</v>
      </c>
      <c r="O30" s="45" t="s">
        <v>131</v>
      </c>
      <c r="P30" s="196" t="s">
        <v>138</v>
      </c>
      <c r="Q30" s="196"/>
      <c r="R30" s="196"/>
      <c r="S30" s="196"/>
      <c r="T30" s="184" t="s">
        <v>73</v>
      </c>
      <c r="U30" s="27"/>
      <c r="V30" s="183">
        <v>1</v>
      </c>
      <c r="W30" s="184">
        <v>0</v>
      </c>
    </row>
    <row r="31" spans="2:23" ht="35.25" customHeight="1" thickBot="1" x14ac:dyDescent="0.3">
      <c r="B31" s="65"/>
      <c r="C31" s="35" t="s">
        <v>132</v>
      </c>
      <c r="D31" s="200" t="s">
        <v>113</v>
      </c>
      <c r="E31" s="200"/>
      <c r="F31" s="200"/>
      <c r="G31" s="200"/>
      <c r="H31" s="188">
        <v>1</v>
      </c>
      <c r="I31" s="27"/>
      <c r="J31" s="187">
        <v>1</v>
      </c>
      <c r="K31" s="188">
        <v>2</v>
      </c>
      <c r="N31" s="65"/>
      <c r="O31" s="35" t="s">
        <v>133</v>
      </c>
      <c r="P31" s="200" t="s">
        <v>138</v>
      </c>
      <c r="Q31" s="200"/>
      <c r="R31" s="200"/>
      <c r="S31" s="200"/>
      <c r="T31" s="188" t="s">
        <v>73</v>
      </c>
      <c r="U31" s="27"/>
      <c r="V31" s="187">
        <v>1</v>
      </c>
      <c r="W31" s="188">
        <v>0</v>
      </c>
    </row>
    <row r="32" spans="2:23" ht="35.25" customHeight="1" thickBot="1" x14ac:dyDescent="0.3">
      <c r="B32" s="201"/>
      <c r="C32" s="45" t="s">
        <v>134</v>
      </c>
      <c r="D32" s="196" t="s">
        <v>113</v>
      </c>
      <c r="E32" s="196"/>
      <c r="F32" s="196"/>
      <c r="G32" s="196"/>
      <c r="H32" s="184" t="s">
        <v>73</v>
      </c>
      <c r="I32" s="27"/>
      <c r="J32" s="183">
        <v>1</v>
      </c>
      <c r="K32" s="184">
        <v>1</v>
      </c>
      <c r="N32" s="201"/>
      <c r="O32" s="45" t="s">
        <v>135</v>
      </c>
      <c r="P32" s="196" t="s">
        <v>138</v>
      </c>
      <c r="Q32" s="196"/>
      <c r="R32" s="196"/>
      <c r="S32" s="196"/>
      <c r="T32" s="184" t="s">
        <v>73</v>
      </c>
      <c r="U32" s="27"/>
      <c r="V32" s="183">
        <v>1</v>
      </c>
      <c r="W32" s="184">
        <v>0</v>
      </c>
    </row>
    <row r="34" spans="2:23" ht="16.5" thickBot="1" x14ac:dyDescent="0.3">
      <c r="B34" s="208" t="s">
        <v>137</v>
      </c>
      <c r="C34" s="208"/>
      <c r="D34" s="208"/>
      <c r="E34" s="208"/>
      <c r="F34" s="208"/>
      <c r="G34" s="208"/>
      <c r="H34" s="208"/>
      <c r="I34" s="208"/>
      <c r="J34" s="208"/>
      <c r="K34" s="208"/>
      <c r="N34" s="174" t="s">
        <v>137</v>
      </c>
      <c r="O34" s="174"/>
      <c r="P34" s="174"/>
      <c r="Q34" s="174"/>
      <c r="R34" s="174"/>
      <c r="S34" s="174"/>
      <c r="T34" s="174"/>
      <c r="U34" s="174"/>
      <c r="V34" s="174"/>
      <c r="W34" s="174"/>
    </row>
    <row r="35" spans="2:23" ht="35.25" customHeight="1" thickTop="1" thickBot="1" x14ac:dyDescent="0.3">
      <c r="B35" s="175"/>
      <c r="C35" s="175" t="s">
        <v>127</v>
      </c>
      <c r="D35" s="175" t="s">
        <v>7</v>
      </c>
      <c r="E35" s="175" t="s">
        <v>8</v>
      </c>
      <c r="F35" s="175" t="s">
        <v>9</v>
      </c>
      <c r="G35" s="175" t="s">
        <v>10</v>
      </c>
      <c r="H35" s="175" t="s">
        <v>11</v>
      </c>
      <c r="I35" s="176"/>
      <c r="J35" s="175" t="s">
        <v>128</v>
      </c>
      <c r="K35" s="175" t="s">
        <v>129</v>
      </c>
      <c r="N35" s="175"/>
      <c r="O35" s="14"/>
      <c r="P35" s="175" t="s">
        <v>7</v>
      </c>
      <c r="Q35" s="175" t="s">
        <v>8</v>
      </c>
      <c r="R35" s="175" t="s">
        <v>9</v>
      </c>
      <c r="S35" s="175" t="s">
        <v>10</v>
      </c>
      <c r="T35" s="175" t="s">
        <v>11</v>
      </c>
      <c r="U35" s="176"/>
      <c r="V35" s="175" t="s">
        <v>128</v>
      </c>
      <c r="W35" s="175" t="s">
        <v>129</v>
      </c>
    </row>
    <row r="36" spans="2:23" ht="35.25" customHeight="1" thickTop="1" thickBot="1" x14ac:dyDescent="0.3">
      <c r="B36" s="177" t="s">
        <v>115</v>
      </c>
      <c r="C36" s="88" t="s">
        <v>130</v>
      </c>
      <c r="D36" s="209">
        <v>0</v>
      </c>
      <c r="E36" s="209">
        <v>0</v>
      </c>
      <c r="F36" s="209">
        <v>1.6E-2</v>
      </c>
      <c r="G36" s="209">
        <v>7.4999999999999997E-2</v>
      </c>
      <c r="H36" s="209" t="s">
        <v>73</v>
      </c>
      <c r="I36" s="89"/>
      <c r="J36" s="179">
        <v>0.27</v>
      </c>
      <c r="K36" s="180">
        <v>11</v>
      </c>
      <c r="N36" s="210" t="s">
        <v>115</v>
      </c>
      <c r="O36" s="211" t="s">
        <v>131</v>
      </c>
      <c r="P36" s="212">
        <v>0</v>
      </c>
      <c r="Q36" s="212">
        <v>0</v>
      </c>
      <c r="R36" s="212">
        <v>0</v>
      </c>
      <c r="S36" s="212">
        <v>0</v>
      </c>
      <c r="T36" s="212">
        <v>1</v>
      </c>
      <c r="U36" s="214"/>
      <c r="V36" s="212">
        <v>0</v>
      </c>
      <c r="W36" s="215">
        <v>18</v>
      </c>
    </row>
    <row r="37" spans="2:23" ht="35.25" customHeight="1" thickBot="1" x14ac:dyDescent="0.3">
      <c r="B37" s="181"/>
      <c r="C37" s="45" t="s">
        <v>132</v>
      </c>
      <c r="D37" s="216">
        <v>0</v>
      </c>
      <c r="E37" s="216">
        <v>0</v>
      </c>
      <c r="F37" s="216">
        <v>2.3E-2</v>
      </c>
      <c r="G37" s="216">
        <v>0.1</v>
      </c>
      <c r="H37" s="216" t="s">
        <v>73</v>
      </c>
      <c r="I37" s="27"/>
      <c r="J37" s="183">
        <v>0.27</v>
      </c>
      <c r="K37" s="184">
        <v>11</v>
      </c>
      <c r="N37" s="181"/>
      <c r="O37" s="45" t="s">
        <v>133</v>
      </c>
      <c r="P37" s="184">
        <v>0</v>
      </c>
      <c r="Q37" s="184">
        <v>0</v>
      </c>
      <c r="R37" s="184">
        <v>0</v>
      </c>
      <c r="S37" s="184">
        <v>0</v>
      </c>
      <c r="T37" s="184">
        <v>2</v>
      </c>
      <c r="U37" s="27"/>
      <c r="V37" s="183">
        <v>0</v>
      </c>
      <c r="W37" s="184">
        <v>18</v>
      </c>
    </row>
    <row r="38" spans="2:23" ht="35.25" customHeight="1" thickBot="1" x14ac:dyDescent="0.3">
      <c r="B38" s="185"/>
      <c r="C38" s="35" t="s">
        <v>134</v>
      </c>
      <c r="D38" s="218">
        <v>0</v>
      </c>
      <c r="E38" s="218">
        <v>0</v>
      </c>
      <c r="F38" s="218">
        <v>0</v>
      </c>
      <c r="G38" s="218">
        <v>0</v>
      </c>
      <c r="H38" s="218" t="s">
        <v>73</v>
      </c>
      <c r="I38" s="27"/>
      <c r="J38" s="187">
        <v>0</v>
      </c>
      <c r="K38" s="188">
        <v>8</v>
      </c>
      <c r="N38" s="181"/>
      <c r="O38" s="35" t="s">
        <v>135</v>
      </c>
      <c r="P38" s="187">
        <v>0</v>
      </c>
      <c r="Q38" s="187">
        <v>0</v>
      </c>
      <c r="R38" s="187">
        <v>0</v>
      </c>
      <c r="S38" s="187">
        <v>0.05</v>
      </c>
      <c r="T38" s="187">
        <v>7.0000000000000007E-2</v>
      </c>
      <c r="U38" s="27"/>
      <c r="V38" s="187">
        <v>0.06</v>
      </c>
      <c r="W38" s="188">
        <v>18</v>
      </c>
    </row>
    <row r="39" spans="2:23" ht="35.25" customHeight="1" thickBot="1" x14ac:dyDescent="0.3">
      <c r="B39" s="220" t="s">
        <v>136</v>
      </c>
      <c r="C39" s="45" t="s">
        <v>130</v>
      </c>
      <c r="D39" s="196" t="s">
        <v>113</v>
      </c>
      <c r="E39" s="196"/>
      <c r="F39" s="196"/>
      <c r="G39" s="196"/>
      <c r="H39" s="184" t="s">
        <v>73</v>
      </c>
      <c r="I39" s="27"/>
      <c r="J39" s="183">
        <v>1</v>
      </c>
      <c r="K39" s="184">
        <v>3</v>
      </c>
      <c r="N39" s="220" t="s">
        <v>136</v>
      </c>
      <c r="O39" s="45" t="s">
        <v>131</v>
      </c>
      <c r="P39" s="196" t="s">
        <v>138</v>
      </c>
      <c r="Q39" s="196"/>
      <c r="R39" s="196"/>
      <c r="S39" s="196"/>
      <c r="T39" s="184">
        <v>100</v>
      </c>
      <c r="U39" s="27"/>
      <c r="V39" s="183">
        <v>1</v>
      </c>
      <c r="W39" s="184">
        <v>0</v>
      </c>
    </row>
    <row r="40" spans="2:23" ht="35.25" customHeight="1" thickBot="1" x14ac:dyDescent="0.3">
      <c r="B40" s="222"/>
      <c r="C40" s="35" t="s">
        <v>132</v>
      </c>
      <c r="D40" s="200" t="s">
        <v>113</v>
      </c>
      <c r="E40" s="200"/>
      <c r="F40" s="200"/>
      <c r="G40" s="200"/>
      <c r="H40" s="188" t="s">
        <v>73</v>
      </c>
      <c r="I40" s="27"/>
      <c r="J40" s="187">
        <v>1</v>
      </c>
      <c r="K40" s="188">
        <v>3</v>
      </c>
      <c r="N40" s="223"/>
      <c r="O40" s="35" t="s">
        <v>133</v>
      </c>
      <c r="P40" s="200" t="s">
        <v>138</v>
      </c>
      <c r="Q40" s="200"/>
      <c r="R40" s="200"/>
      <c r="S40" s="200"/>
      <c r="T40" s="188">
        <v>2</v>
      </c>
      <c r="U40" s="27"/>
      <c r="V40" s="187">
        <v>1</v>
      </c>
      <c r="W40" s="188">
        <v>0</v>
      </c>
    </row>
    <row r="41" spans="2:23" ht="35.25" customHeight="1" thickBot="1" x14ac:dyDescent="0.3">
      <c r="B41" s="225"/>
      <c r="C41" s="45" t="s">
        <v>134</v>
      </c>
      <c r="D41" s="196" t="s">
        <v>113</v>
      </c>
      <c r="E41" s="196"/>
      <c r="F41" s="196"/>
      <c r="G41" s="196"/>
      <c r="H41" s="184" t="s">
        <v>73</v>
      </c>
      <c r="I41" s="27"/>
      <c r="J41" s="183">
        <v>1</v>
      </c>
      <c r="K41" s="184">
        <v>0</v>
      </c>
      <c r="N41" s="226"/>
      <c r="O41" s="203" t="s">
        <v>135</v>
      </c>
      <c r="P41" s="204" t="s">
        <v>113</v>
      </c>
      <c r="Q41" s="204"/>
      <c r="R41" s="204"/>
      <c r="S41" s="204"/>
      <c r="T41" s="205">
        <v>7</v>
      </c>
      <c r="U41" s="206"/>
      <c r="V41" s="207">
        <v>1</v>
      </c>
      <c r="W41" s="205">
        <v>1</v>
      </c>
    </row>
    <row r="42" spans="2:23" ht="15.75" x14ac:dyDescent="0.25">
      <c r="B42" s="227"/>
      <c r="C42" s="104"/>
      <c r="D42" s="228"/>
      <c r="E42" s="228"/>
      <c r="F42" s="228"/>
      <c r="G42" s="228"/>
      <c r="H42" s="29"/>
      <c r="I42" s="229"/>
      <c r="J42" s="228"/>
    </row>
    <row r="49" spans="14:14" x14ac:dyDescent="0.25">
      <c r="N49" s="98"/>
    </row>
  </sheetData>
  <mergeCells count="52">
    <mergeCell ref="D41:G41"/>
    <mergeCell ref="P41:S41"/>
    <mergeCell ref="B34:K34"/>
    <mergeCell ref="N34:W34"/>
    <mergeCell ref="B36:B38"/>
    <mergeCell ref="N36:N38"/>
    <mergeCell ref="B39:B41"/>
    <mergeCell ref="D39:G39"/>
    <mergeCell ref="N39:N41"/>
    <mergeCell ref="P39:S39"/>
    <mergeCell ref="D40:G40"/>
    <mergeCell ref="P40:S40"/>
    <mergeCell ref="B27:B29"/>
    <mergeCell ref="N27:N29"/>
    <mergeCell ref="B30:B32"/>
    <mergeCell ref="D30:G30"/>
    <mergeCell ref="N30:N32"/>
    <mergeCell ref="P30:S30"/>
    <mergeCell ref="D31:G31"/>
    <mergeCell ref="P31:S31"/>
    <mergeCell ref="D32:G32"/>
    <mergeCell ref="P32:S32"/>
    <mergeCell ref="B23:K23"/>
    <mergeCell ref="N23:W23"/>
    <mergeCell ref="B24:K24"/>
    <mergeCell ref="N24:W24"/>
    <mergeCell ref="B25:K25"/>
    <mergeCell ref="N25:W25"/>
    <mergeCell ref="B13:K13"/>
    <mergeCell ref="N13:W13"/>
    <mergeCell ref="B15:B17"/>
    <mergeCell ref="N15:N17"/>
    <mergeCell ref="B18:B20"/>
    <mergeCell ref="D18:G18"/>
    <mergeCell ref="N18:N20"/>
    <mergeCell ref="D19:G19"/>
    <mergeCell ref="D20:G20"/>
    <mergeCell ref="P20:S20"/>
    <mergeCell ref="B6:B8"/>
    <mergeCell ref="N6:N8"/>
    <mergeCell ref="B9:B11"/>
    <mergeCell ref="N9:N11"/>
    <mergeCell ref="P9:S9"/>
    <mergeCell ref="P10:S10"/>
    <mergeCell ref="D11:G11"/>
    <mergeCell ref="P11:S11"/>
    <mergeCell ref="B2:K2"/>
    <mergeCell ref="N2:W2"/>
    <mergeCell ref="B3:K3"/>
    <mergeCell ref="N3:W3"/>
    <mergeCell ref="B4:K4"/>
    <mergeCell ref="N4:W4"/>
  </mergeCells>
  <printOptions horizontalCentered="1" verticalCentered="1"/>
  <pageMargins left="0.7" right="0.7" top="0.75" bottom="0.75" header="0.3" footer="0.3"/>
  <pageSetup scale="85" orientation="landscape" verticalDpi="1200" r:id="rId1"/>
  <headerFooter>
    <oddHeader>&amp;C&amp;"Garamond,Regular"&amp;10 2020 State Salary Survey
Shift Differential and Call-Back Pay Data Tables</oddHeader>
    <oddFooter>&amp;L&amp;"Garamond,Regular"&amp;10OFM, State Human Resources
Segal Waters Consulting
April 2020</oddFooter>
  </headerFooter>
  <rowBreaks count="1" manualBreakCount="1">
    <brk id="21" max="16383" man="1"/>
  </rowBreaks>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2:V48"/>
  <sheetViews>
    <sheetView view="pageBreakPreview" zoomScaleNormal="100" zoomScaleSheetLayoutView="100" workbookViewId="0">
      <selection activeCell="B5" sqref="B5"/>
    </sheetView>
  </sheetViews>
  <sheetFormatPr defaultRowHeight="15" x14ac:dyDescent="0.25"/>
  <cols>
    <col min="2" max="2" width="37.7109375" customWidth="1"/>
    <col min="3" max="5" width="15.85546875" customWidth="1"/>
    <col min="7" max="7" width="9.140625" customWidth="1"/>
    <col min="8" max="8" width="26.7109375" customWidth="1"/>
    <col min="9" max="10" width="11" customWidth="1"/>
    <col min="11" max="11" width="3.7109375" customWidth="1"/>
    <col min="12" max="13" width="11" customWidth="1"/>
    <col min="16" max="16" width="37.7109375" customWidth="1"/>
    <col min="17" max="19" width="14.85546875" customWidth="1"/>
  </cols>
  <sheetData>
    <row r="2" spans="2:19" ht="18.75" thickBot="1" x14ac:dyDescent="0.3">
      <c r="B2" s="4" t="s">
        <v>139</v>
      </c>
      <c r="C2" s="4"/>
      <c r="D2" s="4"/>
      <c r="E2" s="4"/>
      <c r="H2" s="6" t="s">
        <v>140</v>
      </c>
      <c r="I2" s="6"/>
      <c r="J2" s="6"/>
      <c r="K2" s="6"/>
      <c r="L2" s="6"/>
      <c r="M2" s="6"/>
      <c r="P2" s="230" t="s">
        <v>141</v>
      </c>
      <c r="Q2" s="230"/>
      <c r="R2" s="230"/>
      <c r="S2" s="230"/>
    </row>
    <row r="3" spans="2:19" ht="32.25" thickBot="1" x14ac:dyDescent="0.3">
      <c r="B3" s="4" t="s">
        <v>142</v>
      </c>
      <c r="C3" s="4"/>
      <c r="D3" s="4"/>
      <c r="E3" s="4"/>
      <c r="H3" s="6" t="s">
        <v>143</v>
      </c>
      <c r="I3" s="6"/>
      <c r="J3" s="6"/>
      <c r="K3" s="6"/>
      <c r="L3" s="6"/>
      <c r="M3" s="6"/>
      <c r="P3" s="231" t="s">
        <v>144</v>
      </c>
      <c r="Q3" s="232" t="s">
        <v>112</v>
      </c>
      <c r="R3" s="232" t="s">
        <v>93</v>
      </c>
      <c r="S3" s="232" t="s">
        <v>115</v>
      </c>
    </row>
    <row r="4" spans="2:19" ht="33" thickTop="1" thickBot="1" x14ac:dyDescent="0.3">
      <c r="H4" s="233" t="s">
        <v>77</v>
      </c>
      <c r="I4" s="234" t="s">
        <v>13</v>
      </c>
      <c r="J4" s="234"/>
      <c r="K4" s="235"/>
      <c r="L4" s="234" t="s">
        <v>78</v>
      </c>
      <c r="M4" s="234"/>
      <c r="P4" s="119" t="s">
        <v>145</v>
      </c>
      <c r="Q4" s="236">
        <v>0.68</v>
      </c>
      <c r="R4" s="236">
        <v>0.71</v>
      </c>
      <c r="S4" s="237">
        <v>0.69</v>
      </c>
    </row>
    <row r="5" spans="2:19" ht="48" thickBot="1" x14ac:dyDescent="0.3">
      <c r="B5" s="231" t="s">
        <v>146</v>
      </c>
      <c r="C5" s="232" t="s">
        <v>79</v>
      </c>
      <c r="D5" s="232" t="s">
        <v>84</v>
      </c>
      <c r="E5" s="232" t="s">
        <v>147</v>
      </c>
      <c r="H5" s="238"/>
      <c r="I5" s="239" t="s">
        <v>148</v>
      </c>
      <c r="J5" s="239" t="s">
        <v>149</v>
      </c>
      <c r="K5" s="240"/>
      <c r="L5" s="239" t="s">
        <v>148</v>
      </c>
      <c r="M5" s="239" t="s">
        <v>149</v>
      </c>
      <c r="P5" s="241" t="s">
        <v>150</v>
      </c>
      <c r="Q5" s="242">
        <v>0.68</v>
      </c>
      <c r="R5" s="242">
        <v>0.56999999999999995</v>
      </c>
      <c r="S5" s="243">
        <v>0.66</v>
      </c>
    </row>
    <row r="6" spans="2:19" ht="48.75" customHeight="1" thickTop="1" thickBot="1" x14ac:dyDescent="0.3">
      <c r="B6" s="88" t="s">
        <v>151</v>
      </c>
      <c r="C6" s="244">
        <v>0.03</v>
      </c>
      <c r="D6" s="244">
        <v>0.14000000000000001</v>
      </c>
      <c r="E6" s="244">
        <v>0.1</v>
      </c>
      <c r="H6" s="245" t="s">
        <v>152</v>
      </c>
      <c r="I6" s="246">
        <v>10</v>
      </c>
      <c r="J6" s="246">
        <v>11</v>
      </c>
      <c r="K6" s="247"/>
      <c r="L6" s="248">
        <v>0.48</v>
      </c>
      <c r="M6" s="248">
        <v>0.52</v>
      </c>
      <c r="P6" s="249" t="s">
        <v>153</v>
      </c>
      <c r="Q6" s="250">
        <v>0.45</v>
      </c>
      <c r="R6" s="250">
        <v>0.71</v>
      </c>
      <c r="S6" s="251">
        <v>0.52</v>
      </c>
    </row>
    <row r="7" spans="2:19" ht="48.75" customHeight="1" thickBot="1" x14ac:dyDescent="0.3">
      <c r="B7" s="195" t="s">
        <v>154</v>
      </c>
      <c r="C7" s="252">
        <v>0.03</v>
      </c>
      <c r="D7" s="252">
        <v>0.21</v>
      </c>
      <c r="E7" s="252">
        <v>0.17</v>
      </c>
      <c r="H7" s="253" t="s">
        <v>111</v>
      </c>
      <c r="I7" s="254">
        <v>3</v>
      </c>
      <c r="J7" s="254">
        <v>4</v>
      </c>
      <c r="K7" s="255"/>
      <c r="L7" s="256">
        <v>0.43</v>
      </c>
      <c r="M7" s="256">
        <v>0.56999999999999995</v>
      </c>
      <c r="P7" s="257" t="s">
        <v>155</v>
      </c>
      <c r="Q7" s="258">
        <v>0.45</v>
      </c>
      <c r="R7" s="258">
        <v>0.43</v>
      </c>
      <c r="S7" s="259">
        <v>0.45</v>
      </c>
    </row>
    <row r="8" spans="2:19" ht="48.75" customHeight="1" thickBot="1" x14ac:dyDescent="0.3">
      <c r="B8" s="94" t="s">
        <v>156</v>
      </c>
      <c r="C8" s="260">
        <v>0</v>
      </c>
      <c r="D8" s="260">
        <v>7.0000000000000007E-2</v>
      </c>
      <c r="E8" s="260">
        <v>0.03</v>
      </c>
      <c r="H8" s="111" t="s">
        <v>157</v>
      </c>
      <c r="I8" s="261">
        <v>13</v>
      </c>
      <c r="J8" s="261">
        <v>15</v>
      </c>
      <c r="K8" s="162"/>
      <c r="L8" s="262">
        <v>0.46</v>
      </c>
      <c r="M8" s="262">
        <v>0.54</v>
      </c>
      <c r="P8" s="249" t="s">
        <v>158</v>
      </c>
      <c r="Q8" s="250">
        <v>0.45</v>
      </c>
      <c r="R8" s="250">
        <v>0.14000000000000001</v>
      </c>
      <c r="S8" s="251">
        <v>0.38</v>
      </c>
    </row>
    <row r="9" spans="2:19" ht="48.75" customHeight="1" thickTop="1" thickBot="1" x14ac:dyDescent="0.3">
      <c r="B9" s="195" t="s">
        <v>159</v>
      </c>
      <c r="C9" s="252">
        <v>0.03</v>
      </c>
      <c r="D9" s="252">
        <v>0.1</v>
      </c>
      <c r="E9" s="252">
        <v>7.0000000000000007E-2</v>
      </c>
      <c r="H9" s="263" t="s">
        <v>38</v>
      </c>
      <c r="I9" s="264" t="s">
        <v>160</v>
      </c>
      <c r="J9" s="264"/>
      <c r="K9" s="264"/>
      <c r="L9" s="264"/>
      <c r="M9" s="264"/>
      <c r="P9" s="241" t="s">
        <v>161</v>
      </c>
      <c r="Q9" s="242">
        <v>0.32</v>
      </c>
      <c r="R9" s="242">
        <v>0</v>
      </c>
      <c r="S9" s="243">
        <v>0.24</v>
      </c>
    </row>
    <row r="10" spans="2:19" ht="48.75" customHeight="1" thickBot="1" x14ac:dyDescent="0.3">
      <c r="B10" s="94" t="s">
        <v>162</v>
      </c>
      <c r="C10" s="260">
        <v>0.14000000000000001</v>
      </c>
      <c r="D10" s="260">
        <v>0.14000000000000001</v>
      </c>
      <c r="E10" s="260">
        <v>0.14000000000000001</v>
      </c>
      <c r="H10" s="6"/>
      <c r="I10" s="6"/>
      <c r="J10" s="6"/>
      <c r="P10" s="249" t="s">
        <v>163</v>
      </c>
      <c r="Q10" s="250">
        <v>0.14000000000000001</v>
      </c>
      <c r="R10" s="250">
        <v>0</v>
      </c>
      <c r="S10" s="251">
        <v>0.1</v>
      </c>
    </row>
    <row r="11" spans="2:19" ht="48.75" customHeight="1" thickBot="1" x14ac:dyDescent="0.3">
      <c r="B11" s="195" t="s">
        <v>164</v>
      </c>
      <c r="C11" s="252">
        <v>0.52</v>
      </c>
      <c r="D11" s="252">
        <v>0.03</v>
      </c>
      <c r="E11" s="252">
        <v>0.17</v>
      </c>
      <c r="P11" s="241" t="s">
        <v>165</v>
      </c>
      <c r="Q11" s="242">
        <v>0.09</v>
      </c>
      <c r="R11" s="242">
        <v>0.14000000000000001</v>
      </c>
      <c r="S11" s="243">
        <v>0.1</v>
      </c>
    </row>
    <row r="12" spans="2:19" ht="48.75" customHeight="1" thickBot="1" x14ac:dyDescent="0.3">
      <c r="B12" s="94" t="s">
        <v>166</v>
      </c>
      <c r="C12" s="260">
        <v>0.03</v>
      </c>
      <c r="D12" s="260">
        <v>0</v>
      </c>
      <c r="E12" s="260">
        <v>0.03</v>
      </c>
      <c r="P12" s="249" t="s">
        <v>167</v>
      </c>
      <c r="Q12" s="250">
        <v>0.09</v>
      </c>
      <c r="R12" s="250">
        <v>0</v>
      </c>
      <c r="S12" s="251">
        <v>7.0000000000000007E-2</v>
      </c>
    </row>
    <row r="13" spans="2:19" ht="48.75" customHeight="1" thickBot="1" x14ac:dyDescent="0.3">
      <c r="B13" s="265" t="s">
        <v>168</v>
      </c>
      <c r="C13" s="266">
        <v>0.41</v>
      </c>
      <c r="D13" s="266">
        <v>0.62</v>
      </c>
      <c r="E13" s="266">
        <v>0.55000000000000004</v>
      </c>
      <c r="P13" s="241" t="s">
        <v>168</v>
      </c>
      <c r="Q13" s="242">
        <v>0</v>
      </c>
      <c r="R13" s="242">
        <v>0</v>
      </c>
      <c r="S13" s="243">
        <v>0</v>
      </c>
    </row>
    <row r="14" spans="2:19" ht="115.5" customHeight="1" thickBot="1" x14ac:dyDescent="0.3">
      <c r="B14" s="267" t="s">
        <v>38</v>
      </c>
      <c r="C14" s="268" t="s">
        <v>169</v>
      </c>
      <c r="D14" s="268"/>
      <c r="E14" s="268"/>
      <c r="P14" s="269" t="s">
        <v>38</v>
      </c>
      <c r="Q14" s="268" t="s">
        <v>170</v>
      </c>
      <c r="R14" s="268"/>
      <c r="S14" s="268"/>
    </row>
    <row r="15" spans="2:19" ht="16.5" thickTop="1" x14ac:dyDescent="0.25">
      <c r="B15" s="97"/>
      <c r="C15" s="170"/>
      <c r="D15" s="170"/>
      <c r="E15" s="170"/>
      <c r="P15" s="97"/>
      <c r="Q15" s="170"/>
      <c r="R15" s="170"/>
      <c r="S15" s="170"/>
    </row>
    <row r="16" spans="2:19" ht="15.75" x14ac:dyDescent="0.25">
      <c r="B16" s="97"/>
      <c r="C16" s="170"/>
      <c r="D16" s="170"/>
      <c r="E16" s="170"/>
      <c r="P16" s="97"/>
      <c r="Q16" s="170"/>
      <c r="R16" s="170"/>
      <c r="S16" s="170"/>
    </row>
    <row r="17" spans="2:22" ht="18" x14ac:dyDescent="0.25">
      <c r="B17" s="6" t="s">
        <v>171</v>
      </c>
      <c r="C17" s="6"/>
      <c r="D17" s="6"/>
      <c r="E17" s="6"/>
      <c r="H17" s="2" t="s">
        <v>172</v>
      </c>
      <c r="I17" s="2"/>
      <c r="J17" s="2"/>
      <c r="K17" s="2"/>
      <c r="L17" s="2"/>
      <c r="M17" s="2"/>
      <c r="P17" s="6" t="s">
        <v>173</v>
      </c>
      <c r="Q17" s="6"/>
      <c r="R17" s="6"/>
      <c r="S17" s="6"/>
      <c r="T17" s="3"/>
      <c r="U17" s="3"/>
      <c r="V17" s="3"/>
    </row>
    <row r="18" spans="2:22" ht="18.75" thickBot="1" x14ac:dyDescent="0.3">
      <c r="B18" s="270" t="s">
        <v>115</v>
      </c>
      <c r="C18" s="270"/>
      <c r="D18" s="270"/>
      <c r="E18" s="270"/>
      <c r="T18" s="55"/>
      <c r="U18" s="55"/>
      <c r="V18" s="55"/>
    </row>
    <row r="19" spans="2:22" ht="48.75" customHeight="1" thickBot="1" x14ac:dyDescent="0.3">
      <c r="B19" s="231" t="s">
        <v>174</v>
      </c>
      <c r="C19" s="232" t="s">
        <v>79</v>
      </c>
      <c r="D19" s="232" t="s">
        <v>84</v>
      </c>
      <c r="E19" s="232" t="s">
        <v>147</v>
      </c>
    </row>
    <row r="20" spans="2:22" ht="48.75" customHeight="1" thickTop="1" thickBot="1" x14ac:dyDescent="0.3">
      <c r="B20" s="249" t="s">
        <v>175</v>
      </c>
      <c r="C20" s="250">
        <v>0.31</v>
      </c>
      <c r="D20" s="250">
        <v>0.28000000000000003</v>
      </c>
      <c r="E20" s="250">
        <v>0.28000000000000003</v>
      </c>
    </row>
    <row r="21" spans="2:22" ht="48.75" customHeight="1" thickBot="1" x14ac:dyDescent="0.3">
      <c r="B21" s="241" t="s">
        <v>176</v>
      </c>
      <c r="C21" s="242">
        <v>0.03</v>
      </c>
      <c r="D21" s="242">
        <v>7.0000000000000007E-2</v>
      </c>
      <c r="E21" s="242">
        <v>7.0000000000000007E-2</v>
      </c>
    </row>
    <row r="22" spans="2:22" ht="48.75" customHeight="1" thickBot="1" x14ac:dyDescent="0.3">
      <c r="B22" s="249" t="s">
        <v>177</v>
      </c>
      <c r="C22" s="250">
        <v>7.0000000000000007E-2</v>
      </c>
      <c r="D22" s="250">
        <v>0.41</v>
      </c>
      <c r="E22" s="250">
        <v>0</v>
      </c>
    </row>
    <row r="23" spans="2:22" ht="48.75" customHeight="1" thickBot="1" x14ac:dyDescent="0.3">
      <c r="B23" s="271" t="s">
        <v>178</v>
      </c>
      <c r="C23" s="272">
        <v>0.34</v>
      </c>
      <c r="D23" s="272">
        <v>0.31</v>
      </c>
      <c r="E23" s="272">
        <v>0.38</v>
      </c>
    </row>
    <row r="24" spans="2:22" ht="48.75" customHeight="1" thickBot="1" x14ac:dyDescent="0.3">
      <c r="B24" s="273" t="s">
        <v>168</v>
      </c>
      <c r="C24" s="274">
        <v>0.45</v>
      </c>
      <c r="D24" s="274">
        <v>0.38</v>
      </c>
      <c r="E24" s="274">
        <v>0.48</v>
      </c>
    </row>
    <row r="25" spans="2:22" s="100" customFormat="1" ht="115.5" customHeight="1" thickBot="1" x14ac:dyDescent="0.3">
      <c r="B25" s="275" t="s">
        <v>38</v>
      </c>
      <c r="C25" s="276" t="s">
        <v>179</v>
      </c>
      <c r="D25" s="276"/>
      <c r="E25" s="276"/>
    </row>
    <row r="26" spans="2:22" ht="16.5" thickTop="1" x14ac:dyDescent="0.25">
      <c r="B26" s="277"/>
      <c r="C26" s="278"/>
      <c r="D26" s="278"/>
      <c r="E26" s="278"/>
    </row>
    <row r="27" spans="2:22" ht="15.75" customHeight="1" x14ac:dyDescent="0.25">
      <c r="B27" s="277"/>
      <c r="C27" s="278"/>
      <c r="D27" s="278"/>
      <c r="E27" s="278"/>
      <c r="G27" s="83" t="s">
        <v>119</v>
      </c>
      <c r="H27" s="83"/>
      <c r="I27" s="83"/>
      <c r="J27" s="83"/>
      <c r="K27" s="83"/>
      <c r="L27" s="83"/>
      <c r="M27" s="83"/>
      <c r="N27" s="83"/>
      <c r="O27" s="83" t="s">
        <v>119</v>
      </c>
      <c r="P27" s="83"/>
      <c r="Q27" s="83"/>
      <c r="R27" s="83"/>
      <c r="S27" s="83"/>
      <c r="T27" s="83"/>
    </row>
    <row r="28" spans="2:22" ht="18" customHeight="1" x14ac:dyDescent="0.25">
      <c r="B28" s="6" t="s">
        <v>171</v>
      </c>
      <c r="C28" s="6"/>
      <c r="D28" s="6"/>
      <c r="E28" s="6"/>
      <c r="G28" s="83"/>
      <c r="H28" s="83"/>
      <c r="I28" s="83"/>
      <c r="J28" s="83"/>
      <c r="K28" s="83"/>
      <c r="L28" s="83"/>
      <c r="M28" s="83"/>
      <c r="N28" s="83"/>
      <c r="O28" s="83"/>
      <c r="P28" s="83"/>
      <c r="Q28" s="83"/>
      <c r="R28" s="83"/>
      <c r="S28" s="83"/>
      <c r="T28" s="83"/>
    </row>
    <row r="29" spans="2:22" ht="18.75" customHeight="1" thickBot="1" x14ac:dyDescent="0.3">
      <c r="B29" s="279" t="s">
        <v>112</v>
      </c>
      <c r="C29" s="279"/>
      <c r="D29" s="279"/>
      <c r="E29" s="279"/>
      <c r="G29" s="83"/>
      <c r="H29" s="83"/>
      <c r="I29" s="83"/>
      <c r="J29" s="83"/>
      <c r="K29" s="83"/>
      <c r="L29" s="83"/>
      <c r="M29" s="83"/>
      <c r="N29" s="83"/>
      <c r="O29" s="83"/>
      <c r="P29" s="83"/>
      <c r="Q29" s="83"/>
      <c r="R29" s="83"/>
      <c r="S29" s="83"/>
      <c r="T29" s="83"/>
    </row>
    <row r="30" spans="2:22" ht="48" thickBot="1" x14ac:dyDescent="0.3">
      <c r="B30" s="231" t="s">
        <v>174</v>
      </c>
      <c r="C30" s="232" t="s">
        <v>79</v>
      </c>
      <c r="D30" s="232" t="s">
        <v>84</v>
      </c>
      <c r="E30" s="232" t="s">
        <v>147</v>
      </c>
      <c r="G30" s="83"/>
      <c r="H30" s="83"/>
      <c r="I30" s="83"/>
      <c r="J30" s="83"/>
      <c r="K30" s="83"/>
      <c r="L30" s="83"/>
      <c r="M30" s="83"/>
      <c r="N30" s="83"/>
      <c r="O30" s="83"/>
      <c r="P30" s="83"/>
      <c r="Q30" s="83"/>
      <c r="R30" s="83"/>
      <c r="S30" s="83"/>
      <c r="T30" s="83"/>
    </row>
    <row r="31" spans="2:22" ht="48.75" customHeight="1" thickTop="1" thickBot="1" x14ac:dyDescent="0.3">
      <c r="B31" s="88" t="s">
        <v>175</v>
      </c>
      <c r="C31" s="244">
        <v>0.37</v>
      </c>
      <c r="D31" s="244">
        <v>0.21</v>
      </c>
      <c r="E31" s="244">
        <v>0.21</v>
      </c>
      <c r="G31" s="83"/>
      <c r="H31" s="83"/>
      <c r="I31" s="83"/>
      <c r="J31" s="83"/>
      <c r="K31" s="83"/>
      <c r="L31" s="83"/>
      <c r="M31" s="83"/>
      <c r="N31" s="83"/>
      <c r="O31" s="83"/>
      <c r="P31" s="83"/>
      <c r="Q31" s="83"/>
      <c r="R31" s="83"/>
      <c r="S31" s="83"/>
      <c r="T31" s="83"/>
    </row>
    <row r="32" spans="2:22" ht="48.75" customHeight="1" thickBot="1" x14ac:dyDescent="0.3">
      <c r="B32" s="195" t="s">
        <v>176</v>
      </c>
      <c r="C32" s="252">
        <v>0.05</v>
      </c>
      <c r="D32" s="252">
        <v>0.05</v>
      </c>
      <c r="E32" s="252">
        <v>0.05</v>
      </c>
      <c r="G32" s="83"/>
      <c r="H32" s="83"/>
      <c r="I32" s="83"/>
      <c r="J32" s="83"/>
      <c r="K32" s="83"/>
      <c r="L32" s="83"/>
      <c r="M32" s="83"/>
      <c r="N32" s="83"/>
      <c r="O32" s="83"/>
      <c r="P32" s="83"/>
      <c r="Q32" s="83"/>
      <c r="R32" s="83"/>
      <c r="S32" s="83"/>
      <c r="T32" s="83"/>
    </row>
    <row r="33" spans="2:20" ht="48.75" customHeight="1" thickBot="1" x14ac:dyDescent="0.3">
      <c r="B33" s="94" t="s">
        <v>177</v>
      </c>
      <c r="C33" s="260">
        <v>0</v>
      </c>
      <c r="D33" s="260">
        <v>0.47</v>
      </c>
      <c r="E33" s="260">
        <v>0</v>
      </c>
      <c r="G33" s="83"/>
      <c r="H33" s="83"/>
      <c r="I33" s="83"/>
      <c r="J33" s="83"/>
      <c r="K33" s="83"/>
      <c r="L33" s="83"/>
      <c r="M33" s="83"/>
      <c r="N33" s="83"/>
      <c r="O33" s="83"/>
      <c r="P33" s="83"/>
      <c r="Q33" s="83"/>
      <c r="R33" s="83"/>
      <c r="S33" s="83"/>
      <c r="T33" s="83"/>
    </row>
    <row r="34" spans="2:20" ht="48.75" customHeight="1" thickBot="1" x14ac:dyDescent="0.3">
      <c r="B34" s="195" t="s">
        <v>178</v>
      </c>
      <c r="C34" s="252">
        <v>0.21</v>
      </c>
      <c r="D34" s="252">
        <v>0.32</v>
      </c>
      <c r="E34" s="252">
        <v>0.32</v>
      </c>
      <c r="G34" s="83"/>
      <c r="H34" s="83"/>
      <c r="I34" s="83"/>
      <c r="J34" s="83"/>
      <c r="K34" s="83"/>
      <c r="L34" s="83"/>
      <c r="M34" s="83"/>
      <c r="N34" s="83"/>
      <c r="O34" s="83"/>
      <c r="P34" s="83"/>
      <c r="Q34" s="83"/>
      <c r="R34" s="83"/>
      <c r="S34" s="83"/>
      <c r="T34" s="83"/>
    </row>
    <row r="35" spans="2:20" ht="48.75" customHeight="1" thickBot="1" x14ac:dyDescent="0.3">
      <c r="B35" s="280" t="s">
        <v>168</v>
      </c>
      <c r="C35" s="281">
        <v>0.63</v>
      </c>
      <c r="D35" s="281">
        <v>0.47</v>
      </c>
      <c r="E35" s="281">
        <v>0.68</v>
      </c>
      <c r="G35" s="83"/>
      <c r="H35" s="83"/>
      <c r="I35" s="83"/>
      <c r="J35" s="83"/>
      <c r="K35" s="83"/>
      <c r="L35" s="83"/>
      <c r="M35" s="83"/>
      <c r="N35" s="83"/>
      <c r="O35" s="83"/>
      <c r="P35" s="83"/>
      <c r="Q35" s="83"/>
      <c r="R35" s="83"/>
      <c r="S35" s="83"/>
      <c r="T35" s="83"/>
    </row>
    <row r="36" spans="2:20" s="283" customFormat="1" ht="115.5" customHeight="1" thickBot="1" x14ac:dyDescent="0.3">
      <c r="B36" s="282" t="s">
        <v>38</v>
      </c>
      <c r="C36" s="276" t="s">
        <v>179</v>
      </c>
      <c r="D36" s="276"/>
      <c r="E36" s="276"/>
      <c r="G36" s="83"/>
      <c r="H36" s="83"/>
      <c r="I36" s="83"/>
      <c r="J36" s="83"/>
      <c r="K36" s="83"/>
      <c r="L36" s="83"/>
      <c r="M36" s="83"/>
      <c r="N36" s="83"/>
      <c r="O36" s="83"/>
      <c r="P36" s="83"/>
      <c r="Q36" s="83"/>
      <c r="R36" s="83"/>
      <c r="S36" s="83"/>
      <c r="T36" s="83"/>
    </row>
    <row r="37" spans="2:20" ht="15.75" customHeight="1" thickTop="1" x14ac:dyDescent="0.25">
      <c r="B37" s="277"/>
      <c r="C37" s="284"/>
      <c r="D37" s="284"/>
      <c r="E37" s="284"/>
      <c r="G37" s="83"/>
      <c r="H37" s="83"/>
      <c r="I37" s="83"/>
      <c r="J37" s="83"/>
      <c r="K37" s="83"/>
      <c r="L37" s="83"/>
      <c r="M37" s="83"/>
      <c r="N37" s="83"/>
      <c r="O37" s="83"/>
      <c r="P37" s="83"/>
      <c r="Q37" s="83"/>
      <c r="R37" s="83"/>
      <c r="S37" s="83"/>
      <c r="T37" s="83"/>
    </row>
    <row r="38" spans="2:20" ht="15.75" x14ac:dyDescent="0.25">
      <c r="B38" s="277"/>
      <c r="C38" s="284"/>
      <c r="D38" s="284"/>
      <c r="E38" s="284"/>
      <c r="G38" s="83" t="s">
        <v>119</v>
      </c>
      <c r="H38" s="83"/>
      <c r="I38" s="83"/>
      <c r="J38" s="83"/>
      <c r="K38" s="83"/>
      <c r="L38" s="83"/>
      <c r="M38" s="83"/>
      <c r="N38" s="83"/>
      <c r="O38" s="83" t="s">
        <v>119</v>
      </c>
      <c r="P38" s="83"/>
      <c r="Q38" s="83"/>
      <c r="R38" s="83"/>
      <c r="S38" s="83"/>
      <c r="T38" s="83"/>
    </row>
    <row r="39" spans="2:20" ht="18" x14ac:dyDescent="0.25">
      <c r="B39" s="6" t="s">
        <v>171</v>
      </c>
      <c r="C39" s="6"/>
      <c r="D39" s="6"/>
      <c r="E39" s="6"/>
      <c r="G39" s="83"/>
      <c r="H39" s="83"/>
      <c r="I39" s="83"/>
      <c r="J39" s="83"/>
      <c r="K39" s="83"/>
      <c r="L39" s="83"/>
      <c r="M39" s="83"/>
      <c r="N39" s="83"/>
      <c r="O39" s="83"/>
      <c r="P39" s="83"/>
      <c r="Q39" s="83"/>
      <c r="R39" s="83"/>
      <c r="S39" s="83"/>
      <c r="T39" s="83"/>
    </row>
    <row r="40" spans="2:20" ht="18.75" thickBot="1" x14ac:dyDescent="0.3">
      <c r="B40" s="279" t="s">
        <v>93</v>
      </c>
      <c r="C40" s="279"/>
      <c r="D40" s="279"/>
      <c r="E40" s="279"/>
      <c r="G40" s="83"/>
      <c r="H40" s="83"/>
      <c r="I40" s="83"/>
      <c r="J40" s="83"/>
      <c r="K40" s="83"/>
      <c r="L40" s="83"/>
      <c r="M40" s="83"/>
      <c r="N40" s="83"/>
      <c r="O40" s="83"/>
      <c r="P40" s="83"/>
      <c r="Q40" s="83"/>
      <c r="R40" s="83"/>
      <c r="S40" s="83"/>
      <c r="T40" s="83"/>
    </row>
    <row r="41" spans="2:20" ht="48" thickBot="1" x14ac:dyDescent="0.3">
      <c r="B41" s="231" t="s">
        <v>174</v>
      </c>
      <c r="C41" s="232" t="s">
        <v>79</v>
      </c>
      <c r="D41" s="232" t="s">
        <v>84</v>
      </c>
      <c r="E41" s="232" t="s">
        <v>147</v>
      </c>
      <c r="G41" s="83"/>
      <c r="H41" s="83"/>
      <c r="I41" s="83"/>
      <c r="J41" s="83"/>
      <c r="K41" s="83"/>
      <c r="L41" s="83"/>
      <c r="M41" s="83"/>
      <c r="N41" s="83"/>
      <c r="O41" s="83"/>
      <c r="P41" s="83"/>
      <c r="Q41" s="83"/>
      <c r="R41" s="83"/>
      <c r="S41" s="83"/>
      <c r="T41" s="83"/>
    </row>
    <row r="42" spans="2:20" s="283" customFormat="1" ht="48.75" customHeight="1" thickTop="1" thickBot="1" x14ac:dyDescent="0.3">
      <c r="B42" s="285" t="s">
        <v>175</v>
      </c>
      <c r="C42" s="244">
        <v>0.28999999999999998</v>
      </c>
      <c r="D42" s="244">
        <v>0.56999999999999995</v>
      </c>
      <c r="E42" s="244">
        <v>0.56999999999999995</v>
      </c>
      <c r="G42" s="83"/>
      <c r="H42" s="83"/>
      <c r="I42" s="83"/>
      <c r="J42" s="83"/>
      <c r="K42" s="83"/>
      <c r="L42" s="83"/>
      <c r="M42" s="83"/>
      <c r="N42" s="83"/>
      <c r="O42" s="83"/>
      <c r="P42" s="83"/>
      <c r="Q42" s="83"/>
      <c r="R42" s="83"/>
      <c r="S42" s="83"/>
      <c r="T42" s="83"/>
    </row>
    <row r="43" spans="2:20" s="283" customFormat="1" ht="48.75" customHeight="1" thickBot="1" x14ac:dyDescent="0.3">
      <c r="B43" s="286" t="s">
        <v>176</v>
      </c>
      <c r="C43" s="252">
        <v>0</v>
      </c>
      <c r="D43" s="252">
        <v>0.14000000000000001</v>
      </c>
      <c r="E43" s="252">
        <v>0.14000000000000001</v>
      </c>
      <c r="G43" s="83"/>
      <c r="H43" s="83"/>
      <c r="I43" s="83"/>
      <c r="J43" s="83"/>
      <c r="K43" s="83"/>
      <c r="L43" s="83"/>
      <c r="M43" s="83"/>
      <c r="N43" s="83"/>
      <c r="O43" s="83"/>
      <c r="P43" s="83"/>
      <c r="Q43" s="83"/>
      <c r="R43" s="83"/>
      <c r="S43" s="83"/>
      <c r="T43" s="83"/>
    </row>
    <row r="44" spans="2:20" s="283" customFormat="1" ht="48.75" customHeight="1" thickBot="1" x14ac:dyDescent="0.3">
      <c r="B44" s="287" t="s">
        <v>177</v>
      </c>
      <c r="C44" s="260">
        <v>0.28999999999999998</v>
      </c>
      <c r="D44" s="260">
        <v>0.43</v>
      </c>
      <c r="E44" s="260">
        <v>0</v>
      </c>
      <c r="G44" s="83"/>
      <c r="H44" s="83"/>
      <c r="I44" s="83"/>
      <c r="J44" s="83"/>
      <c r="K44" s="83"/>
      <c r="L44" s="83"/>
      <c r="M44" s="83"/>
      <c r="N44" s="83"/>
      <c r="O44" s="83"/>
      <c r="P44" s="83"/>
      <c r="Q44" s="83"/>
      <c r="R44" s="83"/>
      <c r="S44" s="83"/>
      <c r="T44" s="83"/>
    </row>
    <row r="45" spans="2:20" s="283" customFormat="1" ht="48.75" customHeight="1" thickBot="1" x14ac:dyDescent="0.3">
      <c r="B45" s="286" t="s">
        <v>178</v>
      </c>
      <c r="C45" s="252">
        <v>0.71</v>
      </c>
      <c r="D45" s="252">
        <v>0.28999999999999998</v>
      </c>
      <c r="E45" s="252">
        <v>0.56999999999999995</v>
      </c>
      <c r="G45" s="83"/>
      <c r="H45" s="83"/>
      <c r="I45" s="83"/>
      <c r="J45" s="83"/>
      <c r="K45" s="83"/>
      <c r="L45" s="83"/>
      <c r="M45" s="83"/>
      <c r="N45" s="83"/>
      <c r="O45" s="83"/>
      <c r="P45" s="83"/>
      <c r="Q45" s="83"/>
      <c r="R45" s="83"/>
      <c r="S45" s="83"/>
      <c r="T45" s="83"/>
    </row>
    <row r="46" spans="2:20" s="283" customFormat="1" ht="48.75" customHeight="1" thickBot="1" x14ac:dyDescent="0.3">
      <c r="B46" s="288" t="s">
        <v>168</v>
      </c>
      <c r="C46" s="281">
        <v>0.14000000000000001</v>
      </c>
      <c r="D46" s="281">
        <v>0.28999999999999998</v>
      </c>
      <c r="E46" s="281">
        <v>0.14000000000000001</v>
      </c>
      <c r="G46" s="83"/>
      <c r="H46" s="83"/>
      <c r="I46" s="83"/>
      <c r="J46" s="83"/>
      <c r="K46" s="83"/>
      <c r="L46" s="83"/>
      <c r="M46" s="83"/>
      <c r="N46" s="83"/>
      <c r="O46" s="83"/>
      <c r="P46" s="83"/>
      <c r="Q46" s="83"/>
      <c r="R46" s="83"/>
      <c r="S46" s="83"/>
      <c r="T46" s="83"/>
    </row>
    <row r="47" spans="2:20" ht="115.5" customHeight="1" thickBot="1" x14ac:dyDescent="0.3">
      <c r="B47" s="275" t="s">
        <v>38</v>
      </c>
      <c r="C47" s="276" t="s">
        <v>179</v>
      </c>
      <c r="D47" s="276"/>
      <c r="E47" s="276"/>
      <c r="G47" s="83"/>
      <c r="H47" s="83"/>
      <c r="I47" s="83"/>
      <c r="J47" s="83"/>
      <c r="K47" s="83"/>
      <c r="L47" s="83"/>
      <c r="M47" s="83"/>
      <c r="N47" s="83"/>
      <c r="O47" s="83"/>
      <c r="P47" s="83"/>
      <c r="Q47" s="83"/>
      <c r="R47" s="83"/>
      <c r="S47" s="83"/>
      <c r="T47" s="83"/>
    </row>
    <row r="48" spans="2:20" ht="15.75" thickTop="1" x14ac:dyDescent="0.25">
      <c r="G48" s="83"/>
      <c r="H48" s="83"/>
      <c r="I48" s="83"/>
      <c r="J48" s="83"/>
      <c r="K48" s="83"/>
      <c r="L48" s="83"/>
      <c r="M48" s="83"/>
      <c r="N48" s="83"/>
      <c r="O48" s="83"/>
      <c r="P48" s="83"/>
      <c r="Q48" s="83"/>
      <c r="R48" s="83"/>
      <c r="S48" s="83"/>
      <c r="T48" s="83"/>
    </row>
  </sheetData>
  <mergeCells count="27">
    <mergeCell ref="G38:N48"/>
    <mergeCell ref="O38:T48"/>
    <mergeCell ref="B39:E39"/>
    <mergeCell ref="B40:E40"/>
    <mergeCell ref="C47:E47"/>
    <mergeCell ref="B18:E18"/>
    <mergeCell ref="C25:E25"/>
    <mergeCell ref="G27:N37"/>
    <mergeCell ref="O27:T37"/>
    <mergeCell ref="B28:E28"/>
    <mergeCell ref="B29:E29"/>
    <mergeCell ref="C36:E36"/>
    <mergeCell ref="I9:M9"/>
    <mergeCell ref="H10:J10"/>
    <mergeCell ref="C14:E14"/>
    <mergeCell ref="Q14:S14"/>
    <mergeCell ref="B17:E17"/>
    <mergeCell ref="H17:M17"/>
    <mergeCell ref="P17:S17"/>
    <mergeCell ref="B2:E2"/>
    <mergeCell ref="H2:M2"/>
    <mergeCell ref="P2:S2"/>
    <mergeCell ref="B3:E3"/>
    <mergeCell ref="H3:M3"/>
    <mergeCell ref="H4:H5"/>
    <mergeCell ref="I4:J4"/>
    <mergeCell ref="L4:M4"/>
  </mergeCells>
  <printOptions horizontalCentered="1" verticalCentered="1"/>
  <pageMargins left="0.7" right="0.7" top="0.75" bottom="0.75" header="0.3" footer="0.3"/>
  <pageSetup scale="78" fitToHeight="0" orientation="landscape" verticalDpi="1200" r:id="rId1"/>
  <headerFooter>
    <oddHeader>&amp;C&amp;"Garamond,Regular"&amp;10 2020 State Salary Survey
Performance and Incentive Pay Data Tables</oddHeader>
    <oddFooter>&amp;L&amp;"Garamond,Regular"&amp;10OFM, State Human Resources
Segal Waters Consulting
April 2020</oddFooter>
  </headerFooter>
  <rowBreaks count="3" manualBreakCount="3">
    <brk id="15" max="19" man="1"/>
    <brk id="26" max="19" man="1"/>
    <brk id="37" max="19" man="1"/>
  </rowBreaks>
  <colBreaks count="2" manualBreakCount="2">
    <brk id="6" max="47" man="1"/>
    <brk id="14" max="47"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2:L9"/>
  <sheetViews>
    <sheetView view="pageBreakPreview" zoomScaleNormal="100" zoomScaleSheetLayoutView="100" workbookViewId="0"/>
  </sheetViews>
  <sheetFormatPr defaultRowHeight="15" x14ac:dyDescent="0.25"/>
  <cols>
    <col min="3" max="3" width="40.5703125" customWidth="1"/>
    <col min="4" max="8" width="14.7109375" customWidth="1"/>
    <col min="9" max="9" width="2.7109375" customWidth="1"/>
    <col min="10" max="10" width="15.28515625" customWidth="1"/>
    <col min="11" max="11" width="14.7109375" customWidth="1"/>
    <col min="12" max="12" width="9.140625" customWidth="1"/>
  </cols>
  <sheetData>
    <row r="2" spans="2:12" ht="18" x14ac:dyDescent="0.25">
      <c r="B2" s="6" t="s">
        <v>180</v>
      </c>
      <c r="C2" s="6"/>
      <c r="D2" s="6"/>
      <c r="E2" s="6"/>
      <c r="F2" s="6"/>
      <c r="G2" s="6"/>
      <c r="H2" s="6"/>
      <c r="I2" s="6"/>
      <c r="J2" s="6"/>
      <c r="K2" s="6"/>
      <c r="L2" s="84"/>
    </row>
    <row r="3" spans="2:12" ht="33.75" thickBot="1" x14ac:dyDescent="0.3">
      <c r="B3" s="142"/>
      <c r="C3" s="142" t="s">
        <v>181</v>
      </c>
      <c r="D3" s="21" t="s">
        <v>7</v>
      </c>
      <c r="E3" s="21" t="s">
        <v>8</v>
      </c>
      <c r="F3" s="21" t="s">
        <v>9</v>
      </c>
      <c r="G3" s="21" t="s">
        <v>10</v>
      </c>
      <c r="H3" s="21" t="s">
        <v>11</v>
      </c>
      <c r="I3" s="23"/>
      <c r="J3" s="289" t="s">
        <v>182</v>
      </c>
      <c r="K3" s="21" t="s">
        <v>129</v>
      </c>
    </row>
    <row r="4" spans="2:12" ht="24.95" customHeight="1" thickTop="1" thickBot="1" x14ac:dyDescent="0.3">
      <c r="B4" s="34" t="s">
        <v>115</v>
      </c>
      <c r="C4" s="35" t="s">
        <v>183</v>
      </c>
      <c r="D4" s="75">
        <v>0</v>
      </c>
      <c r="E4" s="75">
        <v>0.01</v>
      </c>
      <c r="F4" s="75">
        <v>0.09</v>
      </c>
      <c r="G4" s="75">
        <v>0.95</v>
      </c>
      <c r="H4" s="75">
        <v>0.24199999999999999</v>
      </c>
      <c r="I4" s="290"/>
      <c r="J4" s="75">
        <v>0.6</v>
      </c>
      <c r="K4" s="28">
        <v>25</v>
      </c>
    </row>
    <row r="5" spans="2:12" ht="24.95" customHeight="1" thickBot="1" x14ac:dyDescent="0.3">
      <c r="B5" s="291"/>
      <c r="C5" s="45" t="s">
        <v>184</v>
      </c>
      <c r="D5" s="74">
        <v>0</v>
      </c>
      <c r="E5" s="74">
        <v>0</v>
      </c>
      <c r="F5" s="74">
        <v>0.05</v>
      </c>
      <c r="G5" s="74">
        <v>0.4</v>
      </c>
      <c r="H5" s="74">
        <v>0.38500000000000001</v>
      </c>
      <c r="I5" s="290"/>
      <c r="J5" s="74">
        <v>0.36</v>
      </c>
      <c r="K5" s="38">
        <v>22</v>
      </c>
    </row>
    <row r="6" spans="2:12" ht="24.95" customHeight="1" thickBot="1" x14ac:dyDescent="0.3">
      <c r="B6" s="292"/>
      <c r="C6" s="35" t="s">
        <v>185</v>
      </c>
      <c r="D6" s="75">
        <v>0</v>
      </c>
      <c r="E6" s="75">
        <v>0</v>
      </c>
      <c r="F6" s="75">
        <v>0.03</v>
      </c>
      <c r="G6" s="75">
        <v>0.15</v>
      </c>
      <c r="H6" s="75">
        <v>9.2999999999999999E-2</v>
      </c>
      <c r="I6" s="290"/>
      <c r="J6" s="75">
        <v>0.25</v>
      </c>
      <c r="K6" s="28">
        <v>24</v>
      </c>
    </row>
    <row r="7" spans="2:12" ht="24.95" customHeight="1" thickBot="1" x14ac:dyDescent="0.3">
      <c r="B7" s="194" t="s">
        <v>136</v>
      </c>
      <c r="C7" s="45" t="s">
        <v>183</v>
      </c>
      <c r="D7" s="74">
        <v>0.01</v>
      </c>
      <c r="E7" s="74">
        <v>0.1</v>
      </c>
      <c r="F7" s="74">
        <v>0.15</v>
      </c>
      <c r="G7" s="74">
        <v>0.95</v>
      </c>
      <c r="H7" s="74">
        <v>0.24199999999999999</v>
      </c>
      <c r="I7" s="290"/>
      <c r="J7" s="74">
        <v>1</v>
      </c>
      <c r="K7" s="38">
        <v>15</v>
      </c>
    </row>
    <row r="8" spans="2:12" ht="24.95" customHeight="1" thickBot="1" x14ac:dyDescent="0.3">
      <c r="B8" s="65"/>
      <c r="C8" s="35" t="s">
        <v>184</v>
      </c>
      <c r="D8" s="75">
        <v>0.01</v>
      </c>
      <c r="E8" s="75">
        <v>0.08</v>
      </c>
      <c r="F8" s="75">
        <v>0.12</v>
      </c>
      <c r="G8" s="75">
        <v>0.4</v>
      </c>
      <c r="H8" s="75">
        <v>0.28499999999999998</v>
      </c>
      <c r="I8" s="290"/>
      <c r="J8" s="75">
        <v>1</v>
      </c>
      <c r="K8" s="28">
        <v>8</v>
      </c>
    </row>
    <row r="9" spans="2:12" ht="24.95" customHeight="1" thickBot="1" x14ac:dyDescent="0.3">
      <c r="B9" s="201"/>
      <c r="C9" s="45" t="s">
        <v>185</v>
      </c>
      <c r="D9" s="74">
        <v>0.05</v>
      </c>
      <c r="E9" s="74">
        <v>0.1</v>
      </c>
      <c r="F9" s="74">
        <v>0.1</v>
      </c>
      <c r="G9" s="74">
        <v>0.15</v>
      </c>
      <c r="H9" s="74">
        <v>9.2999999999999999E-2</v>
      </c>
      <c r="I9" s="290"/>
      <c r="J9" s="74">
        <v>1</v>
      </c>
      <c r="K9" s="38">
        <v>6</v>
      </c>
    </row>
  </sheetData>
  <mergeCells count="3">
    <mergeCell ref="B2:K2"/>
    <mergeCell ref="B4:B6"/>
    <mergeCell ref="B7:B9"/>
  </mergeCells>
  <printOptions horizontalCentered="1" verticalCentered="1"/>
  <pageMargins left="0.7" right="0.7" top="0.75" bottom="0.75" header="0.3" footer="0.3"/>
  <pageSetup scale="70" fitToHeight="0" orientation="landscape" r:id="rId1"/>
  <headerFooter>
    <oddHeader>&amp;C&amp;"Garamond,Regular"&amp;10 2020 State Salary Survey
Modern Work Envirnonment Data Tables</oddHeader>
    <oddFooter>&amp;L&amp;"Garamond,Regular"&amp;10OFM, State Human Resources
Segal Waters Consulting
April 2020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2:U36"/>
  <sheetViews>
    <sheetView view="pageBreakPreview" zoomScale="106" zoomScaleNormal="100" zoomScaleSheetLayoutView="106" workbookViewId="0"/>
  </sheetViews>
  <sheetFormatPr defaultRowHeight="15" x14ac:dyDescent="0.25"/>
  <cols>
    <col min="2" max="2" width="31.7109375" customWidth="1"/>
    <col min="8" max="8" width="3.7109375" customWidth="1"/>
    <col min="9" max="9" width="10.7109375" customWidth="1"/>
    <col min="12" max="12" width="31.7109375" customWidth="1"/>
    <col min="13" max="18" width="13.140625" customWidth="1"/>
    <col min="19" max="19" width="3.7109375" customWidth="1"/>
    <col min="20" max="20" width="13.140625" customWidth="1"/>
  </cols>
  <sheetData>
    <row r="2" spans="2:21" ht="18.75" thickBot="1" x14ac:dyDescent="0.3">
      <c r="B2" s="6" t="s">
        <v>186</v>
      </c>
      <c r="C2" s="6"/>
      <c r="D2" s="6"/>
      <c r="E2" s="6"/>
      <c r="F2" s="6"/>
      <c r="G2" s="6"/>
      <c r="H2" s="6"/>
      <c r="I2" s="6"/>
      <c r="J2" s="84"/>
      <c r="K2" s="84"/>
      <c r="L2" s="293" t="s">
        <v>187</v>
      </c>
      <c r="M2" s="293"/>
      <c r="N2" s="293"/>
      <c r="O2" s="293"/>
      <c r="P2" s="293"/>
      <c r="Q2" s="293"/>
      <c r="R2" s="293"/>
      <c r="S2" s="293"/>
      <c r="T2" s="293"/>
    </row>
    <row r="3" spans="2:21" ht="33" thickTop="1" thickBot="1" x14ac:dyDescent="0.3">
      <c r="L3" s="86"/>
      <c r="M3" s="15" t="s">
        <v>7</v>
      </c>
      <c r="N3" s="15" t="s">
        <v>8</v>
      </c>
      <c r="O3" s="15" t="s">
        <v>9</v>
      </c>
      <c r="P3" s="15" t="s">
        <v>10</v>
      </c>
      <c r="Q3" s="15" t="s">
        <v>188</v>
      </c>
      <c r="R3" s="15" t="s">
        <v>11</v>
      </c>
      <c r="S3" s="16"/>
      <c r="T3" s="15" t="s">
        <v>12</v>
      </c>
    </row>
    <row r="4" spans="2:21" ht="33" customHeight="1" thickTop="1" thickBot="1" x14ac:dyDescent="0.3">
      <c r="L4" s="35" t="s">
        <v>189</v>
      </c>
      <c r="M4" s="294">
        <v>280000</v>
      </c>
      <c r="N4" s="294">
        <v>280000</v>
      </c>
      <c r="O4" s="294">
        <v>280000</v>
      </c>
      <c r="P4" s="294">
        <v>280000</v>
      </c>
      <c r="Q4" s="75">
        <v>0.67</v>
      </c>
      <c r="R4" s="295" t="s">
        <v>190</v>
      </c>
      <c r="S4" s="27"/>
      <c r="T4" s="28">
        <v>9</v>
      </c>
    </row>
    <row r="5" spans="2:21" ht="33" customHeight="1" thickBot="1" x14ac:dyDescent="0.3">
      <c r="L5" s="71" t="s">
        <v>191</v>
      </c>
      <c r="M5" s="296">
        <v>55000</v>
      </c>
      <c r="N5" s="296">
        <v>206450</v>
      </c>
      <c r="O5" s="296">
        <v>186975</v>
      </c>
      <c r="P5" s="296">
        <v>280000</v>
      </c>
      <c r="Q5" s="297">
        <v>0.33</v>
      </c>
      <c r="R5" s="298" t="s">
        <v>190</v>
      </c>
      <c r="S5" s="54"/>
      <c r="T5" s="72">
        <v>9</v>
      </c>
    </row>
    <row r="6" spans="2:21" ht="33" customHeight="1" thickTop="1" thickBot="1" x14ac:dyDescent="0.3">
      <c r="L6" s="35" t="s">
        <v>192</v>
      </c>
      <c r="M6" s="294">
        <v>280000</v>
      </c>
      <c r="N6" s="294">
        <v>280000</v>
      </c>
      <c r="O6" s="294">
        <v>280000</v>
      </c>
      <c r="P6" s="294">
        <v>280000</v>
      </c>
      <c r="Q6" s="75">
        <v>0.67</v>
      </c>
      <c r="R6" s="295" t="s">
        <v>190</v>
      </c>
      <c r="S6" s="27"/>
      <c r="T6" s="28">
        <v>6</v>
      </c>
    </row>
    <row r="9" spans="2:21" x14ac:dyDescent="0.25">
      <c r="K9" s="83" t="s">
        <v>119</v>
      </c>
      <c r="L9" s="83"/>
      <c r="M9" s="83"/>
      <c r="N9" s="83"/>
      <c r="O9" s="83"/>
      <c r="P9" s="83"/>
      <c r="Q9" s="83"/>
      <c r="R9" s="83"/>
      <c r="S9" s="83"/>
      <c r="T9" s="83"/>
      <c r="U9" s="83"/>
    </row>
    <row r="10" spans="2:21" ht="22.5" customHeight="1" thickBot="1" x14ac:dyDescent="0.3">
      <c r="B10" s="293" t="s">
        <v>193</v>
      </c>
      <c r="C10" s="293"/>
      <c r="D10" s="293"/>
      <c r="E10" s="293"/>
      <c r="F10" s="293"/>
      <c r="G10" s="293"/>
      <c r="H10" s="293"/>
      <c r="I10" s="293"/>
      <c r="K10" s="83"/>
      <c r="L10" s="83"/>
      <c r="M10" s="83"/>
      <c r="N10" s="83"/>
      <c r="O10" s="83"/>
      <c r="P10" s="83"/>
      <c r="Q10" s="83"/>
      <c r="R10" s="83"/>
      <c r="S10" s="83"/>
      <c r="T10" s="83"/>
      <c r="U10" s="83"/>
    </row>
    <row r="11" spans="2:21" ht="33" customHeight="1" thickTop="1" thickBot="1" x14ac:dyDescent="0.3">
      <c r="B11" s="86"/>
      <c r="C11" s="15" t="s">
        <v>7</v>
      </c>
      <c r="D11" s="15" t="s">
        <v>8</v>
      </c>
      <c r="E11" s="15" t="s">
        <v>9</v>
      </c>
      <c r="F11" s="15" t="s">
        <v>10</v>
      </c>
      <c r="G11" s="15" t="s">
        <v>11</v>
      </c>
      <c r="H11" s="16"/>
      <c r="I11" s="15" t="s">
        <v>12</v>
      </c>
      <c r="K11" s="83"/>
      <c r="L11" s="83"/>
      <c r="M11" s="83"/>
      <c r="N11" s="83"/>
      <c r="O11" s="83"/>
      <c r="P11" s="83"/>
      <c r="Q11" s="83"/>
      <c r="R11" s="83"/>
      <c r="S11" s="83"/>
      <c r="T11" s="83"/>
      <c r="U11" s="83"/>
    </row>
    <row r="12" spans="2:21" ht="33" customHeight="1" thickTop="1" thickBot="1" x14ac:dyDescent="0.3">
      <c r="B12" s="35" t="s">
        <v>189</v>
      </c>
      <c r="C12" s="28">
        <v>60</v>
      </c>
      <c r="D12" s="28">
        <v>65</v>
      </c>
      <c r="E12" s="28">
        <v>64</v>
      </c>
      <c r="F12" s="28">
        <v>71</v>
      </c>
      <c r="G12" s="28">
        <v>65</v>
      </c>
      <c r="H12" s="27"/>
      <c r="I12" s="28">
        <v>23</v>
      </c>
      <c r="K12" s="83"/>
      <c r="L12" s="83"/>
      <c r="M12" s="83"/>
      <c r="N12" s="83"/>
      <c r="O12" s="83"/>
      <c r="P12" s="83"/>
      <c r="Q12" s="83"/>
      <c r="R12" s="83"/>
      <c r="S12" s="83"/>
      <c r="T12" s="83"/>
      <c r="U12" s="83"/>
    </row>
    <row r="13" spans="2:21" ht="33" customHeight="1" thickBot="1" x14ac:dyDescent="0.3">
      <c r="B13" s="71" t="s">
        <v>191</v>
      </c>
      <c r="C13" s="72">
        <v>55</v>
      </c>
      <c r="D13" s="72">
        <v>65</v>
      </c>
      <c r="E13" s="72">
        <v>64</v>
      </c>
      <c r="F13" s="72">
        <v>65</v>
      </c>
      <c r="G13" s="72" t="s">
        <v>73</v>
      </c>
      <c r="H13" s="54"/>
      <c r="I13" s="72">
        <v>13</v>
      </c>
      <c r="K13" s="83"/>
      <c r="L13" s="83"/>
      <c r="M13" s="83"/>
      <c r="N13" s="83"/>
      <c r="O13" s="83"/>
      <c r="P13" s="83"/>
      <c r="Q13" s="83"/>
      <c r="R13" s="83"/>
      <c r="S13" s="83"/>
      <c r="T13" s="83"/>
      <c r="U13" s="83"/>
    </row>
    <row r="14" spans="2:21" ht="33" customHeight="1" thickTop="1" thickBot="1" x14ac:dyDescent="0.3">
      <c r="B14" s="35" t="s">
        <v>192</v>
      </c>
      <c r="C14" s="28">
        <v>62</v>
      </c>
      <c r="D14" s="28">
        <v>65</v>
      </c>
      <c r="E14" s="28">
        <v>65</v>
      </c>
      <c r="F14" s="28">
        <v>67</v>
      </c>
      <c r="G14" s="28" t="s">
        <v>73</v>
      </c>
      <c r="H14" s="27"/>
      <c r="I14" s="28">
        <v>11</v>
      </c>
      <c r="K14" s="83"/>
      <c r="L14" s="83"/>
      <c r="M14" s="83"/>
      <c r="N14" s="83"/>
      <c r="O14" s="83"/>
      <c r="P14" s="83"/>
      <c r="Q14" s="83"/>
      <c r="R14" s="83"/>
      <c r="S14" s="83"/>
      <c r="T14" s="83"/>
      <c r="U14" s="83"/>
    </row>
    <row r="15" spans="2:21" x14ac:dyDescent="0.25">
      <c r="K15" s="83"/>
      <c r="L15" s="83"/>
      <c r="M15" s="83"/>
      <c r="N15" s="83"/>
      <c r="O15" s="83"/>
      <c r="P15" s="83"/>
      <c r="Q15" s="83"/>
      <c r="R15" s="83"/>
      <c r="S15" s="83"/>
      <c r="T15" s="83"/>
      <c r="U15" s="83"/>
    </row>
    <row r="16" spans="2:21" ht="22.5" customHeight="1" thickBot="1" x14ac:dyDescent="0.3">
      <c r="B16" s="293" t="s">
        <v>194</v>
      </c>
      <c r="C16" s="293"/>
      <c r="D16" s="293"/>
      <c r="E16" s="293"/>
      <c r="F16" s="293"/>
      <c r="G16" s="293"/>
      <c r="H16" s="293"/>
      <c r="I16" s="293"/>
      <c r="K16" s="83"/>
      <c r="L16" s="83"/>
      <c r="M16" s="83"/>
      <c r="N16" s="83"/>
      <c r="O16" s="83"/>
      <c r="P16" s="83"/>
      <c r="Q16" s="83"/>
      <c r="R16" s="83"/>
      <c r="S16" s="83"/>
      <c r="T16" s="83"/>
      <c r="U16" s="83"/>
    </row>
    <row r="17" spans="2:21" ht="33" customHeight="1" thickTop="1" thickBot="1" x14ac:dyDescent="0.3">
      <c r="B17" s="86"/>
      <c r="C17" s="15" t="s">
        <v>7</v>
      </c>
      <c r="D17" s="15" t="s">
        <v>8</v>
      </c>
      <c r="E17" s="15" t="s">
        <v>9</v>
      </c>
      <c r="F17" s="15" t="s">
        <v>10</v>
      </c>
      <c r="G17" s="15" t="s">
        <v>11</v>
      </c>
      <c r="H17" s="16"/>
      <c r="I17" s="15" t="s">
        <v>12</v>
      </c>
      <c r="K17" s="83"/>
      <c r="L17" s="83"/>
      <c r="M17" s="83"/>
      <c r="N17" s="83"/>
      <c r="O17" s="83"/>
      <c r="P17" s="83"/>
      <c r="Q17" s="83"/>
      <c r="R17" s="83"/>
      <c r="S17" s="83"/>
      <c r="T17" s="83"/>
      <c r="U17" s="83"/>
    </row>
    <row r="18" spans="2:21" ht="33" customHeight="1" thickTop="1" thickBot="1" x14ac:dyDescent="0.3">
      <c r="B18" s="35" t="s">
        <v>189</v>
      </c>
      <c r="C18" s="299">
        <v>1.7999999999999999E-2</v>
      </c>
      <c r="D18" s="299">
        <v>0.02</v>
      </c>
      <c r="E18" s="299">
        <v>0.02</v>
      </c>
      <c r="F18" s="299">
        <v>2.5000000000000001E-2</v>
      </c>
      <c r="G18" s="299">
        <v>0.02</v>
      </c>
      <c r="H18" s="27"/>
      <c r="I18" s="28">
        <v>22</v>
      </c>
      <c r="K18" s="83"/>
      <c r="L18" s="83"/>
      <c r="M18" s="83"/>
      <c r="N18" s="83"/>
      <c r="O18" s="83"/>
      <c r="P18" s="83"/>
      <c r="Q18" s="83"/>
      <c r="R18" s="83"/>
      <c r="S18" s="83"/>
      <c r="T18" s="83"/>
      <c r="U18" s="83"/>
    </row>
    <row r="19" spans="2:21" ht="33" customHeight="1" thickBot="1" x14ac:dyDescent="0.3">
      <c r="B19" s="71" t="s">
        <v>191</v>
      </c>
      <c r="C19" s="300" t="s">
        <v>195</v>
      </c>
      <c r="D19" s="300"/>
      <c r="E19" s="300"/>
      <c r="F19" s="300"/>
      <c r="G19" s="72" t="s">
        <v>73</v>
      </c>
      <c r="H19" s="54"/>
      <c r="I19" s="72">
        <v>0</v>
      </c>
      <c r="K19" s="83"/>
      <c r="L19" s="83"/>
      <c r="M19" s="83"/>
      <c r="N19" s="83"/>
      <c r="O19" s="83"/>
      <c r="P19" s="83"/>
      <c r="Q19" s="83"/>
      <c r="R19" s="83"/>
      <c r="S19" s="83"/>
      <c r="T19" s="83"/>
      <c r="U19" s="83"/>
    </row>
    <row r="20" spans="2:21" ht="33" customHeight="1" thickTop="1" thickBot="1" x14ac:dyDescent="0.3">
      <c r="B20" s="35" t="s">
        <v>192</v>
      </c>
      <c r="C20" s="299">
        <v>0.01</v>
      </c>
      <c r="D20" s="299">
        <v>1.2999999999999999E-2</v>
      </c>
      <c r="E20" s="299">
        <v>1.4999999999999999E-2</v>
      </c>
      <c r="F20" s="299">
        <v>0.03</v>
      </c>
      <c r="G20" s="299" t="s">
        <v>73</v>
      </c>
      <c r="H20" s="27"/>
      <c r="I20" s="28">
        <v>10</v>
      </c>
      <c r="K20" s="83"/>
      <c r="L20" s="83"/>
      <c r="M20" s="83"/>
      <c r="N20" s="83"/>
      <c r="O20" s="83"/>
      <c r="P20" s="83"/>
      <c r="Q20" s="83"/>
      <c r="R20" s="83"/>
      <c r="S20" s="83"/>
      <c r="T20" s="83"/>
      <c r="U20" s="83"/>
    </row>
    <row r="21" spans="2:21" x14ac:dyDescent="0.25">
      <c r="K21" s="83"/>
      <c r="L21" s="83"/>
      <c r="M21" s="83"/>
      <c r="N21" s="83"/>
      <c r="O21" s="83"/>
      <c r="P21" s="83"/>
      <c r="Q21" s="83"/>
      <c r="R21" s="83"/>
      <c r="S21" s="83"/>
      <c r="T21" s="83"/>
      <c r="U21" s="83"/>
    </row>
    <row r="22" spans="2:21" x14ac:dyDescent="0.25">
      <c r="K22" s="83" t="s">
        <v>119</v>
      </c>
      <c r="L22" s="83"/>
      <c r="M22" s="83"/>
      <c r="N22" s="83"/>
      <c r="O22" s="83"/>
      <c r="P22" s="83"/>
      <c r="Q22" s="83"/>
      <c r="R22" s="83"/>
      <c r="S22" s="83"/>
      <c r="T22" s="83"/>
      <c r="U22" s="83"/>
    </row>
    <row r="23" spans="2:21" ht="22.5" customHeight="1" thickBot="1" x14ac:dyDescent="0.3">
      <c r="B23" s="293" t="s">
        <v>196</v>
      </c>
      <c r="C23" s="293"/>
      <c r="D23" s="293"/>
      <c r="E23" s="293"/>
      <c r="F23" s="293"/>
      <c r="G23" s="293"/>
      <c r="H23" s="293"/>
      <c r="I23" s="293"/>
      <c r="K23" s="83"/>
      <c r="L23" s="83"/>
      <c r="M23" s="83"/>
      <c r="N23" s="83"/>
      <c r="O23" s="83"/>
      <c r="P23" s="83"/>
      <c r="Q23" s="83"/>
      <c r="R23" s="83"/>
      <c r="S23" s="83"/>
      <c r="T23" s="83"/>
      <c r="U23" s="83"/>
    </row>
    <row r="24" spans="2:21" ht="33" customHeight="1" thickTop="1" thickBot="1" x14ac:dyDescent="0.3">
      <c r="B24" s="86"/>
      <c r="C24" s="15" t="s">
        <v>7</v>
      </c>
      <c r="D24" s="15" t="s">
        <v>8</v>
      </c>
      <c r="E24" s="15" t="s">
        <v>9</v>
      </c>
      <c r="F24" s="15" t="s">
        <v>10</v>
      </c>
      <c r="G24" s="15" t="s">
        <v>11</v>
      </c>
      <c r="H24" s="16"/>
      <c r="I24" s="15" t="s">
        <v>12</v>
      </c>
      <c r="K24" s="83"/>
      <c r="L24" s="83"/>
      <c r="M24" s="83"/>
      <c r="N24" s="83"/>
      <c r="O24" s="83"/>
      <c r="P24" s="83"/>
      <c r="Q24" s="83"/>
      <c r="R24" s="83"/>
      <c r="S24" s="83"/>
      <c r="T24" s="83"/>
      <c r="U24" s="83"/>
    </row>
    <row r="25" spans="2:21" ht="33" customHeight="1" thickTop="1" thickBot="1" x14ac:dyDescent="0.3">
      <c r="B25" s="35" t="s">
        <v>189</v>
      </c>
      <c r="C25" s="299">
        <v>0</v>
      </c>
      <c r="D25" s="299">
        <v>0.03</v>
      </c>
      <c r="E25" s="299">
        <v>2.1999999999999999E-2</v>
      </c>
      <c r="F25" s="299">
        <v>0.04</v>
      </c>
      <c r="G25" s="299">
        <v>0.03</v>
      </c>
      <c r="H25" s="27"/>
      <c r="I25" s="28">
        <v>13</v>
      </c>
      <c r="K25" s="83"/>
      <c r="L25" s="83"/>
      <c r="M25" s="83"/>
      <c r="N25" s="83"/>
      <c r="O25" s="83"/>
      <c r="P25" s="83"/>
      <c r="Q25" s="83"/>
      <c r="R25" s="83"/>
      <c r="S25" s="83"/>
      <c r="T25" s="83"/>
      <c r="U25" s="83"/>
    </row>
    <row r="26" spans="2:21" ht="33" customHeight="1" thickBot="1" x14ac:dyDescent="0.3">
      <c r="B26" s="71" t="s">
        <v>191</v>
      </c>
      <c r="C26" s="300" t="s">
        <v>113</v>
      </c>
      <c r="D26" s="300"/>
      <c r="E26" s="300"/>
      <c r="F26" s="300"/>
      <c r="G26" s="72" t="s">
        <v>73</v>
      </c>
      <c r="H26" s="54"/>
      <c r="I26" s="72">
        <v>4</v>
      </c>
      <c r="K26" s="83"/>
      <c r="L26" s="83"/>
      <c r="M26" s="83"/>
      <c r="N26" s="83"/>
      <c r="O26" s="83"/>
      <c r="P26" s="83"/>
      <c r="Q26" s="83"/>
      <c r="R26" s="83"/>
      <c r="S26" s="83"/>
      <c r="T26" s="83"/>
      <c r="U26" s="83"/>
    </row>
    <row r="27" spans="2:21" ht="33" customHeight="1" thickTop="1" thickBot="1" x14ac:dyDescent="0.3">
      <c r="B27" s="35" t="s">
        <v>192</v>
      </c>
      <c r="C27" s="299">
        <v>0</v>
      </c>
      <c r="D27" s="299">
        <v>0.03</v>
      </c>
      <c r="E27" s="299">
        <v>2.3E-2</v>
      </c>
      <c r="F27" s="299">
        <v>0.03</v>
      </c>
      <c r="G27" s="299" t="s">
        <v>73</v>
      </c>
      <c r="H27" s="27"/>
      <c r="I27" s="28">
        <v>5</v>
      </c>
      <c r="K27" s="83"/>
      <c r="L27" s="83"/>
      <c r="M27" s="83"/>
      <c r="N27" s="83"/>
      <c r="O27" s="83"/>
      <c r="P27" s="83"/>
      <c r="Q27" s="83"/>
      <c r="R27" s="83"/>
      <c r="S27" s="83"/>
      <c r="T27" s="83"/>
      <c r="U27" s="83"/>
    </row>
    <row r="28" spans="2:21" x14ac:dyDescent="0.25">
      <c r="K28" s="83"/>
      <c r="L28" s="83"/>
      <c r="M28" s="83"/>
      <c r="N28" s="83"/>
      <c r="O28" s="83"/>
      <c r="P28" s="83"/>
      <c r="Q28" s="83"/>
      <c r="R28" s="83"/>
      <c r="S28" s="83"/>
      <c r="T28" s="83"/>
      <c r="U28" s="83"/>
    </row>
    <row r="29" spans="2:21" ht="22.5" customHeight="1" thickBot="1" x14ac:dyDescent="0.3">
      <c r="B29" s="293" t="s">
        <v>197</v>
      </c>
      <c r="C29" s="293"/>
      <c r="D29" s="293"/>
      <c r="E29" s="293"/>
      <c r="F29" s="293"/>
      <c r="G29" s="293"/>
      <c r="H29" s="293"/>
      <c r="I29" s="293"/>
      <c r="K29" s="83"/>
      <c r="L29" s="83"/>
      <c r="M29" s="83"/>
      <c r="N29" s="83"/>
      <c r="O29" s="83"/>
      <c r="P29" s="83"/>
      <c r="Q29" s="83"/>
      <c r="R29" s="83"/>
      <c r="S29" s="83"/>
      <c r="T29" s="83"/>
      <c r="U29" s="83"/>
    </row>
    <row r="30" spans="2:21" ht="33" customHeight="1" thickTop="1" thickBot="1" x14ac:dyDescent="0.3">
      <c r="B30" s="86"/>
      <c r="C30" s="15" t="s">
        <v>7</v>
      </c>
      <c r="D30" s="15" t="s">
        <v>8</v>
      </c>
      <c r="E30" s="15" t="s">
        <v>9</v>
      </c>
      <c r="F30" s="15" t="s">
        <v>10</v>
      </c>
      <c r="G30" s="15" t="s">
        <v>11</v>
      </c>
      <c r="H30" s="16"/>
      <c r="I30" s="15" t="s">
        <v>12</v>
      </c>
      <c r="K30" s="83"/>
      <c r="L30" s="83"/>
      <c r="M30" s="83"/>
      <c r="N30" s="83"/>
      <c r="O30" s="83"/>
      <c r="P30" s="83"/>
      <c r="Q30" s="83"/>
      <c r="R30" s="83"/>
      <c r="S30" s="83"/>
      <c r="T30" s="83"/>
      <c r="U30" s="83"/>
    </row>
    <row r="31" spans="2:21" ht="33" customHeight="1" thickTop="1" thickBot="1" x14ac:dyDescent="0.3">
      <c r="B31" s="35" t="s">
        <v>189</v>
      </c>
      <c r="C31" s="301">
        <v>0.5</v>
      </c>
      <c r="D31" s="301">
        <v>0.5</v>
      </c>
      <c r="E31" s="301">
        <v>0.53</v>
      </c>
      <c r="F31" s="301">
        <v>1</v>
      </c>
      <c r="G31" s="301">
        <v>0.5</v>
      </c>
      <c r="H31" s="27"/>
      <c r="I31" s="28">
        <v>17</v>
      </c>
      <c r="K31" s="83"/>
      <c r="L31" s="83"/>
      <c r="M31" s="83"/>
      <c r="N31" s="83"/>
      <c r="O31" s="83"/>
      <c r="P31" s="83"/>
      <c r="Q31" s="83"/>
      <c r="R31" s="83"/>
      <c r="S31" s="83"/>
      <c r="T31" s="83"/>
      <c r="U31" s="83"/>
    </row>
    <row r="32" spans="2:21" ht="33" customHeight="1" thickBot="1" x14ac:dyDescent="0.3">
      <c r="B32" s="71" t="s">
        <v>191</v>
      </c>
      <c r="C32" s="297">
        <v>0</v>
      </c>
      <c r="D32" s="297">
        <v>0</v>
      </c>
      <c r="E32" s="297">
        <v>0.17</v>
      </c>
      <c r="F32" s="297">
        <v>1</v>
      </c>
      <c r="G32" s="297" t="s">
        <v>73</v>
      </c>
      <c r="H32" s="54"/>
      <c r="I32" s="72">
        <v>15</v>
      </c>
      <c r="K32" s="83"/>
      <c r="L32" s="83"/>
      <c r="M32" s="83"/>
      <c r="N32" s="83"/>
      <c r="O32" s="83"/>
      <c r="P32" s="83"/>
      <c r="Q32" s="83"/>
      <c r="R32" s="83"/>
      <c r="S32" s="83"/>
      <c r="T32" s="83"/>
      <c r="U32" s="83"/>
    </row>
    <row r="33" spans="2:21" ht="33" customHeight="1" thickTop="1" thickBot="1" x14ac:dyDescent="0.3">
      <c r="B33" s="35" t="s">
        <v>192</v>
      </c>
      <c r="C33" s="302" t="s">
        <v>113</v>
      </c>
      <c r="D33" s="302"/>
      <c r="E33" s="302"/>
      <c r="F33" s="302"/>
      <c r="G33" s="28" t="s">
        <v>73</v>
      </c>
      <c r="H33" s="27"/>
      <c r="I33" s="28">
        <v>2</v>
      </c>
      <c r="K33" s="83"/>
      <c r="L33" s="83"/>
      <c r="M33" s="83"/>
      <c r="N33" s="83"/>
      <c r="O33" s="83"/>
      <c r="P33" s="83"/>
      <c r="Q33" s="83"/>
      <c r="R33" s="83"/>
      <c r="S33" s="83"/>
      <c r="T33" s="83"/>
      <c r="U33" s="83"/>
    </row>
    <row r="34" spans="2:21" x14ac:dyDescent="0.25">
      <c r="K34" s="83"/>
      <c r="L34" s="83"/>
      <c r="M34" s="83"/>
      <c r="N34" s="83"/>
      <c r="O34" s="83"/>
      <c r="P34" s="83"/>
      <c r="Q34" s="83"/>
      <c r="R34" s="83"/>
      <c r="S34" s="83"/>
      <c r="T34" s="83"/>
      <c r="U34" s="83"/>
    </row>
    <row r="36" spans="2:21" ht="15" customHeight="1" x14ac:dyDescent="0.25"/>
  </sheetData>
  <mergeCells count="11">
    <mergeCell ref="K22:U34"/>
    <mergeCell ref="B23:I23"/>
    <mergeCell ref="C26:F26"/>
    <mergeCell ref="B29:I29"/>
    <mergeCell ref="C33:F33"/>
    <mergeCell ref="B2:I2"/>
    <mergeCell ref="L2:T2"/>
    <mergeCell ref="K9:U21"/>
    <mergeCell ref="B10:I10"/>
    <mergeCell ref="B16:I16"/>
    <mergeCell ref="C19:F19"/>
  </mergeCells>
  <printOptions horizontalCentered="1" verticalCentered="1"/>
  <pageMargins left="0.7" right="0.7" top="0.75" bottom="0.75" header="0.3" footer="0.3"/>
  <pageSetup scale="84" orientation="landscape" verticalDpi="1200" r:id="rId1"/>
  <headerFooter>
    <oddHeader>&amp;C&amp;"Garamond,Regular"&amp;10 2020 State Salary Survey
Retirment Benefits Data Tables</oddHeader>
    <oddFooter>&amp;L&amp;"Garamond,Regular"&amp;10OFM, State Human Resources
Segal Waters Consulting
April 2020</oddFooter>
  </headerFooter>
  <rowBreaks count="2" manualBreakCount="2">
    <brk id="8" max="20" man="1"/>
    <brk id="21" max="16383" man="1"/>
  </rowBreaks>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Contents</vt:lpstr>
      <vt:lpstr>Benchmark Summaries</vt:lpstr>
      <vt:lpstr>Paid Leave</vt:lpstr>
      <vt:lpstr>Pay Plan Types</vt:lpstr>
      <vt:lpstr>Pay Scale Adjustments</vt:lpstr>
      <vt:lpstr>Shift Diff &amp; Call-Back Pay</vt:lpstr>
      <vt:lpstr>Performance &amp; Incentive Pay</vt:lpstr>
      <vt:lpstr>Modern Work Environment</vt:lpstr>
      <vt:lpstr>Retirement Benefits</vt:lpstr>
      <vt:lpstr>Survey Participants</vt:lpstr>
      <vt:lpstr>Participant Characteristics</vt:lpstr>
      <vt:lpstr>'Benchmark Summaries'!Print_Area</vt:lpstr>
      <vt:lpstr>'Modern Work Environment'!Print_Area</vt:lpstr>
      <vt:lpstr>'Paid Leave'!Print_Area</vt:lpstr>
      <vt:lpstr>'Participant Characteristics'!Print_Area</vt:lpstr>
      <vt:lpstr>'Pay Scale Adjustments'!Print_Area</vt:lpstr>
      <vt:lpstr>'Performance &amp; Incentive Pay'!Print_Area</vt:lpstr>
      <vt:lpstr>'Retirement Benefits'!Print_Area</vt:lpstr>
      <vt:lpstr>'Shift Diff &amp; Call-Back Pay'!Print_Area</vt:lpstr>
      <vt:lpstr>'Benchmark Summaries'!Print_Titles</vt:lpstr>
      <vt:lpstr>'Survey Participants'!Print_Titles</vt:lpstr>
    </vt:vector>
  </TitlesOfParts>
  <Company>Washington Technology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Parker, Terri (OFM)</dc:creator>
  <cp:lastModifiedBy>OFM, State Human Resources</cp:lastModifiedBy>
  <cp:lastPrinted>2020-04-29T04:45:17Z</cp:lastPrinted>
  <dcterms:created xsi:type="dcterms:W3CDTF">2020-04-28T18:15:29Z</dcterms:created>
  <dcterms:modified xsi:type="dcterms:W3CDTF">2020-04-29T04:45:51Z</dcterms:modified>
</cp:coreProperties>
</file>