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johr103\Desktop\Working Documents\Costing Template 25-27\"/>
    </mc:Choice>
  </mc:AlternateContent>
  <bookViews>
    <workbookView xWindow="0" yWindow="0" windowWidth="32910" windowHeight="14220" tabRatio="606" firstSheet="1" activeTab="1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4" i="12" l="1"/>
  <c r="BE14" i="12"/>
  <c r="BD9" i="12"/>
  <c r="BD8" i="12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30" i="14" s="1"/>
  <c r="Q16" i="14"/>
  <c r="Q35" i="12"/>
  <c r="Q34" i="12"/>
  <c r="Q33" i="12"/>
  <c r="Q32" i="12"/>
  <c r="Q31" i="12"/>
  <c r="Q30" i="12"/>
  <c r="Q29" i="12"/>
  <c r="Q28" i="12"/>
  <c r="Q27" i="12"/>
  <c r="Q26" i="12"/>
  <c r="Q25" i="12"/>
  <c r="Q24" i="12"/>
  <c r="Q36" i="12" s="1"/>
  <c r="Q23" i="12"/>
  <c r="Q22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U9" i="14"/>
  <c r="T9" i="14"/>
  <c r="S9" i="14"/>
  <c r="U30" i="14"/>
  <c r="T30" i="14"/>
  <c r="S30" i="14"/>
  <c r="U15" i="12"/>
  <c r="T15" i="12"/>
  <c r="S15" i="12"/>
  <c r="U36" i="12"/>
  <c r="T36" i="12"/>
  <c r="S36" i="12"/>
  <c r="O9" i="10"/>
  <c r="N9" i="10"/>
  <c r="M9" i="10"/>
  <c r="O29" i="10"/>
  <c r="N29" i="10"/>
  <c r="M29" i="10"/>
  <c r="O30" i="14"/>
  <c r="I30" i="14"/>
  <c r="O36" i="12"/>
  <c r="I36" i="12"/>
  <c r="K29" i="10"/>
  <c r="I29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35" i="12"/>
  <c r="BF34" i="12"/>
  <c r="BF33" i="12"/>
  <c r="BF32" i="12"/>
  <c r="BF31" i="12"/>
  <c r="BF30" i="12"/>
  <c r="BF29" i="12"/>
  <c r="BF28" i="12"/>
  <c r="BF27" i="12"/>
  <c r="BF26" i="12"/>
  <c r="BF25" i="12"/>
  <c r="BF24" i="12"/>
  <c r="BF23" i="12"/>
  <c r="BF22" i="12"/>
  <c r="AX35" i="12"/>
  <c r="AX34" i="12"/>
  <c r="AX33" i="12"/>
  <c r="AX32" i="12"/>
  <c r="AX31" i="12"/>
  <c r="AX30" i="12"/>
  <c r="AX29" i="12"/>
  <c r="AX28" i="12"/>
  <c r="AX27" i="12"/>
  <c r="AX26" i="12"/>
  <c r="AX25" i="12"/>
  <c r="AX24" i="12"/>
  <c r="AX23" i="12"/>
  <c r="AX22" i="12"/>
  <c r="AP35" i="12"/>
  <c r="AP34" i="12"/>
  <c r="AP33" i="12"/>
  <c r="AP32" i="12"/>
  <c r="AP31" i="12"/>
  <c r="AP30" i="12"/>
  <c r="AP29" i="12"/>
  <c r="AP28" i="12"/>
  <c r="AP27" i="12"/>
  <c r="AP26" i="12"/>
  <c r="AP25" i="12"/>
  <c r="AP24" i="12"/>
  <c r="AP23" i="12"/>
  <c r="AP22" i="12"/>
  <c r="AH35" i="12"/>
  <c r="AH34" i="12"/>
  <c r="AH33" i="12"/>
  <c r="AH32" i="12"/>
  <c r="AH31" i="12"/>
  <c r="AH30" i="12"/>
  <c r="AH29" i="12"/>
  <c r="AH28" i="12"/>
  <c r="AH27" i="12"/>
  <c r="AH26" i="12"/>
  <c r="AH25" i="12"/>
  <c r="AH24" i="12"/>
  <c r="AH23" i="12"/>
  <c r="AH22" i="12"/>
  <c r="BF14" i="12"/>
  <c r="BF13" i="12"/>
  <c r="BF12" i="12"/>
  <c r="BF11" i="12"/>
  <c r="BF10" i="12"/>
  <c r="BF8" i="12"/>
  <c r="AX14" i="12"/>
  <c r="AX13" i="12"/>
  <c r="AX12" i="12"/>
  <c r="AX11" i="12"/>
  <c r="AX10" i="12"/>
  <c r="AX9" i="12"/>
  <c r="AX8" i="12"/>
  <c r="AP14" i="12"/>
  <c r="AP13" i="12"/>
  <c r="AP12" i="12"/>
  <c r="AP11" i="12"/>
  <c r="AP9" i="12"/>
  <c r="AP8" i="12"/>
  <c r="AH14" i="12"/>
  <c r="AH13" i="12"/>
  <c r="AH12" i="12"/>
  <c r="AH11" i="12"/>
  <c r="AH10" i="12"/>
  <c r="AH9" i="12"/>
  <c r="AH8" i="12"/>
  <c r="Z9" i="12"/>
  <c r="Z10" i="12"/>
  <c r="Z11" i="12"/>
  <c r="Z12" i="12"/>
  <c r="Z13" i="12"/>
  <c r="Z14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K8" i="10"/>
  <c r="I9" i="10"/>
  <c r="Q8" i="14"/>
  <c r="I9" i="14"/>
  <c r="Z8" i="14"/>
  <c r="AG8" i="14"/>
  <c r="AN8" i="14"/>
  <c r="AU8" i="14"/>
  <c r="BB8" i="14"/>
  <c r="Q14" i="12"/>
  <c r="Q13" i="12"/>
  <c r="Q12" i="12"/>
  <c r="Q11" i="12"/>
  <c r="Q10" i="12"/>
  <c r="Q9" i="12"/>
  <c r="Q8" i="12"/>
  <c r="N14" i="12"/>
  <c r="N13" i="12"/>
  <c r="N12" i="12"/>
  <c r="N11" i="12"/>
  <c r="N10" i="12"/>
  <c r="N9" i="12"/>
  <c r="N8" i="12"/>
  <c r="AQ36" i="12" l="1"/>
  <c r="AR36" i="12"/>
  <c r="AS36" i="12"/>
  <c r="AT36" i="12"/>
  <c r="AU36" i="12"/>
  <c r="AV36" i="12"/>
  <c r="AW36" i="12"/>
  <c r="AY36" i="12"/>
  <c r="AZ36" i="12"/>
  <c r="BA36" i="12"/>
  <c r="BB36" i="12"/>
  <c r="BC36" i="12"/>
  <c r="BD36" i="12"/>
  <c r="BE36" i="12"/>
  <c r="BF36" i="12"/>
  <c r="BG36" i="12"/>
  <c r="BH36" i="12"/>
  <c r="BI36" i="12"/>
  <c r="BJ36" i="12"/>
  <c r="BK36" i="12"/>
  <c r="Y36" i="12"/>
  <c r="AA36" i="12"/>
  <c r="AB36" i="12"/>
  <c r="AC36" i="12"/>
  <c r="AD36" i="12"/>
  <c r="AE36" i="12"/>
  <c r="AF36" i="12"/>
  <c r="AG36" i="12"/>
  <c r="AI36" i="12"/>
  <c r="AJ36" i="12"/>
  <c r="AK36" i="12"/>
  <c r="AL36" i="12"/>
  <c r="AM36" i="12"/>
  <c r="AN36" i="12"/>
  <c r="AO36" i="12"/>
  <c r="X36" i="12"/>
  <c r="X15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22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6" i="12"/>
  <c r="Z36" i="12"/>
  <c r="AH36" i="12"/>
  <c r="AP36" i="12"/>
  <c r="BB30" i="14"/>
  <c r="AU30" i="14"/>
  <c r="AN30" i="14"/>
  <c r="Z30" i="14"/>
  <c r="AG9" i="14"/>
  <c r="AN9" i="14"/>
  <c r="AU9" i="14"/>
  <c r="BB9" i="14"/>
  <c r="Z9" i="14"/>
  <c r="BK15" i="12" l="1"/>
  <c r="BJ15" i="12"/>
  <c r="BI15" i="12"/>
  <c r="BH15" i="12"/>
  <c r="BG15" i="12"/>
  <c r="BE15" i="12"/>
  <c r="BC15" i="12"/>
  <c r="BB15" i="12"/>
  <c r="BA15" i="12"/>
  <c r="AZ15" i="12"/>
  <c r="AY15" i="12"/>
  <c r="AW15" i="12"/>
  <c r="AV15" i="12"/>
  <c r="AU15" i="12"/>
  <c r="AT15" i="12"/>
  <c r="AS15" i="12"/>
  <c r="AR15" i="12"/>
  <c r="AQ15" i="12"/>
  <c r="AM15" i="12"/>
  <c r="AL15" i="12"/>
  <c r="AK15" i="12"/>
  <c r="AJ15" i="12"/>
  <c r="AI15" i="12"/>
  <c r="AG15" i="12"/>
  <c r="AF15" i="12"/>
  <c r="I15" i="12"/>
  <c r="AA15" i="12"/>
  <c r="AB15" i="12"/>
  <c r="AC15" i="12"/>
  <c r="AD15" i="12"/>
  <c r="AE15" i="12"/>
  <c r="Y15" i="12"/>
  <c r="O15" i="12"/>
  <c r="Z8" i="12"/>
  <c r="AX15" i="12" l="1"/>
  <c r="AH15" i="12"/>
  <c r="Z15" i="12"/>
  <c r="Q15" i="12"/>
  <c r="AO15" i="12"/>
  <c r="AN10" i="12"/>
  <c r="AN15" i="12" s="1"/>
  <c r="AP10" i="12"/>
  <c r="AP15" i="12" s="1"/>
  <c r="BF9" i="12"/>
  <c r="BF15" i="12" s="1"/>
  <c r="BD15" i="12"/>
</calcChain>
</file>

<file path=xl/sharedStrings.xml><?xml version="1.0" encoding="utf-8"?>
<sst xmlns="http://schemas.openxmlformats.org/spreadsheetml/2006/main" count="990" uniqueCount="191">
  <si>
    <t>OFM Facility Cost Template</t>
  </si>
  <si>
    <t>103 - Department of Commerce</t>
  </si>
  <si>
    <t>Owned Facilities Data as of 5/20/2024</t>
  </si>
  <si>
    <t>Leased Facilities Data as of 5/20/2024</t>
  </si>
  <si>
    <t>Receivable Leased Facilities Data as of 5/20/2024</t>
  </si>
  <si>
    <t>Number of Owned Facilities</t>
  </si>
  <si>
    <t>Number of Leases</t>
  </si>
  <si>
    <t>Number of Receivable Leases</t>
  </si>
  <si>
    <t>Total Owned Square Feet</t>
  </si>
  <si>
    <t>Number of Leases Outside US</t>
  </si>
  <si>
    <t>Total Receivable Leased Square Feet</t>
  </si>
  <si>
    <t>Number of Leases Outside of WA</t>
  </si>
  <si>
    <t>Total Annual Receivables</t>
  </si>
  <si>
    <t>Total Leased Square Feet</t>
  </si>
  <si>
    <t>Number of Leases with no Receivables</t>
  </si>
  <si>
    <t>Total Annual Lease Cost</t>
  </si>
  <si>
    <t>Number of Expired Receivable Leases</t>
  </si>
  <si>
    <t>Number of Leases with no Annual Lease Cost</t>
  </si>
  <si>
    <t>Number of Expired Leases</t>
  </si>
  <si>
    <t>Owned Property Classification &amp; S.F</t>
  </si>
  <si>
    <t>Leased Property Classification &amp; S.F</t>
  </si>
  <si>
    <t>Receivable Leased Property Classification &amp; S.F</t>
  </si>
  <si>
    <t>Educational</t>
  </si>
  <si>
    <t>Office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</si>
  <si>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</si>
  <si>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</si>
  <si>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</si>
  <si>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</si>
  <si>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</si>
  <si>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</si>
  <si>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</si>
  <si>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</si>
  <si>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</si>
  <si>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</si>
  <si>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</si>
  <si>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</si>
  <si>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</si>
  <si>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</si>
  <si>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</si>
  <si>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</si>
  <si>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</si>
  <si>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</si>
  <si>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</si>
  <si>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</si>
  <si>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</si>
  <si>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</si>
  <si>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</si>
  <si>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</si>
  <si>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FISCAL YEAR RENEWAL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</si>
  <si>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</si>
  <si>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</si>
  <si>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</si>
  <si>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</si>
  <si>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</si>
  <si>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</si>
  <si>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</si>
  <si>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</si>
  <si>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</si>
  <si>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</si>
  <si>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</si>
  <si>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</si>
  <si>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</si>
  <si>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</si>
  <si>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</si>
  <si>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</si>
  <si>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</si>
  <si>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</si>
  <si>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</si>
  <si>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</si>
  <si>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</si>
  <si>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</si>
  <si>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</si>
  <si>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</si>
  <si>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A10152</t>
  </si>
  <si>
    <t>103</t>
  </si>
  <si>
    <t>COM</t>
  </si>
  <si>
    <t>General Government</t>
  </si>
  <si>
    <t>Westin Building</t>
  </si>
  <si>
    <t>2001 6th Ave</t>
  </si>
  <si>
    <t>Seattle</t>
  </si>
  <si>
    <t>King</t>
  </si>
  <si>
    <t>Office - Administrative - 311</t>
  </si>
  <si>
    <t>SRL 23-0070</t>
  </si>
  <si>
    <t>No</t>
  </si>
  <si>
    <t>No Action</t>
  </si>
  <si>
    <t>Westin BLDG</t>
  </si>
  <si>
    <t>SRL23-0071</t>
  </si>
  <si>
    <t>A10234</t>
  </si>
  <si>
    <t>Olympia Headquarters-Town Square 5</t>
  </si>
  <si>
    <t>1011 Plum St SE</t>
  </si>
  <si>
    <t>Olympia</t>
  </si>
  <si>
    <t>Thurston</t>
  </si>
  <si>
    <t>SRL 21-0053</t>
  </si>
  <si>
    <t>New Space</t>
  </si>
  <si>
    <t>A10748</t>
  </si>
  <si>
    <t>Ddc - Developmental Disabilties Council</t>
  </si>
  <si>
    <t>2600 Martin Way E</t>
  </si>
  <si>
    <t>SRL 20-0029</t>
  </si>
  <si>
    <t>Close</t>
  </si>
  <si>
    <t>A20078</t>
  </si>
  <si>
    <t>7130 W Grandridge Blvd</t>
  </si>
  <si>
    <t>Kennewick</t>
  </si>
  <si>
    <t>Benton</t>
  </si>
  <si>
    <t>Office - General - 310</t>
  </si>
  <si>
    <t>SRL 22-0072</t>
  </si>
  <si>
    <t>Yes</t>
  </si>
  <si>
    <t>Renew</t>
  </si>
  <si>
    <t>A21065</t>
  </si>
  <si>
    <t>Pacific Tower</t>
  </si>
  <si>
    <t>1200 12th Ave S</t>
  </si>
  <si>
    <t>Office - Services - 312</t>
  </si>
  <si>
    <t>COM - PAC TOWER</t>
  </si>
  <si>
    <t>A26647</t>
  </si>
  <si>
    <t>601 E Riverside Ave</t>
  </si>
  <si>
    <t>Spokane</t>
  </si>
  <si>
    <t>SRL 22-0083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</si>
  <si>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</si>
  <si>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</si>
  <si>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</si>
  <si>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</si>
  <si>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</si>
  <si>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</si>
  <si>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</si>
  <si>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</si>
  <si>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</si>
  <si>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</si>
  <si>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</si>
  <si>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</si>
  <si>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</si>
  <si>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</si>
  <si>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</si>
  <si>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</si>
  <si>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</si>
  <si>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</si>
  <si>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</si>
  <si>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</si>
  <si>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</si>
  <si>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</si>
  <si>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</si>
  <si>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Anacortes</t>
  </si>
  <si>
    <t>Portland</t>
  </si>
  <si>
    <t>Richland</t>
  </si>
  <si>
    <t>Tacoma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</si>
  <si>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</si>
  <si>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</si>
  <si>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</si>
  <si>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</si>
  <si>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</si>
  <si>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</si>
  <si>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</si>
  <si>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</si>
  <si>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</si>
  <si>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</si>
  <si>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</si>
  <si>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</si>
  <si>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</si>
  <si>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</si>
  <si>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</si>
  <si>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</si>
  <si>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</si>
  <si>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</si>
  <si>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</si>
  <si>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</si>
  <si>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</si>
  <si>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</si>
  <si>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OFM - Lease Increase Estimator - JAN 2024
Price Indexes as of December 2023</t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</si>
  <si>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</si>
  <si>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</si>
  <si>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</si>
  <si>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</si>
  <si>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</si>
  <si>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</si>
  <si>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</si>
  <si>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</si>
  <si>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</si>
  <si>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Seattle CPI-U Existing and Projected Available - 
ERFC.WA.GOV*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</si>
  <si>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</si>
  <si>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</si>
  <si>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</si>
  <si>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</si>
  <si>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</si>
  <si>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</si>
  <si>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</si>
  <si>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</si>
  <si>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</si>
  <si>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Consolidate</t>
  </si>
  <si>
    <t>Major Improvement</t>
  </si>
  <si>
    <t>Dispose</t>
  </si>
  <si>
    <t>Renew and Downsize</t>
  </si>
  <si>
    <t>Demolish</t>
  </si>
  <si>
    <t>Renew and Expand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</si>
</sst>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89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8" fillId="0" borderId="42" xfId="0" applyFont="1" applyBorder="1" applyAlignment="1">
      <alignment vertical="top"/>
    </xf>
    <xf numFmtId="0" fontId="19" fillId="0" borderId="43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8" fillId="0" borderId="42" xfId="0" applyFont="1" applyBorder="1" applyAlignment="1">
      <alignment vertical="center"/>
    </xf>
    <xf numFmtId="3" fontId="18" fillId="0" borderId="42" xfId="0" applyNumberFormat="1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6" fontId="18" fillId="0" borderId="4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10" borderId="0" xfId="0" applyFill="1"/>
    <xf numFmtId="0" fontId="19" fillId="0" borderId="44" xfId="0" applyFont="1" applyBorder="1" applyAlignment="1">
      <alignment horizontal="center" vertical="center"/>
    </xf>
    <xf numFmtId="0" fontId="19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8" fontId="0" fillId="0" borderId="0" xfId="0" applyNumberFormat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21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8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1" fillId="3" borderId="6" xfId="0" applyFont="1" applyFill="1" applyBorder="1" applyAlignment="1" applyProtection="1">
      <alignment wrapText="1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/>
    </xf>
    <xf numFmtId="0" fontId="20" fillId="11" borderId="36" xfId="0" applyFont="1" applyFill="1" applyBorder="1" applyAlignment="1">
      <alignment horizontal="center" vertical="center"/>
    </xf>
    <xf numFmtId="0" fontId="20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4"/>
  <sheetViews>
    <sheetView showGridLines="0" zoomScale="115" zoomScaleNormal="115" workbookViewId="0">
      <selection activeCell="E16" sqref="E16"/>
    </sheetView>
  </sheetViews>
  <sheetFormatPr defaultRowHeight="1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>
      <c r="A1" s="1" t="s">
        <v>0</v>
      </c>
      <c r="B1" t="s">
        <v>1</v>
      </c>
    </row>
    <row r="3" spans="1:8" ht="15.75" thickBot="1"/>
    <row r="4" spans="1:8" ht="15.75" thickBot="1">
      <c r="A4" s="36" t="s">
        <v>2</v>
      </c>
      <c r="B4" s="37"/>
      <c r="C4" s="38"/>
      <c r="D4" s="36" t="s">
        <v>3</v>
      </c>
      <c r="E4" s="37"/>
      <c r="F4" s="38"/>
      <c r="G4" s="47" t="s">
        <v>4</v>
      </c>
      <c r="H4" s="46"/>
    </row>
    <row r="5" spans="1:8" ht="15.75" thickBot="1">
      <c r="A5" s="39" t="s">
        <v>5</v>
      </c>
      <c r="B5" s="40"/>
      <c r="C5" s="38"/>
      <c r="D5" s="39" t="s">
        <v>6</v>
      </c>
      <c r="E5" s="41">
        <v>7</v>
      </c>
      <c r="F5" s="38"/>
      <c r="G5" s="39" t="s">
        <v>7</v>
      </c>
      <c r="H5" s="41"/>
    </row>
    <row r="6" spans="1:8" ht="15.75" thickBot="1">
      <c r="A6" s="39" t="s">
        <v>8</v>
      </c>
      <c r="B6" s="40"/>
      <c r="C6" s="38"/>
      <c r="D6" s="39" t="s">
        <v>9</v>
      </c>
      <c r="E6" s="41">
        <v>0</v>
      </c>
      <c r="F6" s="38"/>
      <c r="G6" s="39" t="s">
        <v>10</v>
      </c>
      <c r="H6" s="40"/>
    </row>
    <row r="7" spans="1:8" ht="15.75" thickBot="1">
      <c r="C7" s="38"/>
      <c r="D7" s="39" t="s">
        <v>11</v>
      </c>
      <c r="E7" s="41">
        <v>0</v>
      </c>
      <c r="F7" s="38"/>
      <c r="G7" s="39" t="s">
        <v>12</v>
      </c>
      <c r="H7" s="42"/>
    </row>
    <row r="8" spans="1:8" ht="15.75" thickBot="1">
      <c r="C8" s="38"/>
      <c r="D8" s="39" t="s">
        <v>13</v>
      </c>
      <c r="E8" s="40">
        <v>273247</v>
      </c>
      <c r="F8" s="38"/>
      <c r="G8" s="39" t="s">
        <v>14</v>
      </c>
      <c r="H8" s="41"/>
    </row>
    <row r="9" spans="1:8" ht="15.75" thickBot="1">
      <c r="C9" s="38"/>
      <c r="D9" s="39" t="s">
        <v>15</v>
      </c>
      <c r="E9" s="42">
        <v>5263395.24</v>
      </c>
      <c r="F9" s="38"/>
      <c r="G9" s="39" t="s">
        <v>16</v>
      </c>
      <c r="H9" s="41"/>
    </row>
    <row r="10" spans="1:8" ht="15.75" thickBot="1">
      <c r="C10" s="38"/>
      <c r="D10" s="39" t="s">
        <v>17</v>
      </c>
      <c r="E10" s="41">
        <v>0</v>
      </c>
      <c r="F10" s="38"/>
      <c r="G10" s="43"/>
      <c r="H10" s="44"/>
    </row>
    <row r="11" spans="1:8" ht="15.75" thickBot="1">
      <c r="C11" s="38"/>
      <c r="D11" s="39" t="s">
        <v>18</v>
      </c>
      <c r="E11" s="41">
        <v>0</v>
      </c>
      <c r="F11" s="38"/>
      <c r="G11" s="43"/>
      <c r="H11" s="44"/>
    </row>
    <row r="12" spans="1:8" ht="15.75" customHeight="1" thickBot="1">
      <c r="A12" s="36" t="s">
        <v>19</v>
      </c>
      <c r="B12" s="46"/>
      <c r="C12" s="38"/>
      <c r="D12" s="36" t="s">
        <v>20</v>
      </c>
      <c r="E12" s="46"/>
      <c r="F12" s="38"/>
      <c r="G12" s="47" t="s">
        <v>21</v>
      </c>
      <c r="H12" s="46"/>
    </row>
    <row r="13" spans="1:8" ht="15.75" thickBot="1">
      <c r="A13" s="39"/>
      <c r="B13" s="40"/>
      <c r="C13" s="38"/>
      <c r="D13" s="35" t="s">
        <v>22</v>
      </c>
      <c r="E13" s="40">
        <v>7049</v>
      </c>
      <c r="F13" s="38"/>
      <c r="G13" s="35"/>
      <c r="H13" s="40"/>
    </row>
    <row r="14" spans="1:8" ht="15.75" thickBot="1">
      <c r="A14" s="39"/>
      <c r="B14" s="40"/>
      <c r="C14" s="38"/>
      <c r="D14" s="35" t="s">
        <v>23</v>
      </c>
      <c r="E14" s="40">
        <v>266198</v>
      </c>
      <c r="F14" s="38"/>
      <c r="G14" s="35"/>
      <c r="H14" s="40"/>
    </row>
    <row r="15" spans="1:8" ht="15.75" thickBot="1">
      <c r="A15" s="39"/>
      <c r="B15" s="40"/>
      <c r="C15" s="38"/>
      <c r="D15" s="35"/>
      <c r="E15" s="40"/>
      <c r="F15" s="38"/>
      <c r="G15" s="35"/>
      <c r="H15" s="40"/>
    </row>
    <row r="16" spans="1:8" ht="15.75" thickBot="1">
      <c r="A16" s="39"/>
      <c r="B16" s="40"/>
      <c r="C16" s="38"/>
      <c r="D16" s="35"/>
      <c r="E16" s="40"/>
      <c r="F16" s="38"/>
      <c r="G16" s="35"/>
      <c r="H16" s="40"/>
    </row>
    <row r="17" spans="1:8" ht="15.75" thickBot="1">
      <c r="A17" s="39"/>
      <c r="B17" s="40"/>
      <c r="C17" s="38"/>
      <c r="D17" s="35"/>
      <c r="E17" s="40"/>
      <c r="F17" s="38"/>
      <c r="G17" s="35"/>
      <c r="H17" s="40"/>
    </row>
    <row r="18" spans="1:8" ht="15.75" thickBot="1">
      <c r="A18" s="39"/>
      <c r="B18" s="40"/>
      <c r="C18" s="38"/>
      <c r="D18" s="35"/>
      <c r="E18" s="40"/>
      <c r="F18" s="38"/>
      <c r="G18" s="35"/>
      <c r="H18" s="40"/>
    </row>
    <row r="19" spans="1:8" ht="15.75" thickBot="1">
      <c r="A19" s="39"/>
      <c r="B19" s="40"/>
      <c r="C19" s="38"/>
      <c r="D19" s="35"/>
      <c r="E19" s="40"/>
      <c r="F19" s="38"/>
      <c r="G19" s="35"/>
      <c r="H19" s="40"/>
    </row>
    <row r="20" spans="1:8" ht="15.75" thickBot="1">
      <c r="A20" s="39"/>
      <c r="B20" s="40"/>
      <c r="C20" s="45"/>
      <c r="D20" s="35"/>
      <c r="E20" s="40"/>
      <c r="F20" s="45"/>
      <c r="G20" s="35"/>
      <c r="H20" s="40"/>
    </row>
    <row r="21" spans="1:8" ht="15.75" thickBot="1">
      <c r="A21" s="39"/>
      <c r="B21" s="40"/>
      <c r="C21" s="45"/>
      <c r="D21" s="35"/>
      <c r="E21" s="40"/>
      <c r="F21" s="45"/>
      <c r="G21" s="35"/>
      <c r="H21" s="40"/>
    </row>
    <row r="22" spans="1:8" ht="15.75" thickBot="1">
      <c r="A22" s="39"/>
      <c r="B22" s="40"/>
      <c r="C22" s="45"/>
      <c r="D22" s="35"/>
      <c r="E22" s="40"/>
      <c r="F22" s="45"/>
      <c r="G22" s="35"/>
      <c r="H22" s="40"/>
    </row>
    <row r="23" spans="1:8" ht="15.75" thickBot="1">
      <c r="A23" s="39"/>
      <c r="B23" s="40"/>
      <c r="C23" s="45"/>
      <c r="D23" s="35"/>
      <c r="E23" s="40"/>
      <c r="F23" s="45"/>
      <c r="G23" s="35"/>
      <c r="H23" s="40"/>
    </row>
    <row r="24" spans="1:8" ht="15.75" thickBot="1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47d+bglNtbYtPNhaPshbUEeEWtdnZ3/UbC2XK83ywpe0unXZUva0jq3b+eTm+TlKP6J1vDH5kI4OJWrh5iOePA==" saltValue="+7BD/i1eS1x5cBBnmHwoA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35"/>
  <sheetViews>
    <sheetView showGridLines="0" tabSelected="1" zoomScaleNormal="100" workbookViewId="0">
      <pane xSplit="5" ySplit="5" topLeftCell="O6" activePane="bottomRight" state="frozen"/>
      <selection pane="topRight"/>
      <selection pane="bottomLeft" sqref="A1:XFD1048576"/>
      <selection pane="bottomRight" activeCell="V13" sqref="V13"/>
    </sheetView>
  </sheetViews>
  <sheetFormatPr defaultColWidth="9.140625" defaultRowHeight="15"/>
  <cols>
    <col min="1" max="1" width="18" style="50" bestFit="1" customWidth="1"/>
    <col min="2" max="2" width="12.7109375" style="50" customWidth="1"/>
    <col min="3" max="3" width="12.5703125" style="50" customWidth="1"/>
    <col min="4" max="4" width="20.5703125" style="50" bestFit="1" customWidth="1"/>
    <col min="5" max="5" width="38.140625" style="50" bestFit="1" customWidth="1"/>
    <col min="6" max="6" width="23.140625" style="50" bestFit="1" customWidth="1"/>
    <col min="7" max="7" width="13.7109375" style="50" bestFit="1" customWidth="1"/>
    <col min="8" max="8" width="12.42578125" style="50" customWidth="1"/>
    <col min="9" max="9" width="16.140625" style="50" bestFit="1" customWidth="1"/>
    <col min="10" max="10" width="27" style="50" bestFit="1" customWidth="1"/>
    <col min="11" max="11" width="18.28515625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50" bestFit="1" customWidth="1"/>
    <col min="16" max="16" width="10.5703125" style="50" bestFit="1" customWidth="1"/>
    <col min="17" max="17" width="21.5703125" style="50" bestFit="1" customWidth="1"/>
    <col min="18" max="18" width="19.7109375" style="50" customWidth="1"/>
    <col min="19" max="21" width="10.5703125" style="50" customWidth="1"/>
    <col min="22" max="22" width="13.85546875" style="50" bestFit="1" customWidth="1"/>
    <col min="23" max="23" width="15.28515625" style="50" bestFit="1" customWidth="1"/>
    <col min="24" max="25" width="10.7109375" style="50" customWidth="1"/>
    <col min="26" max="26" width="10" style="50" customWidth="1"/>
    <col min="27" max="27" width="12" style="50" customWidth="1"/>
    <col min="28" max="29" width="10" style="50" customWidth="1"/>
    <col min="30" max="30" width="9.42578125" style="50" customWidth="1"/>
    <col min="31" max="31" width="10" style="50" customWidth="1"/>
    <col min="32" max="34" width="10.5703125" style="50" customWidth="1"/>
    <col min="35" max="35" width="10.85546875" style="50" customWidth="1"/>
    <col min="36" max="39" width="9.140625" style="50"/>
    <col min="40" max="42" width="10.5703125" style="50" customWidth="1"/>
    <col min="43" max="43" width="11.140625" style="50" customWidth="1"/>
    <col min="44" max="47" width="9.140625" style="50"/>
    <col min="48" max="50" width="10.5703125" style="50" customWidth="1"/>
    <col min="51" max="51" width="12.140625" style="50" customWidth="1"/>
    <col min="52" max="55" width="9.140625" style="50"/>
    <col min="56" max="58" width="10.5703125" style="50" customWidth="1"/>
    <col min="59" max="59" width="11.140625" style="50" customWidth="1"/>
    <col min="60" max="64" width="9.140625" style="50"/>
    <col min="65" max="65" width="8.85546875" style="50" customWidth="1"/>
    <col min="66" max="66" width="65.5703125" style="50" customWidth="1"/>
    <col min="67" max="16384" width="9.140625" style="50"/>
  </cols>
  <sheetData>
    <row r="1" spans="1:66">
      <c r="A1" s="174" t="s">
        <v>0</v>
      </c>
      <c r="B1" s="175"/>
      <c r="C1" s="174" t="str">
        <f>+'Summary Stats'!B1</f>
        <v>103 - Department of Commerce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66">
      <c r="A2" s="176" t="s">
        <v>24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N2" s="51"/>
      <c r="AO2" s="51"/>
      <c r="AP2" s="51"/>
      <c r="AV2" s="51"/>
      <c r="AW2" s="51"/>
      <c r="AX2" s="51"/>
      <c r="BD2" s="51"/>
      <c r="BE2" s="51"/>
      <c r="BF2" s="51"/>
    </row>
    <row r="3" spans="1:66">
      <c r="A3" s="177" t="s">
        <v>25</v>
      </c>
      <c r="B3" s="178">
        <v>45432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X3" s="51"/>
      <c r="Y3" s="51"/>
      <c r="Z3" s="51"/>
      <c r="AA3" s="51"/>
      <c r="AB3" s="51"/>
      <c r="AC3" s="51"/>
      <c r="AD3" s="51"/>
      <c r="AF3" s="51"/>
      <c r="AG3" s="51"/>
      <c r="AH3" s="51"/>
      <c r="AN3" s="51"/>
      <c r="AO3" s="51"/>
      <c r="AP3" s="51"/>
      <c r="AV3" s="51"/>
      <c r="AW3" s="51"/>
      <c r="AX3" s="51"/>
      <c r="BD3" s="51"/>
      <c r="BE3" s="51"/>
      <c r="BF3" s="51"/>
    </row>
    <row r="4" spans="1:66">
      <c r="A4" s="175"/>
      <c r="B4" s="211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N4" s="51"/>
      <c r="AO4" s="51"/>
      <c r="AP4" s="51"/>
      <c r="AV4" s="51"/>
      <c r="AW4" s="51"/>
      <c r="AX4" s="51"/>
      <c r="BD4" s="51"/>
      <c r="BE4" s="51"/>
      <c r="BF4" s="51"/>
    </row>
    <row r="5" spans="1:66" s="49" customFormat="1">
      <c r="A5" s="245" t="s">
        <v>26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22" t="s">
        <v>27</v>
      </c>
      <c r="R5" s="53" t="s">
        <v>28</v>
      </c>
      <c r="S5" s="240"/>
      <c r="T5" s="241"/>
      <c r="U5" s="242"/>
      <c r="V5" s="240" t="s">
        <v>29</v>
      </c>
      <c r="W5" s="242"/>
      <c r="X5" s="244" t="s">
        <v>30</v>
      </c>
      <c r="Y5" s="244"/>
      <c r="Z5" s="244"/>
      <c r="AA5" s="221" t="s">
        <v>31</v>
      </c>
      <c r="AB5" s="244" t="s">
        <v>32</v>
      </c>
      <c r="AC5" s="244"/>
      <c r="AD5" s="244"/>
      <c r="AE5" s="221" t="s">
        <v>33</v>
      </c>
      <c r="AF5" s="244" t="s">
        <v>34</v>
      </c>
      <c r="AG5" s="244"/>
      <c r="AH5" s="244"/>
      <c r="AI5" s="221" t="s">
        <v>31</v>
      </c>
      <c r="AJ5" s="244" t="s">
        <v>32</v>
      </c>
      <c r="AK5" s="244"/>
      <c r="AL5" s="244"/>
      <c r="AM5" s="221" t="s">
        <v>33</v>
      </c>
      <c r="AN5" s="244" t="s">
        <v>34</v>
      </c>
      <c r="AO5" s="244"/>
      <c r="AP5" s="244"/>
      <c r="AQ5" s="221" t="s">
        <v>31</v>
      </c>
      <c r="AR5" s="244" t="s">
        <v>32</v>
      </c>
      <c r="AS5" s="244"/>
      <c r="AT5" s="244"/>
      <c r="AU5" s="221" t="s">
        <v>33</v>
      </c>
      <c r="AV5" s="244" t="s">
        <v>34</v>
      </c>
      <c r="AW5" s="244"/>
      <c r="AX5" s="244"/>
      <c r="AY5" s="221" t="s">
        <v>31</v>
      </c>
      <c r="AZ5" s="244" t="s">
        <v>32</v>
      </c>
      <c r="BA5" s="244"/>
      <c r="BB5" s="244"/>
      <c r="BC5" s="221" t="s">
        <v>33</v>
      </c>
      <c r="BD5" s="244" t="s">
        <v>34</v>
      </c>
      <c r="BE5" s="244"/>
      <c r="BF5" s="244"/>
      <c r="BG5" s="221" t="s">
        <v>31</v>
      </c>
      <c r="BH5" s="244" t="s">
        <v>32</v>
      </c>
      <c r="BI5" s="244"/>
      <c r="BJ5" s="244"/>
      <c r="BK5" s="221" t="s">
        <v>33</v>
      </c>
      <c r="BL5" s="240"/>
      <c r="BM5" s="241"/>
      <c r="BN5" s="242"/>
    </row>
    <row r="6" spans="1:66" s="116" customFormat="1" ht="14.45" customHeight="1">
      <c r="A6" s="246" t="s">
        <v>35</v>
      </c>
      <c r="B6" s="246" t="s">
        <v>36</v>
      </c>
      <c r="C6" s="246" t="s">
        <v>37</v>
      </c>
      <c r="D6" s="246" t="s">
        <v>38</v>
      </c>
      <c r="E6" s="246" t="s">
        <v>39</v>
      </c>
      <c r="F6" s="246" t="s">
        <v>40</v>
      </c>
      <c r="G6" s="246" t="s">
        <v>41</v>
      </c>
      <c r="H6" s="246" t="s">
        <v>42</v>
      </c>
      <c r="I6" s="247" t="s">
        <v>43</v>
      </c>
      <c r="J6" s="247" t="s">
        <v>44</v>
      </c>
      <c r="K6" s="246" t="s">
        <v>45</v>
      </c>
      <c r="L6" s="246" t="s">
        <v>46</v>
      </c>
      <c r="M6" s="246" t="s">
        <v>47</v>
      </c>
      <c r="N6" s="248" t="s">
        <v>48</v>
      </c>
      <c r="O6" s="246" t="s">
        <v>49</v>
      </c>
      <c r="P6" s="246" t="s">
        <v>50</v>
      </c>
      <c r="Q6" s="246" t="s">
        <v>51</v>
      </c>
      <c r="R6" s="114"/>
      <c r="S6" s="231" t="s">
        <v>52</v>
      </c>
      <c r="T6" s="232"/>
      <c r="U6" s="233"/>
      <c r="V6" s="236"/>
      <c r="W6" s="237"/>
      <c r="X6" s="231" t="s">
        <v>53</v>
      </c>
      <c r="Y6" s="232"/>
      <c r="Z6" s="232"/>
      <c r="AA6" s="232"/>
      <c r="AB6" s="232"/>
      <c r="AC6" s="232"/>
      <c r="AD6" s="232"/>
      <c r="AE6" s="233"/>
      <c r="AF6" s="231" t="s">
        <v>54</v>
      </c>
      <c r="AG6" s="232"/>
      <c r="AH6" s="232"/>
      <c r="AI6" s="232"/>
      <c r="AJ6" s="232"/>
      <c r="AK6" s="232"/>
      <c r="AL6" s="232"/>
      <c r="AM6" s="233"/>
      <c r="AN6" s="231" t="s">
        <v>55</v>
      </c>
      <c r="AO6" s="232"/>
      <c r="AP6" s="232"/>
      <c r="AQ6" s="232"/>
      <c r="AR6" s="232"/>
      <c r="AS6" s="232"/>
      <c r="AT6" s="232"/>
      <c r="AU6" s="233"/>
      <c r="AV6" s="231" t="s">
        <v>56</v>
      </c>
      <c r="AW6" s="232"/>
      <c r="AX6" s="232"/>
      <c r="AY6" s="232"/>
      <c r="AZ6" s="232"/>
      <c r="BA6" s="232"/>
      <c r="BB6" s="232"/>
      <c r="BC6" s="233"/>
      <c r="BD6" s="231" t="s">
        <v>57</v>
      </c>
      <c r="BE6" s="232"/>
      <c r="BF6" s="232"/>
      <c r="BG6" s="232"/>
      <c r="BH6" s="232"/>
      <c r="BI6" s="232"/>
      <c r="BJ6" s="232"/>
      <c r="BK6" s="233"/>
      <c r="BL6" s="115"/>
      <c r="BM6" s="115"/>
      <c r="BN6" s="115"/>
    </row>
    <row r="7" spans="1:66" s="52" customFormat="1" ht="75">
      <c r="A7" s="246"/>
      <c r="B7" s="246"/>
      <c r="C7" s="246"/>
      <c r="D7" s="246"/>
      <c r="E7" s="246"/>
      <c r="F7" s="246"/>
      <c r="G7" s="246"/>
      <c r="H7" s="246"/>
      <c r="I7" s="247"/>
      <c r="J7" s="247"/>
      <c r="K7" s="246"/>
      <c r="L7" s="246"/>
      <c r="M7" s="246"/>
      <c r="N7" s="248"/>
      <c r="O7" s="246"/>
      <c r="P7" s="246"/>
      <c r="Q7" s="246"/>
      <c r="R7" s="226" t="s">
        <v>58</v>
      </c>
      <c r="S7" s="59" t="s">
        <v>59</v>
      </c>
      <c r="T7" s="59" t="s">
        <v>60</v>
      </c>
      <c r="U7" s="59" t="s">
        <v>61</v>
      </c>
      <c r="V7" s="59" t="s">
        <v>62</v>
      </c>
      <c r="W7" s="59" t="s">
        <v>63</v>
      </c>
      <c r="X7" s="59" t="s">
        <v>64</v>
      </c>
      <c r="Y7" s="59" t="s">
        <v>65</v>
      </c>
      <c r="Z7" s="59" t="s">
        <v>66</v>
      </c>
      <c r="AA7" s="59" t="s">
        <v>67</v>
      </c>
      <c r="AB7" s="59" t="s">
        <v>59</v>
      </c>
      <c r="AC7" s="59" t="s">
        <v>60</v>
      </c>
      <c r="AD7" s="59" t="s">
        <v>68</v>
      </c>
      <c r="AE7" s="59" t="s">
        <v>69</v>
      </c>
      <c r="AF7" s="59" t="s">
        <v>64</v>
      </c>
      <c r="AG7" s="59" t="s">
        <v>65</v>
      </c>
      <c r="AH7" s="59" t="s">
        <v>66</v>
      </c>
      <c r="AI7" s="59" t="s">
        <v>67</v>
      </c>
      <c r="AJ7" s="59" t="s">
        <v>59</v>
      </c>
      <c r="AK7" s="59" t="s">
        <v>60</v>
      </c>
      <c r="AL7" s="59" t="s">
        <v>68</v>
      </c>
      <c r="AM7" s="59" t="s">
        <v>69</v>
      </c>
      <c r="AN7" s="59" t="s">
        <v>64</v>
      </c>
      <c r="AO7" s="59" t="s">
        <v>65</v>
      </c>
      <c r="AP7" s="59" t="s">
        <v>66</v>
      </c>
      <c r="AQ7" s="59" t="s">
        <v>67</v>
      </c>
      <c r="AR7" s="59" t="s">
        <v>59</v>
      </c>
      <c r="AS7" s="59" t="s">
        <v>60</v>
      </c>
      <c r="AT7" s="59" t="s">
        <v>68</v>
      </c>
      <c r="AU7" s="59" t="s">
        <v>69</v>
      </c>
      <c r="AV7" s="59" t="s">
        <v>64</v>
      </c>
      <c r="AW7" s="59" t="s">
        <v>65</v>
      </c>
      <c r="AX7" s="59" t="s">
        <v>66</v>
      </c>
      <c r="AY7" s="59" t="s">
        <v>67</v>
      </c>
      <c r="AZ7" s="59" t="s">
        <v>59</v>
      </c>
      <c r="BA7" s="59" t="s">
        <v>60</v>
      </c>
      <c r="BB7" s="59" t="s">
        <v>68</v>
      </c>
      <c r="BC7" s="59" t="s">
        <v>69</v>
      </c>
      <c r="BD7" s="59" t="s">
        <v>64</v>
      </c>
      <c r="BE7" s="59" t="s">
        <v>65</v>
      </c>
      <c r="BF7" s="59" t="s">
        <v>66</v>
      </c>
      <c r="BG7" s="59" t="s">
        <v>67</v>
      </c>
      <c r="BH7" s="59" t="s">
        <v>59</v>
      </c>
      <c r="BI7" s="59" t="s">
        <v>60</v>
      </c>
      <c r="BJ7" s="59" t="s">
        <v>68</v>
      </c>
      <c r="BK7" s="59" t="s">
        <v>69</v>
      </c>
      <c r="BL7" s="60" t="s">
        <v>70</v>
      </c>
      <c r="BM7" s="60" t="s">
        <v>71</v>
      </c>
      <c r="BN7" s="60" t="s">
        <v>72</v>
      </c>
    </row>
    <row r="8" spans="1:66" s="98" customFormat="1">
      <c r="A8" s="212" t="s">
        <v>73</v>
      </c>
      <c r="B8" s="212" t="s">
        <v>74</v>
      </c>
      <c r="C8" s="212" t="s">
        <v>75</v>
      </c>
      <c r="D8" s="186" t="s">
        <v>76</v>
      </c>
      <c r="E8" s="212" t="s">
        <v>77</v>
      </c>
      <c r="F8" s="212" t="s">
        <v>78</v>
      </c>
      <c r="G8" s="212" t="s">
        <v>79</v>
      </c>
      <c r="H8" s="212" t="s">
        <v>80</v>
      </c>
      <c r="I8" s="213">
        <v>4426</v>
      </c>
      <c r="J8" s="212" t="s">
        <v>81</v>
      </c>
      <c r="K8" s="212" t="s">
        <v>82</v>
      </c>
      <c r="L8" s="214">
        <v>45261</v>
      </c>
      <c r="M8" s="214">
        <v>47087</v>
      </c>
      <c r="N8" s="186">
        <f t="shared" ref="N8:N14" si="0">IF(MONTH(M8)&lt;6,YEAR(M8),YEAR(M8)+1)</f>
        <v>2029</v>
      </c>
      <c r="O8" s="215">
        <v>203595.96</v>
      </c>
      <c r="P8" s="212" t="s">
        <v>83</v>
      </c>
      <c r="Q8" s="216">
        <f t="shared" ref="Q8:Q14" si="1">IF(P8="Yes",O8*1,I8*3.56+O8)</f>
        <v>219352.52</v>
      </c>
      <c r="R8" s="67"/>
      <c r="S8" s="96"/>
      <c r="T8" s="96"/>
      <c r="U8" s="96"/>
      <c r="V8" s="67" t="s">
        <v>84</v>
      </c>
      <c r="W8" s="62"/>
      <c r="X8" s="67">
        <v>203596</v>
      </c>
      <c r="Y8" s="65"/>
      <c r="Z8" s="68">
        <f>X8+Y8</f>
        <v>203596</v>
      </c>
      <c r="AA8" s="65"/>
      <c r="AB8" s="65"/>
      <c r="AC8" s="65"/>
      <c r="AD8" s="65"/>
      <c r="AE8" s="65"/>
      <c r="AF8" s="67">
        <v>203596</v>
      </c>
      <c r="AG8" s="65"/>
      <c r="AH8" s="68">
        <f>AF8+AG8</f>
        <v>203596</v>
      </c>
      <c r="AI8" s="65"/>
      <c r="AJ8" s="65"/>
      <c r="AK8" s="65"/>
      <c r="AL8" s="65"/>
      <c r="AM8" s="65"/>
      <c r="AN8" s="67">
        <v>203596</v>
      </c>
      <c r="AO8" s="65"/>
      <c r="AP8" s="68">
        <f>AN8+AO8</f>
        <v>203596</v>
      </c>
      <c r="AQ8" s="65"/>
      <c r="AR8" s="65"/>
      <c r="AS8" s="65"/>
      <c r="AT8" s="65"/>
      <c r="AU8" s="65"/>
      <c r="AV8" s="67">
        <v>203596</v>
      </c>
      <c r="AW8" s="65"/>
      <c r="AX8" s="68">
        <f>AV8+AW8</f>
        <v>203596</v>
      </c>
      <c r="AY8" s="65"/>
      <c r="AZ8" s="65"/>
      <c r="BA8" s="65"/>
      <c r="BB8" s="65"/>
      <c r="BC8" s="65"/>
      <c r="BD8" s="67">
        <f>203595.96*0.416</f>
        <v>84695.91936</v>
      </c>
      <c r="BE8" s="65"/>
      <c r="BF8" s="68">
        <f>BD8+BE8</f>
        <v>84695.91936</v>
      </c>
      <c r="BG8" s="65"/>
      <c r="BH8" s="65"/>
      <c r="BI8" s="65"/>
      <c r="BJ8" s="65"/>
      <c r="BK8" s="65"/>
      <c r="BL8" s="97"/>
      <c r="BM8" s="97"/>
      <c r="BN8" s="97"/>
    </row>
    <row r="9" spans="1:66" s="98" customFormat="1">
      <c r="A9" s="212" t="s">
        <v>73</v>
      </c>
      <c r="B9" s="212" t="s">
        <v>74</v>
      </c>
      <c r="C9" s="212" t="s">
        <v>75</v>
      </c>
      <c r="D9" s="186" t="s">
        <v>76</v>
      </c>
      <c r="E9" s="212" t="s">
        <v>85</v>
      </c>
      <c r="F9" s="212" t="s">
        <v>78</v>
      </c>
      <c r="G9" s="212" t="s">
        <v>79</v>
      </c>
      <c r="H9" s="212" t="s">
        <v>80</v>
      </c>
      <c r="I9" s="213">
        <v>10037</v>
      </c>
      <c r="J9" s="212" t="s">
        <v>81</v>
      </c>
      <c r="K9" s="212" t="s">
        <v>86</v>
      </c>
      <c r="L9" s="214">
        <v>45261</v>
      </c>
      <c r="M9" s="214">
        <v>47087</v>
      </c>
      <c r="N9" s="186">
        <f t="shared" si="0"/>
        <v>2029</v>
      </c>
      <c r="O9" s="215">
        <v>461702.04</v>
      </c>
      <c r="P9" s="212" t="s">
        <v>83</v>
      </c>
      <c r="Q9" s="216">
        <f t="shared" si="1"/>
        <v>497433.76</v>
      </c>
      <c r="R9" s="67"/>
      <c r="S9" s="96"/>
      <c r="T9" s="96"/>
      <c r="U9" s="96"/>
      <c r="V9" s="67" t="s">
        <v>84</v>
      </c>
      <c r="W9" s="62"/>
      <c r="X9" s="67">
        <v>182000</v>
      </c>
      <c r="Y9" s="65">
        <v>279702</v>
      </c>
      <c r="Z9" s="68">
        <f t="shared" ref="Z9:Z14" si="2">X9+Y9</f>
        <v>461702</v>
      </c>
      <c r="AA9" s="65"/>
      <c r="AB9" s="65"/>
      <c r="AC9" s="65"/>
      <c r="AD9" s="65"/>
      <c r="AE9" s="65"/>
      <c r="AF9" s="67">
        <v>182000</v>
      </c>
      <c r="AG9" s="65">
        <v>279702</v>
      </c>
      <c r="AH9" s="68">
        <f t="shared" ref="AH9:AH14" si="3">AF9+AG9</f>
        <v>461702</v>
      </c>
      <c r="AI9" s="65"/>
      <c r="AJ9" s="65"/>
      <c r="AK9" s="65"/>
      <c r="AL9" s="65"/>
      <c r="AM9" s="65"/>
      <c r="AN9" s="67">
        <v>182000</v>
      </c>
      <c r="AO9" s="65">
        <v>279702</v>
      </c>
      <c r="AP9" s="68">
        <f t="shared" ref="AP9:AP14" si="4">AN9+AO9</f>
        <v>461702</v>
      </c>
      <c r="AQ9" s="65"/>
      <c r="AR9" s="65"/>
      <c r="AS9" s="65"/>
      <c r="AT9" s="65"/>
      <c r="AU9" s="65"/>
      <c r="AV9" s="67">
        <v>182000</v>
      </c>
      <c r="AW9" s="65">
        <v>279702</v>
      </c>
      <c r="AX9" s="68">
        <f t="shared" ref="AX9:AX14" si="5">AV9+AW9</f>
        <v>461702</v>
      </c>
      <c r="AY9" s="65"/>
      <c r="AZ9" s="65"/>
      <c r="BA9" s="65"/>
      <c r="BB9" s="65"/>
      <c r="BC9" s="65"/>
      <c r="BD9" s="67">
        <f>192068-115241</f>
        <v>76827</v>
      </c>
      <c r="BE9" s="65">
        <v>115240.82918399999</v>
      </c>
      <c r="BF9" s="68">
        <f t="shared" ref="BF9:BF14" si="6">BD9+BE9</f>
        <v>192067.82918399997</v>
      </c>
      <c r="BG9" s="65"/>
      <c r="BH9" s="65"/>
      <c r="BI9" s="65"/>
      <c r="BJ9" s="65"/>
      <c r="BK9" s="65"/>
      <c r="BL9" s="97"/>
      <c r="BM9" s="97"/>
      <c r="BN9" s="97"/>
    </row>
    <row r="10" spans="1:66" s="98" customFormat="1">
      <c r="A10" s="212" t="s">
        <v>87</v>
      </c>
      <c r="B10" s="212" t="s">
        <v>74</v>
      </c>
      <c r="C10" s="212" t="s">
        <v>75</v>
      </c>
      <c r="D10" s="186" t="s">
        <v>76</v>
      </c>
      <c r="E10" s="212" t="s">
        <v>88</v>
      </c>
      <c r="F10" s="212" t="s">
        <v>89</v>
      </c>
      <c r="G10" s="212" t="s">
        <v>90</v>
      </c>
      <c r="H10" s="212" t="s">
        <v>91</v>
      </c>
      <c r="I10" s="213">
        <v>43613</v>
      </c>
      <c r="J10" s="212" t="s">
        <v>81</v>
      </c>
      <c r="K10" s="212" t="s">
        <v>92</v>
      </c>
      <c r="L10" s="214">
        <v>44470</v>
      </c>
      <c r="M10" s="214">
        <v>46295</v>
      </c>
      <c r="N10" s="186">
        <f t="shared" si="0"/>
        <v>2027</v>
      </c>
      <c r="O10" s="215">
        <v>998737.68</v>
      </c>
      <c r="P10" s="212" t="s">
        <v>83</v>
      </c>
      <c r="Q10" s="216">
        <f t="shared" si="1"/>
        <v>1153999.96</v>
      </c>
      <c r="R10" s="67"/>
      <c r="S10" s="96"/>
      <c r="T10" s="96"/>
      <c r="U10" s="96"/>
      <c r="V10" s="67" t="s">
        <v>93</v>
      </c>
      <c r="W10" s="62"/>
      <c r="X10" s="67">
        <v>786000</v>
      </c>
      <c r="Y10" s="65">
        <v>212737</v>
      </c>
      <c r="Z10" s="68">
        <f t="shared" si="2"/>
        <v>998737</v>
      </c>
      <c r="AA10" s="65"/>
      <c r="AB10" s="65"/>
      <c r="AC10" s="65"/>
      <c r="AD10" s="65"/>
      <c r="AE10" s="65"/>
      <c r="AF10" s="67">
        <v>786000</v>
      </c>
      <c r="AG10" s="65">
        <v>212737</v>
      </c>
      <c r="AH10" s="68">
        <f t="shared" si="3"/>
        <v>998737</v>
      </c>
      <c r="AI10" s="65"/>
      <c r="AJ10" s="65"/>
      <c r="AK10" s="65"/>
      <c r="AL10" s="65"/>
      <c r="AM10" s="65"/>
      <c r="AN10" s="67">
        <f>249684-AO10</f>
        <v>199747.11599999998</v>
      </c>
      <c r="AO10" s="65">
        <v>49936.884000000005</v>
      </c>
      <c r="AP10" s="68">
        <f t="shared" si="4"/>
        <v>249684</v>
      </c>
      <c r="AQ10" s="65"/>
      <c r="AR10" s="65"/>
      <c r="AS10" s="65"/>
      <c r="AT10" s="65"/>
      <c r="AU10" s="65"/>
      <c r="AV10" s="67"/>
      <c r="AW10" s="65"/>
      <c r="AX10" s="68">
        <f t="shared" si="5"/>
        <v>0</v>
      </c>
      <c r="AY10" s="65"/>
      <c r="AZ10" s="65"/>
      <c r="BA10" s="65"/>
      <c r="BB10" s="65"/>
      <c r="BC10" s="65"/>
      <c r="BD10" s="67"/>
      <c r="BE10" s="65"/>
      <c r="BF10" s="68">
        <f t="shared" si="6"/>
        <v>0</v>
      </c>
      <c r="BG10" s="65"/>
      <c r="BH10" s="65"/>
      <c r="BI10" s="65"/>
      <c r="BJ10" s="65"/>
      <c r="BK10" s="65"/>
      <c r="BL10" s="97"/>
      <c r="BM10" s="97"/>
      <c r="BN10" s="97"/>
    </row>
    <row r="11" spans="1:66" s="98" customFormat="1">
      <c r="A11" s="212" t="s">
        <v>94</v>
      </c>
      <c r="B11" s="212" t="s">
        <v>74</v>
      </c>
      <c r="C11" s="212" t="s">
        <v>75</v>
      </c>
      <c r="D11" s="186" t="s">
        <v>76</v>
      </c>
      <c r="E11" s="212" t="s">
        <v>95</v>
      </c>
      <c r="F11" s="212" t="s">
        <v>96</v>
      </c>
      <c r="G11" s="212" t="s">
        <v>90</v>
      </c>
      <c r="H11" s="212" t="s">
        <v>91</v>
      </c>
      <c r="I11" s="213">
        <v>2494</v>
      </c>
      <c r="J11" s="212" t="s">
        <v>81</v>
      </c>
      <c r="K11" s="212" t="s">
        <v>97</v>
      </c>
      <c r="L11" s="214">
        <v>44256</v>
      </c>
      <c r="M11" s="214">
        <v>46081</v>
      </c>
      <c r="N11" s="186">
        <f t="shared" si="0"/>
        <v>2026</v>
      </c>
      <c r="O11" s="215">
        <v>42398.04</v>
      </c>
      <c r="P11" s="212" t="s">
        <v>83</v>
      </c>
      <c r="Q11" s="216">
        <f t="shared" si="1"/>
        <v>51276.68</v>
      </c>
      <c r="R11" s="67"/>
      <c r="S11" s="96"/>
      <c r="T11" s="96"/>
      <c r="U11" s="96"/>
      <c r="V11" s="67" t="s">
        <v>98</v>
      </c>
      <c r="W11" s="62"/>
      <c r="X11" s="67">
        <v>0</v>
      </c>
      <c r="Y11" s="65">
        <v>42398</v>
      </c>
      <c r="Z11" s="68">
        <f t="shared" si="2"/>
        <v>42398</v>
      </c>
      <c r="AA11" s="65"/>
      <c r="AB11" s="65"/>
      <c r="AC11" s="65"/>
      <c r="AD11" s="65"/>
      <c r="AE11" s="65"/>
      <c r="AF11" s="67">
        <v>0</v>
      </c>
      <c r="AG11" s="65">
        <v>27983</v>
      </c>
      <c r="AH11" s="68">
        <f t="shared" si="3"/>
        <v>27983</v>
      </c>
      <c r="AI11" s="65"/>
      <c r="AJ11" s="65"/>
      <c r="AK11" s="65"/>
      <c r="AL11" s="65"/>
      <c r="AM11" s="65"/>
      <c r="AN11" s="67"/>
      <c r="AO11" s="65"/>
      <c r="AP11" s="68">
        <f t="shared" si="4"/>
        <v>0</v>
      </c>
      <c r="AQ11" s="65"/>
      <c r="AR11" s="65"/>
      <c r="AS11" s="65"/>
      <c r="AT11" s="65"/>
      <c r="AU11" s="65"/>
      <c r="AV11" s="67"/>
      <c r="AW11" s="65"/>
      <c r="AX11" s="68">
        <f t="shared" si="5"/>
        <v>0</v>
      </c>
      <c r="AY11" s="65"/>
      <c r="AZ11" s="65"/>
      <c r="BA11" s="65"/>
      <c r="BB11" s="65"/>
      <c r="BC11" s="65"/>
      <c r="BD11" s="67"/>
      <c r="BE11" s="65"/>
      <c r="BF11" s="68">
        <f t="shared" si="6"/>
        <v>0</v>
      </c>
      <c r="BG11" s="65"/>
      <c r="BH11" s="65"/>
      <c r="BI11" s="65"/>
      <c r="BJ11" s="65"/>
      <c r="BK11" s="65"/>
      <c r="BL11" s="97"/>
      <c r="BM11" s="97"/>
      <c r="BN11" s="97"/>
    </row>
    <row r="12" spans="1:66" s="98" customFormat="1">
      <c r="A12" s="212" t="s">
        <v>99</v>
      </c>
      <c r="B12" s="212" t="s">
        <v>74</v>
      </c>
      <c r="C12" s="212" t="s">
        <v>75</v>
      </c>
      <c r="D12" s="186" t="s">
        <v>76</v>
      </c>
      <c r="E12" s="212"/>
      <c r="F12" s="212" t="s">
        <v>100</v>
      </c>
      <c r="G12" s="212" t="s">
        <v>101</v>
      </c>
      <c r="H12" s="212" t="s">
        <v>102</v>
      </c>
      <c r="I12" s="213">
        <v>260</v>
      </c>
      <c r="J12" s="212" t="s">
        <v>103</v>
      </c>
      <c r="K12" s="212" t="s">
        <v>104</v>
      </c>
      <c r="L12" s="214">
        <v>44835</v>
      </c>
      <c r="M12" s="214">
        <v>46660</v>
      </c>
      <c r="N12" s="186">
        <f t="shared" si="0"/>
        <v>2028</v>
      </c>
      <c r="O12" s="215">
        <v>12000</v>
      </c>
      <c r="P12" s="212" t="s">
        <v>105</v>
      </c>
      <c r="Q12" s="216">
        <f t="shared" si="1"/>
        <v>12000</v>
      </c>
      <c r="R12" s="67"/>
      <c r="S12" s="96"/>
      <c r="T12" s="96"/>
      <c r="U12" s="96"/>
      <c r="V12" s="67" t="s">
        <v>106</v>
      </c>
      <c r="W12" s="62"/>
      <c r="X12" s="67">
        <v>9000</v>
      </c>
      <c r="Y12" s="65">
        <v>3000</v>
      </c>
      <c r="Z12" s="68">
        <f t="shared" si="2"/>
        <v>12000</v>
      </c>
      <c r="AA12" s="65"/>
      <c r="AB12" s="65"/>
      <c r="AC12" s="65"/>
      <c r="AD12" s="65"/>
      <c r="AE12" s="65"/>
      <c r="AF12" s="67">
        <v>9000</v>
      </c>
      <c r="AG12" s="65">
        <v>3000</v>
      </c>
      <c r="AH12" s="68">
        <f t="shared" si="3"/>
        <v>12000</v>
      </c>
      <c r="AI12" s="65"/>
      <c r="AJ12" s="65"/>
      <c r="AK12" s="65"/>
      <c r="AL12" s="65"/>
      <c r="AM12" s="65"/>
      <c r="AN12" s="67">
        <v>9000</v>
      </c>
      <c r="AO12" s="65">
        <v>3000</v>
      </c>
      <c r="AP12" s="68">
        <f t="shared" si="4"/>
        <v>12000</v>
      </c>
      <c r="AQ12" s="65"/>
      <c r="AR12" s="65"/>
      <c r="AS12" s="65"/>
      <c r="AT12" s="65"/>
      <c r="AU12" s="65"/>
      <c r="AV12" s="67">
        <v>9000</v>
      </c>
      <c r="AW12" s="65">
        <v>3000</v>
      </c>
      <c r="AX12" s="68">
        <f t="shared" si="5"/>
        <v>12000</v>
      </c>
      <c r="AY12" s="65"/>
      <c r="AZ12" s="65"/>
      <c r="BA12" s="65"/>
      <c r="BB12" s="65"/>
      <c r="BC12" s="65"/>
      <c r="BD12" s="67">
        <v>9000</v>
      </c>
      <c r="BE12" s="65">
        <v>3000</v>
      </c>
      <c r="BF12" s="68">
        <f t="shared" si="6"/>
        <v>12000</v>
      </c>
      <c r="BG12" s="65"/>
      <c r="BH12" s="65"/>
      <c r="BI12" s="65"/>
      <c r="BJ12" s="65"/>
      <c r="BK12" s="65"/>
      <c r="BL12" s="97"/>
      <c r="BM12" s="97"/>
      <c r="BN12" s="97"/>
    </row>
    <row r="13" spans="1:66" s="98" customFormat="1">
      <c r="A13" s="212" t="s">
        <v>107</v>
      </c>
      <c r="B13" s="212" t="s">
        <v>74</v>
      </c>
      <c r="C13" s="212" t="s">
        <v>75</v>
      </c>
      <c r="D13" s="186" t="s">
        <v>76</v>
      </c>
      <c r="E13" s="212" t="s">
        <v>108</v>
      </c>
      <c r="F13" s="212" t="s">
        <v>109</v>
      </c>
      <c r="G13" s="212" t="s">
        <v>79</v>
      </c>
      <c r="H13" s="212" t="s">
        <v>80</v>
      </c>
      <c r="I13" s="213">
        <v>205368</v>
      </c>
      <c r="J13" s="212" t="s">
        <v>110</v>
      </c>
      <c r="K13" s="212" t="s">
        <v>111</v>
      </c>
      <c r="L13" s="214">
        <v>41640</v>
      </c>
      <c r="M13" s="214">
        <v>52596</v>
      </c>
      <c r="N13" s="186">
        <f t="shared" si="0"/>
        <v>2044</v>
      </c>
      <c r="O13" s="215">
        <v>3311969.04</v>
      </c>
      <c r="P13" s="212" t="s">
        <v>83</v>
      </c>
      <c r="Q13" s="216">
        <f t="shared" si="1"/>
        <v>4043079.12</v>
      </c>
      <c r="R13" s="67"/>
      <c r="S13" s="96"/>
      <c r="T13" s="96"/>
      <c r="U13" s="96"/>
      <c r="V13" s="67" t="s">
        <v>84</v>
      </c>
      <c r="W13" s="62"/>
      <c r="X13" s="67">
        <v>3311969</v>
      </c>
      <c r="Y13" s="65"/>
      <c r="Z13" s="68">
        <f t="shared" si="2"/>
        <v>3311969</v>
      </c>
      <c r="AA13" s="65"/>
      <c r="AB13" s="65"/>
      <c r="AC13" s="65"/>
      <c r="AD13" s="65"/>
      <c r="AE13" s="65"/>
      <c r="AF13" s="67">
        <v>3311969</v>
      </c>
      <c r="AG13" s="65"/>
      <c r="AH13" s="68">
        <f t="shared" si="3"/>
        <v>3311969</v>
      </c>
      <c r="AI13" s="65"/>
      <c r="AJ13" s="65"/>
      <c r="AK13" s="65"/>
      <c r="AL13" s="65"/>
      <c r="AM13" s="65"/>
      <c r="AN13" s="67">
        <v>3311969</v>
      </c>
      <c r="AO13" s="65"/>
      <c r="AP13" s="68">
        <f t="shared" si="4"/>
        <v>3311969</v>
      </c>
      <c r="AQ13" s="65"/>
      <c r="AR13" s="65"/>
      <c r="AS13" s="65"/>
      <c r="AT13" s="65"/>
      <c r="AU13" s="65"/>
      <c r="AV13" s="67">
        <v>3311969</v>
      </c>
      <c r="AW13" s="65"/>
      <c r="AX13" s="68">
        <f t="shared" si="5"/>
        <v>3311969</v>
      </c>
      <c r="AY13" s="65"/>
      <c r="AZ13" s="65"/>
      <c r="BA13" s="65"/>
      <c r="BB13" s="65"/>
      <c r="BC13" s="65"/>
      <c r="BD13" s="67">
        <v>3311969</v>
      </c>
      <c r="BE13" s="65"/>
      <c r="BF13" s="68">
        <f t="shared" si="6"/>
        <v>3311969</v>
      </c>
      <c r="BG13" s="65"/>
      <c r="BH13" s="65"/>
      <c r="BI13" s="65"/>
      <c r="BJ13" s="65"/>
      <c r="BK13" s="65"/>
      <c r="BL13" s="97"/>
      <c r="BM13" s="97"/>
      <c r="BN13" s="97"/>
    </row>
    <row r="14" spans="1:66" s="98" customFormat="1">
      <c r="A14" s="212" t="s">
        <v>112</v>
      </c>
      <c r="B14" s="212" t="s">
        <v>74</v>
      </c>
      <c r="C14" s="212" t="s">
        <v>75</v>
      </c>
      <c r="D14" s="186" t="s">
        <v>76</v>
      </c>
      <c r="E14" s="212"/>
      <c r="F14" s="212" t="s">
        <v>113</v>
      </c>
      <c r="G14" s="212" t="s">
        <v>114</v>
      </c>
      <c r="H14" s="212" t="s">
        <v>114</v>
      </c>
      <c r="I14" s="213">
        <v>7049</v>
      </c>
      <c r="J14" s="212" t="s">
        <v>103</v>
      </c>
      <c r="K14" s="212" t="s">
        <v>115</v>
      </c>
      <c r="L14" s="214">
        <v>45231</v>
      </c>
      <c r="M14" s="214">
        <v>47026</v>
      </c>
      <c r="N14" s="186">
        <f t="shared" si="0"/>
        <v>2029</v>
      </c>
      <c r="O14" s="215">
        <v>232992.48</v>
      </c>
      <c r="P14" s="212" t="s">
        <v>83</v>
      </c>
      <c r="Q14" s="216">
        <f t="shared" si="1"/>
        <v>258086.92</v>
      </c>
      <c r="R14" s="67"/>
      <c r="S14" s="96"/>
      <c r="T14" s="96"/>
      <c r="U14" s="96"/>
      <c r="V14" s="67" t="s">
        <v>84</v>
      </c>
      <c r="W14" s="62"/>
      <c r="X14" s="67">
        <v>184000</v>
      </c>
      <c r="Y14" s="65">
        <v>48992</v>
      </c>
      <c r="Z14" s="68">
        <f t="shared" si="2"/>
        <v>232992</v>
      </c>
      <c r="AA14" s="65"/>
      <c r="AB14" s="65"/>
      <c r="AC14" s="65"/>
      <c r="AD14" s="65"/>
      <c r="AE14" s="65"/>
      <c r="AF14" s="67">
        <v>184000</v>
      </c>
      <c r="AG14" s="65">
        <v>48992</v>
      </c>
      <c r="AH14" s="68">
        <f t="shared" si="3"/>
        <v>232992</v>
      </c>
      <c r="AI14" s="65"/>
      <c r="AJ14" s="65"/>
      <c r="AK14" s="65"/>
      <c r="AL14" s="65"/>
      <c r="AM14" s="65"/>
      <c r="AN14" s="67">
        <v>184000</v>
      </c>
      <c r="AO14" s="65">
        <v>48992</v>
      </c>
      <c r="AP14" s="68">
        <f t="shared" si="4"/>
        <v>232992</v>
      </c>
      <c r="AQ14" s="65"/>
      <c r="AR14" s="65"/>
      <c r="AS14" s="65"/>
      <c r="AT14" s="65"/>
      <c r="AU14" s="65"/>
      <c r="AV14" s="67">
        <v>184000</v>
      </c>
      <c r="AW14" s="65">
        <v>48992</v>
      </c>
      <c r="AX14" s="68">
        <f t="shared" si="5"/>
        <v>232992</v>
      </c>
      <c r="AY14" s="65"/>
      <c r="AZ14" s="65"/>
      <c r="BA14" s="65"/>
      <c r="BB14" s="65"/>
      <c r="BC14" s="65"/>
      <c r="BD14" s="67">
        <f>58248-11650</f>
        <v>46598</v>
      </c>
      <c r="BE14" s="65">
        <f>BD14*0.2</f>
        <v>9319.6</v>
      </c>
      <c r="BF14" s="68">
        <f t="shared" si="6"/>
        <v>55917.599999999999</v>
      </c>
      <c r="BG14" s="65"/>
      <c r="BH14" s="65"/>
      <c r="BI14" s="65"/>
      <c r="BJ14" s="65"/>
      <c r="BK14" s="65"/>
      <c r="BL14" s="97"/>
      <c r="BM14" s="97"/>
      <c r="BN14" s="97"/>
    </row>
    <row r="15" spans="1:66" s="70" customFormat="1">
      <c r="A15" s="190"/>
      <c r="B15" s="190"/>
      <c r="C15" s="190"/>
      <c r="D15" s="191"/>
      <c r="E15" s="190"/>
      <c r="F15" s="190"/>
      <c r="G15" s="190"/>
      <c r="H15" s="190"/>
      <c r="I15" s="217">
        <f>SUM(I8:I14)</f>
        <v>273247</v>
      </c>
      <c r="J15" s="206"/>
      <c r="K15" s="218"/>
      <c r="L15" s="218"/>
      <c r="M15" s="218"/>
      <c r="N15" s="218"/>
      <c r="O15" s="219">
        <f>SUM(O8:O14)</f>
        <v>5263395.24</v>
      </c>
      <c r="P15" s="220"/>
      <c r="Q15" s="219">
        <f>SUM(Q8:Q14)</f>
        <v>6235228.96</v>
      </c>
      <c r="R15" s="117"/>
      <c r="S15" s="75">
        <f>SUM(S8:S14)</f>
        <v>0</v>
      </c>
      <c r="T15" s="75">
        <f>SUM(T8:T14)</f>
        <v>0</v>
      </c>
      <c r="U15" s="75">
        <f>SUM(U8:U14)</f>
        <v>0</v>
      </c>
      <c r="V15" s="99"/>
      <c r="X15" s="75">
        <f t="shared" ref="X15:BK15" si="7">SUM(X8:X14)</f>
        <v>4676565</v>
      </c>
      <c r="Y15" s="75">
        <f t="shared" si="7"/>
        <v>586829</v>
      </c>
      <c r="Z15" s="75">
        <f t="shared" si="7"/>
        <v>5263394</v>
      </c>
      <c r="AA15" s="75">
        <f t="shared" si="7"/>
        <v>0</v>
      </c>
      <c r="AB15" s="75">
        <f t="shared" si="7"/>
        <v>0</v>
      </c>
      <c r="AC15" s="75">
        <f t="shared" si="7"/>
        <v>0</v>
      </c>
      <c r="AD15" s="75">
        <f t="shared" si="7"/>
        <v>0</v>
      </c>
      <c r="AE15" s="75">
        <f t="shared" si="7"/>
        <v>0</v>
      </c>
      <c r="AF15" s="75">
        <f t="shared" si="7"/>
        <v>4676565</v>
      </c>
      <c r="AG15" s="75">
        <f t="shared" si="7"/>
        <v>572414</v>
      </c>
      <c r="AH15" s="75">
        <f t="shared" si="7"/>
        <v>5248979</v>
      </c>
      <c r="AI15" s="75">
        <f t="shared" si="7"/>
        <v>0</v>
      </c>
      <c r="AJ15" s="75">
        <f t="shared" si="7"/>
        <v>0</v>
      </c>
      <c r="AK15" s="75">
        <f t="shared" si="7"/>
        <v>0</v>
      </c>
      <c r="AL15" s="75">
        <f t="shared" si="7"/>
        <v>0</v>
      </c>
      <c r="AM15" s="75">
        <f t="shared" si="7"/>
        <v>0</v>
      </c>
      <c r="AN15" s="75">
        <f t="shared" si="7"/>
        <v>4090312.1159999999</v>
      </c>
      <c r="AO15" s="75">
        <f t="shared" si="7"/>
        <v>381630.88400000002</v>
      </c>
      <c r="AP15" s="75">
        <f t="shared" si="7"/>
        <v>4471943</v>
      </c>
      <c r="AQ15" s="75">
        <f t="shared" si="7"/>
        <v>0</v>
      </c>
      <c r="AR15" s="75">
        <f t="shared" si="7"/>
        <v>0</v>
      </c>
      <c r="AS15" s="75">
        <f t="shared" si="7"/>
        <v>0</v>
      </c>
      <c r="AT15" s="75">
        <f t="shared" si="7"/>
        <v>0</v>
      </c>
      <c r="AU15" s="75">
        <f t="shared" si="7"/>
        <v>0</v>
      </c>
      <c r="AV15" s="75">
        <f t="shared" si="7"/>
        <v>3890565</v>
      </c>
      <c r="AW15" s="75">
        <f t="shared" si="7"/>
        <v>331694</v>
      </c>
      <c r="AX15" s="75">
        <f t="shared" si="7"/>
        <v>4222259</v>
      </c>
      <c r="AY15" s="75">
        <f t="shared" si="7"/>
        <v>0</v>
      </c>
      <c r="AZ15" s="75">
        <f t="shared" si="7"/>
        <v>0</v>
      </c>
      <c r="BA15" s="75">
        <f t="shared" si="7"/>
        <v>0</v>
      </c>
      <c r="BB15" s="75">
        <f t="shared" si="7"/>
        <v>0</v>
      </c>
      <c r="BC15" s="75">
        <f t="shared" si="7"/>
        <v>0</v>
      </c>
      <c r="BD15" s="75">
        <f t="shared" si="7"/>
        <v>3529089.9193600002</v>
      </c>
      <c r="BE15" s="75">
        <f t="shared" si="7"/>
        <v>127560.42918399999</v>
      </c>
      <c r="BF15" s="75">
        <f t="shared" si="7"/>
        <v>3656650.3485440002</v>
      </c>
      <c r="BG15" s="75">
        <f t="shared" si="7"/>
        <v>0</v>
      </c>
      <c r="BH15" s="75">
        <f t="shared" si="7"/>
        <v>0</v>
      </c>
      <c r="BI15" s="75">
        <f t="shared" si="7"/>
        <v>0</v>
      </c>
      <c r="BJ15" s="75">
        <f t="shared" si="7"/>
        <v>0</v>
      </c>
      <c r="BK15" s="75">
        <f t="shared" si="7"/>
        <v>0</v>
      </c>
    </row>
    <row r="16" spans="1:66">
      <c r="A16" s="76"/>
      <c r="B16" s="76"/>
      <c r="C16" s="76"/>
      <c r="D16" s="72"/>
      <c r="E16" s="76"/>
      <c r="F16" s="76"/>
      <c r="G16" s="76"/>
      <c r="H16" s="76"/>
      <c r="I16" s="77"/>
      <c r="J16" s="78"/>
    </row>
    <row r="17" spans="1:66">
      <c r="A17" s="118"/>
      <c r="B17" s="118"/>
      <c r="C17" s="118"/>
      <c r="D17" s="72"/>
      <c r="E17" s="76"/>
      <c r="F17" s="76"/>
      <c r="G17" s="76"/>
      <c r="H17" s="76"/>
      <c r="I17" s="77"/>
      <c r="J17" s="78"/>
    </row>
    <row r="18" spans="1:66" s="49" customFormat="1">
      <c r="A18" s="234" t="s">
        <v>116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2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 t="s">
        <v>116</v>
      </c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 t="s">
        <v>116</v>
      </c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</row>
    <row r="19" spans="1:66" s="49" customFormat="1">
      <c r="A19" s="243" t="s">
        <v>117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23" t="s">
        <v>27</v>
      </c>
      <c r="R19" s="223"/>
      <c r="S19" s="240"/>
      <c r="T19" s="241"/>
      <c r="U19" s="242"/>
      <c r="V19" s="240" t="s">
        <v>29</v>
      </c>
      <c r="W19" s="242"/>
      <c r="X19" s="244" t="s">
        <v>30</v>
      </c>
      <c r="Y19" s="244"/>
      <c r="Z19" s="244"/>
      <c r="AA19" s="221" t="s">
        <v>31</v>
      </c>
      <c r="AB19" s="244" t="s">
        <v>32</v>
      </c>
      <c r="AC19" s="244"/>
      <c r="AD19" s="244"/>
      <c r="AE19" s="221" t="s">
        <v>33</v>
      </c>
      <c r="AF19" s="244" t="s">
        <v>34</v>
      </c>
      <c r="AG19" s="244"/>
      <c r="AH19" s="244"/>
      <c r="AI19" s="221" t="s">
        <v>31</v>
      </c>
      <c r="AJ19" s="244" t="s">
        <v>32</v>
      </c>
      <c r="AK19" s="244"/>
      <c r="AL19" s="244"/>
      <c r="AM19" s="221" t="s">
        <v>33</v>
      </c>
      <c r="AN19" s="244" t="s">
        <v>34</v>
      </c>
      <c r="AO19" s="244"/>
      <c r="AP19" s="244"/>
      <c r="AQ19" s="221" t="s">
        <v>31</v>
      </c>
      <c r="AR19" s="244" t="s">
        <v>32</v>
      </c>
      <c r="AS19" s="244"/>
      <c r="AT19" s="244"/>
      <c r="AU19" s="221" t="s">
        <v>33</v>
      </c>
      <c r="AV19" s="244" t="s">
        <v>34</v>
      </c>
      <c r="AW19" s="244"/>
      <c r="AX19" s="244"/>
      <c r="AY19" s="221" t="s">
        <v>31</v>
      </c>
      <c r="AZ19" s="244" t="s">
        <v>32</v>
      </c>
      <c r="BA19" s="244"/>
      <c r="BB19" s="244"/>
      <c r="BC19" s="221" t="s">
        <v>33</v>
      </c>
      <c r="BD19" s="244" t="s">
        <v>34</v>
      </c>
      <c r="BE19" s="244"/>
      <c r="BF19" s="244"/>
      <c r="BG19" s="221" t="s">
        <v>31</v>
      </c>
      <c r="BH19" s="244" t="s">
        <v>32</v>
      </c>
      <c r="BI19" s="244"/>
      <c r="BJ19" s="244"/>
      <c r="BK19" s="221" t="s">
        <v>33</v>
      </c>
      <c r="BL19" s="240"/>
      <c r="BM19" s="241"/>
      <c r="BN19" s="242"/>
    </row>
    <row r="20" spans="1:66" s="116" customFormat="1" ht="14.45" customHeight="1">
      <c r="A20" s="235" t="s">
        <v>35</v>
      </c>
      <c r="B20" s="235" t="s">
        <v>36</v>
      </c>
      <c r="C20" s="235" t="s">
        <v>37</v>
      </c>
      <c r="D20" s="235" t="s">
        <v>38</v>
      </c>
      <c r="E20" s="235" t="s">
        <v>39</v>
      </c>
      <c r="F20" s="235" t="s">
        <v>40</v>
      </c>
      <c r="G20" s="235" t="s">
        <v>41</v>
      </c>
      <c r="H20" s="235" t="s">
        <v>42</v>
      </c>
      <c r="I20" s="239" t="s">
        <v>43</v>
      </c>
      <c r="J20" s="239" t="s">
        <v>44</v>
      </c>
      <c r="K20" s="235" t="s">
        <v>45</v>
      </c>
      <c r="L20" s="235" t="s">
        <v>46</v>
      </c>
      <c r="M20" s="235" t="s">
        <v>47</v>
      </c>
      <c r="N20" s="238" t="s">
        <v>48</v>
      </c>
      <c r="O20" s="235" t="s">
        <v>49</v>
      </c>
      <c r="P20" s="235" t="s">
        <v>50</v>
      </c>
      <c r="Q20" s="235" t="s">
        <v>118</v>
      </c>
      <c r="R20" s="119"/>
      <c r="S20" s="231" t="s">
        <v>52</v>
      </c>
      <c r="T20" s="232"/>
      <c r="U20" s="233"/>
      <c r="V20" s="236"/>
      <c r="W20" s="237"/>
      <c r="X20" s="231" t="s">
        <v>53</v>
      </c>
      <c r="Y20" s="232"/>
      <c r="Z20" s="232"/>
      <c r="AA20" s="232"/>
      <c r="AB20" s="232"/>
      <c r="AC20" s="232"/>
      <c r="AD20" s="232"/>
      <c r="AE20" s="233"/>
      <c r="AF20" s="231" t="s">
        <v>54</v>
      </c>
      <c r="AG20" s="232"/>
      <c r="AH20" s="232"/>
      <c r="AI20" s="232"/>
      <c r="AJ20" s="232"/>
      <c r="AK20" s="232"/>
      <c r="AL20" s="232"/>
      <c r="AM20" s="233"/>
      <c r="AN20" s="231" t="s">
        <v>55</v>
      </c>
      <c r="AO20" s="232"/>
      <c r="AP20" s="232"/>
      <c r="AQ20" s="232"/>
      <c r="AR20" s="232"/>
      <c r="AS20" s="232"/>
      <c r="AT20" s="232"/>
      <c r="AU20" s="233"/>
      <c r="AV20" s="231" t="s">
        <v>56</v>
      </c>
      <c r="AW20" s="232"/>
      <c r="AX20" s="232"/>
      <c r="AY20" s="232"/>
      <c r="AZ20" s="232"/>
      <c r="BA20" s="232"/>
      <c r="BB20" s="232"/>
      <c r="BC20" s="233"/>
      <c r="BD20" s="231" t="s">
        <v>57</v>
      </c>
      <c r="BE20" s="232"/>
      <c r="BF20" s="232"/>
      <c r="BG20" s="232"/>
      <c r="BH20" s="232"/>
      <c r="BI20" s="232"/>
      <c r="BJ20" s="232"/>
      <c r="BK20" s="233"/>
      <c r="BL20" s="115"/>
      <c r="BM20" s="115"/>
      <c r="BN20" s="115"/>
    </row>
    <row r="21" spans="1:66" s="52" customFormat="1" ht="75">
      <c r="A21" s="235"/>
      <c r="B21" s="235"/>
      <c r="C21" s="235"/>
      <c r="D21" s="235"/>
      <c r="E21" s="235"/>
      <c r="F21" s="235"/>
      <c r="G21" s="235"/>
      <c r="H21" s="235"/>
      <c r="I21" s="239"/>
      <c r="J21" s="239"/>
      <c r="K21" s="235"/>
      <c r="L21" s="235"/>
      <c r="M21" s="235"/>
      <c r="N21" s="238"/>
      <c r="O21" s="235"/>
      <c r="P21" s="235"/>
      <c r="Q21" s="235"/>
      <c r="R21" s="120"/>
      <c r="S21" s="59" t="s">
        <v>59</v>
      </c>
      <c r="T21" s="59" t="s">
        <v>60</v>
      </c>
      <c r="U21" s="59" t="s">
        <v>61</v>
      </c>
      <c r="V21" s="59" t="s">
        <v>62</v>
      </c>
      <c r="W21" s="59" t="s">
        <v>63</v>
      </c>
      <c r="X21" s="59" t="s">
        <v>64</v>
      </c>
      <c r="Y21" s="59" t="s">
        <v>65</v>
      </c>
      <c r="Z21" s="59" t="s">
        <v>66</v>
      </c>
      <c r="AA21" s="59" t="s">
        <v>67</v>
      </c>
      <c r="AB21" s="59" t="s">
        <v>59</v>
      </c>
      <c r="AC21" s="59" t="s">
        <v>60</v>
      </c>
      <c r="AD21" s="59" t="s">
        <v>68</v>
      </c>
      <c r="AE21" s="59" t="s">
        <v>69</v>
      </c>
      <c r="AF21" s="59" t="s">
        <v>64</v>
      </c>
      <c r="AG21" s="59" t="s">
        <v>65</v>
      </c>
      <c r="AH21" s="59" t="s">
        <v>66</v>
      </c>
      <c r="AI21" s="59" t="s">
        <v>67</v>
      </c>
      <c r="AJ21" s="59" t="s">
        <v>59</v>
      </c>
      <c r="AK21" s="59" t="s">
        <v>60</v>
      </c>
      <c r="AL21" s="59" t="s">
        <v>68</v>
      </c>
      <c r="AM21" s="59" t="s">
        <v>69</v>
      </c>
      <c r="AN21" s="59" t="s">
        <v>64</v>
      </c>
      <c r="AO21" s="59" t="s">
        <v>65</v>
      </c>
      <c r="AP21" s="59" t="s">
        <v>66</v>
      </c>
      <c r="AQ21" s="59" t="s">
        <v>67</v>
      </c>
      <c r="AR21" s="59" t="s">
        <v>59</v>
      </c>
      <c r="AS21" s="59" t="s">
        <v>60</v>
      </c>
      <c r="AT21" s="59" t="s">
        <v>68</v>
      </c>
      <c r="AU21" s="59" t="s">
        <v>69</v>
      </c>
      <c r="AV21" s="59" t="s">
        <v>64</v>
      </c>
      <c r="AW21" s="59" t="s">
        <v>65</v>
      </c>
      <c r="AX21" s="59" t="s">
        <v>66</v>
      </c>
      <c r="AY21" s="59" t="s">
        <v>67</v>
      </c>
      <c r="AZ21" s="59" t="s">
        <v>59</v>
      </c>
      <c r="BA21" s="59" t="s">
        <v>60</v>
      </c>
      <c r="BB21" s="59" t="s">
        <v>68</v>
      </c>
      <c r="BC21" s="59" t="s">
        <v>69</v>
      </c>
      <c r="BD21" s="59" t="s">
        <v>64</v>
      </c>
      <c r="BE21" s="59" t="s">
        <v>65</v>
      </c>
      <c r="BF21" s="59" t="s">
        <v>66</v>
      </c>
      <c r="BG21" s="59" t="s">
        <v>67</v>
      </c>
      <c r="BH21" s="59" t="s">
        <v>59</v>
      </c>
      <c r="BI21" s="59" t="s">
        <v>60</v>
      </c>
      <c r="BJ21" s="59" t="s">
        <v>68</v>
      </c>
      <c r="BK21" s="59" t="s">
        <v>69</v>
      </c>
      <c r="BL21" s="60" t="s">
        <v>70</v>
      </c>
      <c r="BM21" s="60" t="s">
        <v>71</v>
      </c>
      <c r="BN21" s="60" t="s">
        <v>72</v>
      </c>
    </row>
    <row r="22" spans="1:66" s="70" customFormat="1">
      <c r="A22" s="61"/>
      <c r="B22" s="84" t="s">
        <v>74</v>
      </c>
      <c r="C22" s="84" t="s">
        <v>75</v>
      </c>
      <c r="D22" s="62" t="s">
        <v>76</v>
      </c>
      <c r="E22" s="61"/>
      <c r="F22" s="61"/>
      <c r="G22" s="61"/>
      <c r="H22" s="61"/>
      <c r="I22" s="63"/>
      <c r="J22" s="64"/>
      <c r="K22" s="83"/>
      <c r="L22" s="83"/>
      <c r="M22" s="83"/>
      <c r="N22" s="83"/>
      <c r="O22" s="65"/>
      <c r="P22" s="83"/>
      <c r="Q22" s="65">
        <f t="shared" ref="Q22:Q35" si="8">IF(P22="Yes",O22*1,I22*3.56+O22)</f>
        <v>0</v>
      </c>
      <c r="R22" s="83"/>
      <c r="S22" s="65"/>
      <c r="T22" s="65"/>
      <c r="U22" s="65"/>
      <c r="V22" s="67"/>
      <c r="W22" s="83"/>
      <c r="X22" s="65"/>
      <c r="Y22" s="65"/>
      <c r="Z22" s="68">
        <f>X22+Y22</f>
        <v>0</v>
      </c>
      <c r="AA22" s="65"/>
      <c r="AB22" s="65"/>
      <c r="AC22" s="65"/>
      <c r="AD22" s="65"/>
      <c r="AE22" s="65"/>
      <c r="AF22" s="65"/>
      <c r="AG22" s="65"/>
      <c r="AH22" s="68">
        <f>AF22+AG22</f>
        <v>0</v>
      </c>
      <c r="AI22" s="65"/>
      <c r="AJ22" s="65"/>
      <c r="AK22" s="65"/>
      <c r="AL22" s="65"/>
      <c r="AM22" s="65"/>
      <c r="AN22" s="65"/>
      <c r="AO22" s="65"/>
      <c r="AP22" s="68">
        <f>AN22+AO22</f>
        <v>0</v>
      </c>
      <c r="AQ22" s="65"/>
      <c r="AR22" s="65"/>
      <c r="AS22" s="65"/>
      <c r="AT22" s="65"/>
      <c r="AU22" s="65"/>
      <c r="AV22" s="65"/>
      <c r="AW22" s="65"/>
      <c r="AX22" s="68">
        <f>AV22+AW22</f>
        <v>0</v>
      </c>
      <c r="AY22" s="65"/>
      <c r="AZ22" s="65"/>
      <c r="BA22" s="65"/>
      <c r="BB22" s="65"/>
      <c r="BC22" s="65"/>
      <c r="BD22" s="65"/>
      <c r="BE22" s="65"/>
      <c r="BF22" s="68">
        <f>BD22+BE22</f>
        <v>0</v>
      </c>
      <c r="BG22" s="65"/>
      <c r="BH22" s="65"/>
      <c r="BI22" s="65"/>
      <c r="BJ22" s="65"/>
      <c r="BK22" s="65"/>
      <c r="BL22" s="83"/>
      <c r="BM22" s="83"/>
      <c r="BN22" s="83"/>
    </row>
    <row r="23" spans="1:66" s="70" customFormat="1">
      <c r="A23" s="61"/>
      <c r="B23" s="84" t="s">
        <v>74</v>
      </c>
      <c r="C23" s="84" t="s">
        <v>75</v>
      </c>
      <c r="D23" s="62" t="s">
        <v>76</v>
      </c>
      <c r="E23" s="61"/>
      <c r="F23" s="61"/>
      <c r="G23" s="61"/>
      <c r="H23" s="61"/>
      <c r="I23" s="63"/>
      <c r="J23" s="64"/>
      <c r="K23" s="83"/>
      <c r="L23" s="83"/>
      <c r="M23" s="83"/>
      <c r="N23" s="83"/>
      <c r="O23" s="65"/>
      <c r="P23" s="83"/>
      <c r="Q23" s="65">
        <f t="shared" si="8"/>
        <v>0</v>
      </c>
      <c r="R23" s="83"/>
      <c r="S23" s="65"/>
      <c r="T23" s="65"/>
      <c r="U23" s="65"/>
      <c r="V23" s="67"/>
      <c r="W23" s="83"/>
      <c r="X23" s="65"/>
      <c r="Y23" s="65"/>
      <c r="Z23" s="68">
        <f t="shared" ref="Z23:Z35" si="9">X23+Y23</f>
        <v>0</v>
      </c>
      <c r="AA23" s="65"/>
      <c r="AB23" s="65"/>
      <c r="AC23" s="65"/>
      <c r="AD23" s="65"/>
      <c r="AE23" s="65"/>
      <c r="AF23" s="65"/>
      <c r="AG23" s="65"/>
      <c r="AH23" s="68">
        <f t="shared" ref="AH23:AH35" si="10">AF23+AG23</f>
        <v>0</v>
      </c>
      <c r="AI23" s="65"/>
      <c r="AJ23" s="65"/>
      <c r="AK23" s="65"/>
      <c r="AL23" s="65"/>
      <c r="AM23" s="65"/>
      <c r="AN23" s="65"/>
      <c r="AO23" s="65"/>
      <c r="AP23" s="68">
        <f t="shared" ref="AP23:AP35" si="11">AN23+AO23</f>
        <v>0</v>
      </c>
      <c r="AQ23" s="65"/>
      <c r="AR23" s="65"/>
      <c r="AS23" s="65"/>
      <c r="AT23" s="65"/>
      <c r="AU23" s="65"/>
      <c r="AV23" s="65"/>
      <c r="AW23" s="65"/>
      <c r="AX23" s="68">
        <f t="shared" ref="AX23:AX35" si="12">AV23+AW23</f>
        <v>0</v>
      </c>
      <c r="AY23" s="65"/>
      <c r="AZ23" s="65"/>
      <c r="BA23" s="65"/>
      <c r="BB23" s="65"/>
      <c r="BC23" s="65"/>
      <c r="BD23" s="65"/>
      <c r="BE23" s="65"/>
      <c r="BF23" s="68">
        <f t="shared" ref="BF23:BF35" si="13">BD23+BE23</f>
        <v>0</v>
      </c>
      <c r="BG23" s="65"/>
      <c r="BH23" s="65"/>
      <c r="BI23" s="65"/>
      <c r="BJ23" s="65"/>
      <c r="BK23" s="65"/>
      <c r="BL23" s="83"/>
      <c r="BM23" s="83"/>
      <c r="BN23" s="83"/>
    </row>
    <row r="24" spans="1:66" s="70" customFormat="1">
      <c r="A24" s="61"/>
      <c r="B24" s="84" t="s">
        <v>74</v>
      </c>
      <c r="C24" s="84" t="s">
        <v>75</v>
      </c>
      <c r="D24" s="62" t="s">
        <v>76</v>
      </c>
      <c r="E24" s="61"/>
      <c r="F24" s="61"/>
      <c r="G24" s="61"/>
      <c r="H24" s="61"/>
      <c r="I24" s="63"/>
      <c r="J24" s="64"/>
      <c r="K24" s="83"/>
      <c r="L24" s="83"/>
      <c r="M24" s="83"/>
      <c r="N24" s="83"/>
      <c r="O24" s="65"/>
      <c r="P24" s="83"/>
      <c r="Q24" s="65">
        <f t="shared" si="8"/>
        <v>0</v>
      </c>
      <c r="R24" s="83"/>
      <c r="S24" s="65"/>
      <c r="T24" s="65"/>
      <c r="U24" s="65"/>
      <c r="V24" s="67"/>
      <c r="W24" s="83"/>
      <c r="X24" s="65"/>
      <c r="Y24" s="65"/>
      <c r="Z24" s="68">
        <f t="shared" si="9"/>
        <v>0</v>
      </c>
      <c r="AA24" s="65"/>
      <c r="AB24" s="65"/>
      <c r="AC24" s="65"/>
      <c r="AD24" s="65"/>
      <c r="AE24" s="65"/>
      <c r="AF24" s="65"/>
      <c r="AG24" s="65"/>
      <c r="AH24" s="68">
        <f t="shared" si="10"/>
        <v>0</v>
      </c>
      <c r="AI24" s="65"/>
      <c r="AJ24" s="65"/>
      <c r="AK24" s="65"/>
      <c r="AL24" s="65"/>
      <c r="AM24" s="65"/>
      <c r="AN24" s="65"/>
      <c r="AO24" s="65"/>
      <c r="AP24" s="68">
        <f t="shared" si="11"/>
        <v>0</v>
      </c>
      <c r="AQ24" s="65"/>
      <c r="AR24" s="65"/>
      <c r="AS24" s="65"/>
      <c r="AT24" s="65"/>
      <c r="AU24" s="65"/>
      <c r="AV24" s="65"/>
      <c r="AW24" s="65"/>
      <c r="AX24" s="68">
        <f t="shared" si="12"/>
        <v>0</v>
      </c>
      <c r="AY24" s="65"/>
      <c r="AZ24" s="65"/>
      <c r="BA24" s="65"/>
      <c r="BB24" s="65"/>
      <c r="BC24" s="65"/>
      <c r="BD24" s="65"/>
      <c r="BE24" s="65"/>
      <c r="BF24" s="68">
        <f t="shared" si="13"/>
        <v>0</v>
      </c>
      <c r="BG24" s="65"/>
      <c r="BH24" s="65"/>
      <c r="BI24" s="65"/>
      <c r="BJ24" s="65"/>
      <c r="BK24" s="65"/>
      <c r="BL24" s="83"/>
      <c r="BM24" s="83"/>
      <c r="BN24" s="83"/>
    </row>
    <row r="25" spans="1:66" s="70" customFormat="1">
      <c r="A25" s="61"/>
      <c r="B25" s="84" t="s">
        <v>74</v>
      </c>
      <c r="C25" s="84" t="s">
        <v>75</v>
      </c>
      <c r="D25" s="62" t="s">
        <v>76</v>
      </c>
      <c r="E25" s="61"/>
      <c r="F25" s="61"/>
      <c r="G25" s="61"/>
      <c r="H25" s="61"/>
      <c r="I25" s="63"/>
      <c r="J25" s="64"/>
      <c r="K25" s="83"/>
      <c r="L25" s="83"/>
      <c r="M25" s="83"/>
      <c r="N25" s="83"/>
      <c r="O25" s="65"/>
      <c r="P25" s="83"/>
      <c r="Q25" s="65">
        <f t="shared" si="8"/>
        <v>0</v>
      </c>
      <c r="R25" s="83"/>
      <c r="S25" s="65"/>
      <c r="T25" s="65"/>
      <c r="U25" s="65"/>
      <c r="V25" s="67"/>
      <c r="W25" s="83"/>
      <c r="X25" s="65"/>
      <c r="Y25" s="65"/>
      <c r="Z25" s="68">
        <f t="shared" si="9"/>
        <v>0</v>
      </c>
      <c r="AA25" s="65"/>
      <c r="AB25" s="65"/>
      <c r="AC25" s="65"/>
      <c r="AD25" s="65"/>
      <c r="AE25" s="65"/>
      <c r="AF25" s="65"/>
      <c r="AG25" s="65"/>
      <c r="AH25" s="68">
        <f t="shared" si="10"/>
        <v>0</v>
      </c>
      <c r="AI25" s="65"/>
      <c r="AJ25" s="65"/>
      <c r="AK25" s="65"/>
      <c r="AL25" s="65"/>
      <c r="AM25" s="65"/>
      <c r="AN25" s="65"/>
      <c r="AO25" s="65"/>
      <c r="AP25" s="68">
        <f t="shared" si="11"/>
        <v>0</v>
      </c>
      <c r="AQ25" s="65"/>
      <c r="AR25" s="65"/>
      <c r="AS25" s="65"/>
      <c r="AT25" s="65"/>
      <c r="AU25" s="65"/>
      <c r="AV25" s="65"/>
      <c r="AW25" s="65"/>
      <c r="AX25" s="68">
        <f t="shared" si="12"/>
        <v>0</v>
      </c>
      <c r="AY25" s="65"/>
      <c r="AZ25" s="65"/>
      <c r="BA25" s="65"/>
      <c r="BB25" s="65"/>
      <c r="BC25" s="65"/>
      <c r="BD25" s="65"/>
      <c r="BE25" s="65"/>
      <c r="BF25" s="68">
        <f t="shared" si="13"/>
        <v>0</v>
      </c>
      <c r="BG25" s="65"/>
      <c r="BH25" s="65"/>
      <c r="BI25" s="65"/>
      <c r="BJ25" s="65"/>
      <c r="BK25" s="65"/>
      <c r="BL25" s="83"/>
      <c r="BM25" s="83"/>
      <c r="BN25" s="83"/>
    </row>
    <row r="26" spans="1:66" s="70" customFormat="1">
      <c r="A26" s="61"/>
      <c r="B26" s="84" t="s">
        <v>74</v>
      </c>
      <c r="C26" s="84" t="s">
        <v>75</v>
      </c>
      <c r="D26" s="62" t="s">
        <v>76</v>
      </c>
      <c r="E26" s="61"/>
      <c r="F26" s="61"/>
      <c r="G26" s="61"/>
      <c r="H26" s="61"/>
      <c r="I26" s="63"/>
      <c r="J26" s="121"/>
      <c r="K26" s="122"/>
      <c r="L26" s="122"/>
      <c r="M26" s="83"/>
      <c r="N26" s="83"/>
      <c r="O26" s="65"/>
      <c r="P26" s="83"/>
      <c r="Q26" s="65">
        <f t="shared" si="8"/>
        <v>0</v>
      </c>
      <c r="R26" s="83"/>
      <c r="S26" s="65"/>
      <c r="T26" s="65"/>
      <c r="U26" s="65"/>
      <c r="V26" s="67"/>
      <c r="W26" s="83"/>
      <c r="X26" s="65"/>
      <c r="Y26" s="65"/>
      <c r="Z26" s="68">
        <f t="shared" si="9"/>
        <v>0</v>
      </c>
      <c r="AA26" s="65"/>
      <c r="AB26" s="65"/>
      <c r="AC26" s="65"/>
      <c r="AD26" s="65"/>
      <c r="AE26" s="65"/>
      <c r="AF26" s="65"/>
      <c r="AG26" s="65"/>
      <c r="AH26" s="68">
        <f t="shared" si="10"/>
        <v>0</v>
      </c>
      <c r="AI26" s="65"/>
      <c r="AJ26" s="65"/>
      <c r="AK26" s="65"/>
      <c r="AL26" s="65"/>
      <c r="AM26" s="65"/>
      <c r="AN26" s="65"/>
      <c r="AO26" s="65"/>
      <c r="AP26" s="68">
        <f t="shared" si="11"/>
        <v>0</v>
      </c>
      <c r="AQ26" s="65"/>
      <c r="AR26" s="65"/>
      <c r="AS26" s="65"/>
      <c r="AT26" s="65"/>
      <c r="AU26" s="65"/>
      <c r="AV26" s="65"/>
      <c r="AW26" s="65"/>
      <c r="AX26" s="68">
        <f t="shared" si="12"/>
        <v>0</v>
      </c>
      <c r="AY26" s="65"/>
      <c r="AZ26" s="65"/>
      <c r="BA26" s="65"/>
      <c r="BB26" s="65"/>
      <c r="BC26" s="65"/>
      <c r="BD26" s="65"/>
      <c r="BE26" s="65"/>
      <c r="BF26" s="68">
        <f t="shared" si="13"/>
        <v>0</v>
      </c>
      <c r="BG26" s="65"/>
      <c r="BH26" s="65"/>
      <c r="BI26" s="65"/>
      <c r="BJ26" s="65"/>
      <c r="BK26" s="65"/>
      <c r="BL26" s="83"/>
      <c r="BM26" s="83"/>
      <c r="BN26" s="83"/>
    </row>
    <row r="27" spans="1:66" s="70" customFormat="1">
      <c r="A27" s="61"/>
      <c r="B27" s="84" t="s">
        <v>74</v>
      </c>
      <c r="C27" s="84" t="s">
        <v>75</v>
      </c>
      <c r="D27" s="62" t="s">
        <v>76</v>
      </c>
      <c r="E27" s="61"/>
      <c r="F27" s="61"/>
      <c r="G27" s="61"/>
      <c r="H27" s="61"/>
      <c r="I27" s="63"/>
      <c r="J27" s="64"/>
      <c r="K27" s="64"/>
      <c r="L27" s="64"/>
      <c r="M27" s="83"/>
      <c r="N27" s="83"/>
      <c r="O27" s="65"/>
      <c r="P27" s="83"/>
      <c r="Q27" s="65">
        <f t="shared" si="8"/>
        <v>0</v>
      </c>
      <c r="R27" s="83"/>
      <c r="S27" s="65"/>
      <c r="T27" s="65"/>
      <c r="U27" s="65"/>
      <c r="V27" s="67"/>
      <c r="W27" s="83"/>
      <c r="X27" s="65"/>
      <c r="Y27" s="65"/>
      <c r="Z27" s="68">
        <f t="shared" si="9"/>
        <v>0</v>
      </c>
      <c r="AA27" s="65"/>
      <c r="AB27" s="65"/>
      <c r="AC27" s="65"/>
      <c r="AD27" s="65"/>
      <c r="AE27" s="65"/>
      <c r="AF27" s="65"/>
      <c r="AG27" s="65"/>
      <c r="AH27" s="68">
        <f t="shared" si="10"/>
        <v>0</v>
      </c>
      <c r="AI27" s="65"/>
      <c r="AJ27" s="65"/>
      <c r="AK27" s="65"/>
      <c r="AL27" s="65"/>
      <c r="AM27" s="65"/>
      <c r="AN27" s="65"/>
      <c r="AO27" s="65"/>
      <c r="AP27" s="68">
        <f t="shared" si="11"/>
        <v>0</v>
      </c>
      <c r="AQ27" s="65"/>
      <c r="AR27" s="65"/>
      <c r="AS27" s="65"/>
      <c r="AT27" s="65"/>
      <c r="AU27" s="65"/>
      <c r="AV27" s="65"/>
      <c r="AW27" s="65"/>
      <c r="AX27" s="68">
        <f t="shared" si="12"/>
        <v>0</v>
      </c>
      <c r="AY27" s="65"/>
      <c r="AZ27" s="65"/>
      <c r="BA27" s="65"/>
      <c r="BB27" s="65"/>
      <c r="BC27" s="65"/>
      <c r="BD27" s="65"/>
      <c r="BE27" s="65"/>
      <c r="BF27" s="68">
        <f t="shared" si="13"/>
        <v>0</v>
      </c>
      <c r="BG27" s="65"/>
      <c r="BH27" s="65"/>
      <c r="BI27" s="65"/>
      <c r="BJ27" s="65"/>
      <c r="BK27" s="65"/>
      <c r="BL27" s="83"/>
      <c r="BM27" s="83"/>
      <c r="BN27" s="83"/>
    </row>
    <row r="28" spans="1:66" s="70" customFormat="1">
      <c r="A28" s="61"/>
      <c r="B28" s="84" t="s">
        <v>74</v>
      </c>
      <c r="C28" s="84" t="s">
        <v>75</v>
      </c>
      <c r="D28" s="62" t="s">
        <v>76</v>
      </c>
      <c r="E28" s="61"/>
      <c r="F28" s="61"/>
      <c r="G28" s="61"/>
      <c r="H28" s="61"/>
      <c r="I28" s="63"/>
      <c r="J28" s="64"/>
      <c r="K28" s="64"/>
      <c r="L28" s="64"/>
      <c r="M28" s="83"/>
      <c r="N28" s="83"/>
      <c r="O28" s="65"/>
      <c r="P28" s="83"/>
      <c r="Q28" s="65">
        <f t="shared" si="8"/>
        <v>0</v>
      </c>
      <c r="R28" s="83"/>
      <c r="S28" s="65"/>
      <c r="T28" s="65"/>
      <c r="U28" s="65"/>
      <c r="V28" s="67"/>
      <c r="W28" s="83"/>
      <c r="X28" s="65"/>
      <c r="Y28" s="65"/>
      <c r="Z28" s="68">
        <f t="shared" si="9"/>
        <v>0</v>
      </c>
      <c r="AA28" s="65"/>
      <c r="AB28" s="65"/>
      <c r="AC28" s="65"/>
      <c r="AD28" s="65"/>
      <c r="AE28" s="65"/>
      <c r="AF28" s="65"/>
      <c r="AG28" s="65"/>
      <c r="AH28" s="68">
        <f t="shared" si="10"/>
        <v>0</v>
      </c>
      <c r="AI28" s="65"/>
      <c r="AJ28" s="65"/>
      <c r="AK28" s="65"/>
      <c r="AL28" s="65"/>
      <c r="AM28" s="65"/>
      <c r="AN28" s="65"/>
      <c r="AO28" s="65"/>
      <c r="AP28" s="68">
        <f t="shared" si="11"/>
        <v>0</v>
      </c>
      <c r="AQ28" s="65"/>
      <c r="AR28" s="65"/>
      <c r="AS28" s="65"/>
      <c r="AT28" s="65"/>
      <c r="AU28" s="65"/>
      <c r="AV28" s="65"/>
      <c r="AW28" s="65"/>
      <c r="AX28" s="68">
        <f t="shared" si="12"/>
        <v>0</v>
      </c>
      <c r="AY28" s="65"/>
      <c r="AZ28" s="65"/>
      <c r="BA28" s="65"/>
      <c r="BB28" s="65"/>
      <c r="BC28" s="65"/>
      <c r="BD28" s="65"/>
      <c r="BE28" s="65"/>
      <c r="BF28" s="68">
        <f t="shared" si="13"/>
        <v>0</v>
      </c>
      <c r="BG28" s="65"/>
      <c r="BH28" s="65"/>
      <c r="BI28" s="65"/>
      <c r="BJ28" s="65"/>
      <c r="BK28" s="65"/>
      <c r="BL28" s="83"/>
      <c r="BM28" s="83"/>
      <c r="BN28" s="83"/>
    </row>
    <row r="29" spans="1:66" s="70" customFormat="1">
      <c r="A29" s="61"/>
      <c r="B29" s="84" t="s">
        <v>74</v>
      </c>
      <c r="C29" s="84" t="s">
        <v>75</v>
      </c>
      <c r="D29" s="62" t="s">
        <v>76</v>
      </c>
      <c r="E29" s="61"/>
      <c r="F29" s="61"/>
      <c r="G29" s="61"/>
      <c r="H29" s="61"/>
      <c r="I29" s="63"/>
      <c r="J29" s="64"/>
      <c r="K29" s="64"/>
      <c r="L29" s="83"/>
      <c r="M29" s="83"/>
      <c r="N29" s="83"/>
      <c r="O29" s="65"/>
      <c r="P29" s="83"/>
      <c r="Q29" s="65">
        <f t="shared" si="8"/>
        <v>0</v>
      </c>
      <c r="R29" s="83"/>
      <c r="S29" s="65"/>
      <c r="T29" s="65"/>
      <c r="U29" s="65"/>
      <c r="V29" s="67"/>
      <c r="W29" s="83"/>
      <c r="X29" s="65"/>
      <c r="Y29" s="65"/>
      <c r="Z29" s="68">
        <f t="shared" si="9"/>
        <v>0</v>
      </c>
      <c r="AA29" s="65"/>
      <c r="AB29" s="65"/>
      <c r="AC29" s="65"/>
      <c r="AD29" s="65"/>
      <c r="AE29" s="65"/>
      <c r="AF29" s="65"/>
      <c r="AG29" s="65"/>
      <c r="AH29" s="68">
        <f t="shared" si="10"/>
        <v>0</v>
      </c>
      <c r="AI29" s="65"/>
      <c r="AJ29" s="65"/>
      <c r="AK29" s="65"/>
      <c r="AL29" s="65"/>
      <c r="AM29" s="65"/>
      <c r="AN29" s="65"/>
      <c r="AO29" s="65"/>
      <c r="AP29" s="68">
        <f t="shared" si="11"/>
        <v>0</v>
      </c>
      <c r="AQ29" s="65"/>
      <c r="AR29" s="65"/>
      <c r="AS29" s="65"/>
      <c r="AT29" s="65"/>
      <c r="AU29" s="65"/>
      <c r="AV29" s="65"/>
      <c r="AW29" s="65"/>
      <c r="AX29" s="68">
        <f t="shared" si="12"/>
        <v>0</v>
      </c>
      <c r="AY29" s="65"/>
      <c r="AZ29" s="65"/>
      <c r="BA29" s="65"/>
      <c r="BB29" s="65"/>
      <c r="BC29" s="65"/>
      <c r="BD29" s="65"/>
      <c r="BE29" s="65"/>
      <c r="BF29" s="68">
        <f t="shared" si="13"/>
        <v>0</v>
      </c>
      <c r="BG29" s="65"/>
      <c r="BH29" s="65"/>
      <c r="BI29" s="65"/>
      <c r="BJ29" s="65"/>
      <c r="BK29" s="65"/>
      <c r="BL29" s="83"/>
      <c r="BM29" s="83"/>
      <c r="BN29" s="83"/>
    </row>
    <row r="30" spans="1:66" s="70" customFormat="1">
      <c r="A30" s="61"/>
      <c r="B30" s="84" t="s">
        <v>74</v>
      </c>
      <c r="C30" s="84" t="s">
        <v>75</v>
      </c>
      <c r="D30" s="62" t="s">
        <v>76</v>
      </c>
      <c r="E30" s="61"/>
      <c r="F30" s="61"/>
      <c r="G30" s="61"/>
      <c r="H30" s="61"/>
      <c r="I30" s="63"/>
      <c r="J30" s="64"/>
      <c r="K30" s="64"/>
      <c r="L30" s="83"/>
      <c r="M30" s="83"/>
      <c r="N30" s="83"/>
      <c r="O30" s="65"/>
      <c r="P30" s="83"/>
      <c r="Q30" s="65">
        <f t="shared" si="8"/>
        <v>0</v>
      </c>
      <c r="R30" s="83"/>
      <c r="S30" s="65"/>
      <c r="T30" s="65"/>
      <c r="U30" s="65"/>
      <c r="V30" s="67"/>
      <c r="W30" s="83"/>
      <c r="X30" s="65"/>
      <c r="Y30" s="65"/>
      <c r="Z30" s="68">
        <f t="shared" si="9"/>
        <v>0</v>
      </c>
      <c r="AA30" s="65"/>
      <c r="AB30" s="65"/>
      <c r="AC30" s="65"/>
      <c r="AD30" s="65"/>
      <c r="AE30" s="65"/>
      <c r="AF30" s="65"/>
      <c r="AG30" s="65"/>
      <c r="AH30" s="68">
        <f t="shared" si="10"/>
        <v>0</v>
      </c>
      <c r="AI30" s="65"/>
      <c r="AJ30" s="65"/>
      <c r="AK30" s="65"/>
      <c r="AL30" s="65"/>
      <c r="AM30" s="65"/>
      <c r="AN30" s="65"/>
      <c r="AO30" s="65"/>
      <c r="AP30" s="68">
        <f t="shared" si="11"/>
        <v>0</v>
      </c>
      <c r="AQ30" s="65"/>
      <c r="AR30" s="65"/>
      <c r="AS30" s="65"/>
      <c r="AT30" s="65"/>
      <c r="AU30" s="65"/>
      <c r="AV30" s="65"/>
      <c r="AW30" s="65"/>
      <c r="AX30" s="68">
        <f t="shared" si="12"/>
        <v>0</v>
      </c>
      <c r="AY30" s="65"/>
      <c r="AZ30" s="65"/>
      <c r="BA30" s="65"/>
      <c r="BB30" s="65"/>
      <c r="BC30" s="65"/>
      <c r="BD30" s="65"/>
      <c r="BE30" s="65"/>
      <c r="BF30" s="68">
        <f t="shared" si="13"/>
        <v>0</v>
      </c>
      <c r="BG30" s="65"/>
      <c r="BH30" s="65"/>
      <c r="BI30" s="65"/>
      <c r="BJ30" s="65"/>
      <c r="BK30" s="65"/>
      <c r="BL30" s="83"/>
      <c r="BM30" s="83"/>
      <c r="BN30" s="83"/>
    </row>
    <row r="31" spans="1:66" s="70" customFormat="1">
      <c r="A31" s="61"/>
      <c r="B31" s="84" t="s">
        <v>74</v>
      </c>
      <c r="C31" s="84" t="s">
        <v>75</v>
      </c>
      <c r="D31" s="62" t="s">
        <v>76</v>
      </c>
      <c r="E31" s="61"/>
      <c r="F31" s="61"/>
      <c r="G31" s="61"/>
      <c r="H31" s="61"/>
      <c r="I31" s="63"/>
      <c r="J31" s="64"/>
      <c r="K31" s="64"/>
      <c r="L31" s="64"/>
      <c r="M31" s="83"/>
      <c r="N31" s="83"/>
      <c r="O31" s="65"/>
      <c r="P31" s="83"/>
      <c r="Q31" s="65">
        <f t="shared" si="8"/>
        <v>0</v>
      </c>
      <c r="R31" s="83"/>
      <c r="S31" s="65"/>
      <c r="T31" s="65"/>
      <c r="U31" s="65"/>
      <c r="V31" s="67"/>
      <c r="W31" s="83"/>
      <c r="X31" s="65"/>
      <c r="Y31" s="65"/>
      <c r="Z31" s="68">
        <f t="shared" si="9"/>
        <v>0</v>
      </c>
      <c r="AA31" s="65"/>
      <c r="AB31" s="65"/>
      <c r="AC31" s="65"/>
      <c r="AD31" s="65"/>
      <c r="AE31" s="65"/>
      <c r="AF31" s="65"/>
      <c r="AG31" s="65"/>
      <c r="AH31" s="68">
        <f t="shared" si="10"/>
        <v>0</v>
      </c>
      <c r="AI31" s="65"/>
      <c r="AJ31" s="65"/>
      <c r="AK31" s="65"/>
      <c r="AL31" s="65"/>
      <c r="AM31" s="65"/>
      <c r="AN31" s="65"/>
      <c r="AO31" s="65"/>
      <c r="AP31" s="68">
        <f t="shared" si="11"/>
        <v>0</v>
      </c>
      <c r="AQ31" s="65"/>
      <c r="AR31" s="65"/>
      <c r="AS31" s="65"/>
      <c r="AT31" s="65"/>
      <c r="AU31" s="65"/>
      <c r="AV31" s="65"/>
      <c r="AW31" s="65"/>
      <c r="AX31" s="68">
        <f t="shared" si="12"/>
        <v>0</v>
      </c>
      <c r="AY31" s="65"/>
      <c r="AZ31" s="65"/>
      <c r="BA31" s="65"/>
      <c r="BB31" s="65"/>
      <c r="BC31" s="65"/>
      <c r="BD31" s="65"/>
      <c r="BE31" s="65"/>
      <c r="BF31" s="68">
        <f t="shared" si="13"/>
        <v>0</v>
      </c>
      <c r="BG31" s="65"/>
      <c r="BH31" s="65"/>
      <c r="BI31" s="65"/>
      <c r="BJ31" s="65"/>
      <c r="BK31" s="65"/>
      <c r="BL31" s="83"/>
      <c r="BM31" s="83"/>
      <c r="BN31" s="83"/>
    </row>
    <row r="32" spans="1:66" s="70" customFormat="1">
      <c r="A32" s="61"/>
      <c r="B32" s="84" t="s">
        <v>74</v>
      </c>
      <c r="C32" s="84" t="s">
        <v>75</v>
      </c>
      <c r="D32" s="62" t="s">
        <v>76</v>
      </c>
      <c r="E32" s="61"/>
      <c r="F32" s="61"/>
      <c r="G32" s="61"/>
      <c r="H32" s="61"/>
      <c r="I32" s="63"/>
      <c r="J32" s="64"/>
      <c r="K32" s="64"/>
      <c r="L32" s="64"/>
      <c r="M32" s="83"/>
      <c r="N32" s="83"/>
      <c r="O32" s="65"/>
      <c r="P32" s="83"/>
      <c r="Q32" s="65">
        <f t="shared" si="8"/>
        <v>0</v>
      </c>
      <c r="R32" s="83"/>
      <c r="S32" s="65"/>
      <c r="T32" s="65"/>
      <c r="U32" s="65"/>
      <c r="V32" s="67"/>
      <c r="W32" s="83"/>
      <c r="X32" s="65"/>
      <c r="Y32" s="65"/>
      <c r="Z32" s="68">
        <f t="shared" si="9"/>
        <v>0</v>
      </c>
      <c r="AA32" s="65"/>
      <c r="AB32" s="65"/>
      <c r="AC32" s="65"/>
      <c r="AD32" s="65"/>
      <c r="AE32" s="65"/>
      <c r="AF32" s="65"/>
      <c r="AG32" s="65"/>
      <c r="AH32" s="68">
        <f t="shared" si="10"/>
        <v>0</v>
      </c>
      <c r="AI32" s="65"/>
      <c r="AJ32" s="65"/>
      <c r="AK32" s="65"/>
      <c r="AL32" s="65"/>
      <c r="AM32" s="65"/>
      <c r="AN32" s="65"/>
      <c r="AO32" s="65"/>
      <c r="AP32" s="68">
        <f t="shared" si="11"/>
        <v>0</v>
      </c>
      <c r="AQ32" s="65"/>
      <c r="AR32" s="65"/>
      <c r="AS32" s="65"/>
      <c r="AT32" s="65"/>
      <c r="AU32" s="65"/>
      <c r="AV32" s="65"/>
      <c r="AW32" s="65"/>
      <c r="AX32" s="68">
        <f t="shared" si="12"/>
        <v>0</v>
      </c>
      <c r="AY32" s="65"/>
      <c r="AZ32" s="65"/>
      <c r="BA32" s="65"/>
      <c r="BB32" s="65"/>
      <c r="BC32" s="65"/>
      <c r="BD32" s="65"/>
      <c r="BE32" s="65"/>
      <c r="BF32" s="68">
        <f t="shared" si="13"/>
        <v>0</v>
      </c>
      <c r="BG32" s="65"/>
      <c r="BH32" s="65"/>
      <c r="BI32" s="65"/>
      <c r="BJ32" s="65"/>
      <c r="BK32" s="65"/>
      <c r="BL32" s="83"/>
      <c r="BM32" s="83"/>
      <c r="BN32" s="83"/>
    </row>
    <row r="33" spans="1:66" s="70" customFormat="1">
      <c r="A33" s="61"/>
      <c r="B33" s="84" t="s">
        <v>74</v>
      </c>
      <c r="C33" s="84" t="s">
        <v>75</v>
      </c>
      <c r="D33" s="62" t="s">
        <v>76</v>
      </c>
      <c r="E33" s="61"/>
      <c r="F33" s="61"/>
      <c r="G33" s="61"/>
      <c r="H33" s="61"/>
      <c r="I33" s="63"/>
      <c r="J33" s="64"/>
      <c r="K33" s="64"/>
      <c r="L33" s="64"/>
      <c r="M33" s="83"/>
      <c r="N33" s="83"/>
      <c r="O33" s="65"/>
      <c r="P33" s="83"/>
      <c r="Q33" s="65">
        <f t="shared" si="8"/>
        <v>0</v>
      </c>
      <c r="R33" s="83"/>
      <c r="S33" s="65"/>
      <c r="T33" s="65"/>
      <c r="U33" s="65"/>
      <c r="V33" s="67"/>
      <c r="W33" s="83"/>
      <c r="X33" s="65"/>
      <c r="Y33" s="65"/>
      <c r="Z33" s="68">
        <f t="shared" si="9"/>
        <v>0</v>
      </c>
      <c r="AA33" s="65"/>
      <c r="AB33" s="65"/>
      <c r="AC33" s="65"/>
      <c r="AD33" s="65"/>
      <c r="AE33" s="65"/>
      <c r="AF33" s="65"/>
      <c r="AG33" s="65"/>
      <c r="AH33" s="68">
        <f t="shared" si="10"/>
        <v>0</v>
      </c>
      <c r="AI33" s="65"/>
      <c r="AJ33" s="65"/>
      <c r="AK33" s="65"/>
      <c r="AL33" s="65"/>
      <c r="AM33" s="65"/>
      <c r="AN33" s="65"/>
      <c r="AO33" s="65"/>
      <c r="AP33" s="68">
        <f t="shared" si="11"/>
        <v>0</v>
      </c>
      <c r="AQ33" s="65"/>
      <c r="AR33" s="65"/>
      <c r="AS33" s="65"/>
      <c r="AT33" s="65"/>
      <c r="AU33" s="65"/>
      <c r="AV33" s="65"/>
      <c r="AW33" s="65"/>
      <c r="AX33" s="68">
        <f t="shared" si="12"/>
        <v>0</v>
      </c>
      <c r="AY33" s="65"/>
      <c r="AZ33" s="65"/>
      <c r="BA33" s="65"/>
      <c r="BB33" s="65"/>
      <c r="BC33" s="65"/>
      <c r="BD33" s="65"/>
      <c r="BE33" s="65"/>
      <c r="BF33" s="68">
        <f t="shared" si="13"/>
        <v>0</v>
      </c>
      <c r="BG33" s="65"/>
      <c r="BH33" s="65"/>
      <c r="BI33" s="65"/>
      <c r="BJ33" s="65"/>
      <c r="BK33" s="65"/>
      <c r="BL33" s="83"/>
      <c r="BM33" s="83"/>
      <c r="BN33" s="83"/>
    </row>
    <row r="34" spans="1:66" s="70" customFormat="1">
      <c r="A34" s="61"/>
      <c r="B34" s="84" t="s">
        <v>74</v>
      </c>
      <c r="C34" s="84" t="s">
        <v>75</v>
      </c>
      <c r="D34" s="62" t="s">
        <v>76</v>
      </c>
      <c r="E34" s="61"/>
      <c r="F34" s="61"/>
      <c r="G34" s="61"/>
      <c r="H34" s="61"/>
      <c r="I34" s="63"/>
      <c r="J34" s="64"/>
      <c r="K34" s="64"/>
      <c r="L34" s="83"/>
      <c r="M34" s="83"/>
      <c r="N34" s="83"/>
      <c r="O34" s="65"/>
      <c r="P34" s="83"/>
      <c r="Q34" s="65">
        <f t="shared" si="8"/>
        <v>0</v>
      </c>
      <c r="R34" s="83"/>
      <c r="S34" s="65"/>
      <c r="T34" s="65"/>
      <c r="U34" s="65"/>
      <c r="V34" s="67"/>
      <c r="W34" s="83"/>
      <c r="X34" s="65"/>
      <c r="Y34" s="65"/>
      <c r="Z34" s="68">
        <f t="shared" si="9"/>
        <v>0</v>
      </c>
      <c r="AA34" s="65"/>
      <c r="AB34" s="65"/>
      <c r="AC34" s="65"/>
      <c r="AD34" s="65"/>
      <c r="AE34" s="65"/>
      <c r="AF34" s="65"/>
      <c r="AG34" s="65"/>
      <c r="AH34" s="68">
        <f t="shared" si="10"/>
        <v>0</v>
      </c>
      <c r="AI34" s="65"/>
      <c r="AJ34" s="65"/>
      <c r="AK34" s="65"/>
      <c r="AL34" s="65"/>
      <c r="AM34" s="65"/>
      <c r="AN34" s="65"/>
      <c r="AO34" s="65"/>
      <c r="AP34" s="68">
        <f t="shared" si="11"/>
        <v>0</v>
      </c>
      <c r="AQ34" s="65"/>
      <c r="AR34" s="65"/>
      <c r="AS34" s="65"/>
      <c r="AT34" s="65"/>
      <c r="AU34" s="65"/>
      <c r="AV34" s="65"/>
      <c r="AW34" s="65"/>
      <c r="AX34" s="68">
        <f t="shared" si="12"/>
        <v>0</v>
      </c>
      <c r="AY34" s="65"/>
      <c r="AZ34" s="65"/>
      <c r="BA34" s="65"/>
      <c r="BB34" s="65"/>
      <c r="BC34" s="65"/>
      <c r="BD34" s="65"/>
      <c r="BE34" s="65"/>
      <c r="BF34" s="68">
        <f t="shared" si="13"/>
        <v>0</v>
      </c>
      <c r="BG34" s="65"/>
      <c r="BH34" s="65"/>
      <c r="BI34" s="65"/>
      <c r="BJ34" s="65"/>
      <c r="BK34" s="65"/>
      <c r="BL34" s="83"/>
      <c r="BM34" s="83"/>
      <c r="BN34" s="83"/>
    </row>
    <row r="35" spans="1:66" s="70" customFormat="1">
      <c r="A35" s="61"/>
      <c r="B35" s="84" t="s">
        <v>74</v>
      </c>
      <c r="C35" s="84" t="s">
        <v>75</v>
      </c>
      <c r="D35" s="62" t="s">
        <v>76</v>
      </c>
      <c r="E35" s="61"/>
      <c r="F35" s="61"/>
      <c r="G35" s="61"/>
      <c r="H35" s="61"/>
      <c r="I35" s="63"/>
      <c r="J35" s="64"/>
      <c r="K35" s="83"/>
      <c r="L35" s="83"/>
      <c r="M35" s="83"/>
      <c r="N35" s="83"/>
      <c r="O35" s="65"/>
      <c r="P35" s="83"/>
      <c r="Q35" s="65">
        <f t="shared" si="8"/>
        <v>0</v>
      </c>
      <c r="R35" s="83"/>
      <c r="S35" s="65"/>
      <c r="T35" s="65"/>
      <c r="U35" s="65"/>
      <c r="V35" s="67"/>
      <c r="W35" s="83"/>
      <c r="X35" s="65"/>
      <c r="Y35" s="65"/>
      <c r="Z35" s="68">
        <f t="shared" si="9"/>
        <v>0</v>
      </c>
      <c r="AA35" s="65"/>
      <c r="AB35" s="65"/>
      <c r="AC35" s="65"/>
      <c r="AD35" s="65"/>
      <c r="AE35" s="65"/>
      <c r="AF35" s="65"/>
      <c r="AG35" s="65"/>
      <c r="AH35" s="68">
        <f t="shared" si="10"/>
        <v>0</v>
      </c>
      <c r="AI35" s="65"/>
      <c r="AJ35" s="65"/>
      <c r="AK35" s="65"/>
      <c r="AL35" s="65"/>
      <c r="AM35" s="65"/>
      <c r="AN35" s="65"/>
      <c r="AO35" s="65"/>
      <c r="AP35" s="68">
        <f t="shared" si="11"/>
        <v>0</v>
      </c>
      <c r="AQ35" s="65"/>
      <c r="AR35" s="65"/>
      <c r="AS35" s="65"/>
      <c r="AT35" s="65"/>
      <c r="AU35" s="65"/>
      <c r="AV35" s="65"/>
      <c r="AW35" s="65"/>
      <c r="AX35" s="68">
        <f t="shared" si="12"/>
        <v>0</v>
      </c>
      <c r="AY35" s="65"/>
      <c r="AZ35" s="65"/>
      <c r="BA35" s="65"/>
      <c r="BB35" s="65"/>
      <c r="BC35" s="65"/>
      <c r="BD35" s="65"/>
      <c r="BE35" s="65"/>
      <c r="BF35" s="68">
        <f t="shared" si="13"/>
        <v>0</v>
      </c>
      <c r="BG35" s="65"/>
      <c r="BH35" s="65"/>
      <c r="BI35" s="65"/>
      <c r="BJ35" s="65"/>
      <c r="BK35" s="65"/>
      <c r="BL35" s="83"/>
      <c r="BM35" s="83"/>
      <c r="BN35" s="83"/>
    </row>
    <row r="36" spans="1:66" s="70" customFormat="1">
      <c r="A36" s="71"/>
      <c r="B36" s="71"/>
      <c r="C36" s="71"/>
      <c r="D36" s="72"/>
      <c r="E36" s="71"/>
      <c r="F36" s="71"/>
      <c r="G36" s="71"/>
      <c r="H36" s="71"/>
      <c r="I36" s="85">
        <f>SUM(I22:I35)</f>
        <v>0</v>
      </c>
      <c r="J36" s="86"/>
      <c r="O36" s="75">
        <f>SUM(O22:O35)</f>
        <v>0</v>
      </c>
      <c r="Q36" s="75">
        <f>SUM(Q22:Q35)</f>
        <v>0</v>
      </c>
      <c r="S36" s="75">
        <f>SUM(S22:S35)</f>
        <v>0</v>
      </c>
      <c r="T36" s="75">
        <f>SUM(T22:T35)</f>
        <v>0</v>
      </c>
      <c r="U36" s="75">
        <f>SUM(U22:U35)</f>
        <v>0</v>
      </c>
      <c r="X36" s="75">
        <f>SUM(X22:X35)</f>
        <v>0</v>
      </c>
      <c r="Y36" s="75">
        <f t="shared" ref="Y36:AQ36" si="14">SUM(Y22:Y35)</f>
        <v>0</v>
      </c>
      <c r="Z36" s="75">
        <f t="shared" si="14"/>
        <v>0</v>
      </c>
      <c r="AA36" s="75">
        <f t="shared" si="14"/>
        <v>0</v>
      </c>
      <c r="AB36" s="75">
        <f t="shared" si="14"/>
        <v>0</v>
      </c>
      <c r="AC36" s="75">
        <f t="shared" si="14"/>
        <v>0</v>
      </c>
      <c r="AD36" s="75">
        <f t="shared" si="14"/>
        <v>0</v>
      </c>
      <c r="AE36" s="75">
        <f t="shared" si="14"/>
        <v>0</v>
      </c>
      <c r="AF36" s="75">
        <f t="shared" si="14"/>
        <v>0</v>
      </c>
      <c r="AG36" s="75">
        <f t="shared" si="14"/>
        <v>0</v>
      </c>
      <c r="AH36" s="75">
        <f t="shared" si="14"/>
        <v>0</v>
      </c>
      <c r="AI36" s="75">
        <f t="shared" si="14"/>
        <v>0</v>
      </c>
      <c r="AJ36" s="75">
        <f t="shared" si="14"/>
        <v>0</v>
      </c>
      <c r="AK36" s="75">
        <f t="shared" si="14"/>
        <v>0</v>
      </c>
      <c r="AL36" s="75">
        <f t="shared" si="14"/>
        <v>0</v>
      </c>
      <c r="AM36" s="75">
        <f t="shared" si="14"/>
        <v>0</v>
      </c>
      <c r="AN36" s="75">
        <f t="shared" si="14"/>
        <v>0</v>
      </c>
      <c r="AO36" s="75">
        <f t="shared" si="14"/>
        <v>0</v>
      </c>
      <c r="AP36" s="75">
        <f t="shared" si="14"/>
        <v>0</v>
      </c>
      <c r="AQ36" s="75">
        <f t="shared" si="14"/>
        <v>0</v>
      </c>
      <c r="AR36" s="75">
        <f t="shared" ref="AR36" si="15">SUM(AR22:AR35)</f>
        <v>0</v>
      </c>
      <c r="AS36" s="75">
        <f t="shared" ref="AS36" si="16">SUM(AS22:AS35)</f>
        <v>0</v>
      </c>
      <c r="AT36" s="75">
        <f t="shared" ref="AT36" si="17">SUM(AT22:AT35)</f>
        <v>0</v>
      </c>
      <c r="AU36" s="75">
        <f t="shared" ref="AU36" si="18">SUM(AU22:AU35)</f>
        <v>0</v>
      </c>
      <c r="AV36" s="75">
        <f t="shared" ref="AV36" si="19">SUM(AV22:AV35)</f>
        <v>0</v>
      </c>
      <c r="AW36" s="75">
        <f t="shared" ref="AW36" si="20">SUM(AW22:AW35)</f>
        <v>0</v>
      </c>
      <c r="AX36" s="75">
        <f t="shared" ref="AX36" si="21">SUM(AX22:AX35)</f>
        <v>0</v>
      </c>
      <c r="AY36" s="75">
        <f t="shared" ref="AY36" si="22">SUM(AY22:AY35)</f>
        <v>0</v>
      </c>
      <c r="AZ36" s="75">
        <f t="shared" ref="AZ36" si="23">SUM(AZ22:AZ35)</f>
        <v>0</v>
      </c>
      <c r="BA36" s="75">
        <f t="shared" ref="BA36" si="24">SUM(BA22:BA35)</f>
        <v>0</v>
      </c>
      <c r="BB36" s="75">
        <f t="shared" ref="BB36" si="25">SUM(BB22:BB35)</f>
        <v>0</v>
      </c>
      <c r="BC36" s="75">
        <f t="shared" ref="BC36" si="26">SUM(BC22:BC35)</f>
        <v>0</v>
      </c>
      <c r="BD36" s="75">
        <f t="shared" ref="BD36" si="27">SUM(BD22:BD35)</f>
        <v>0</v>
      </c>
      <c r="BE36" s="75">
        <f t="shared" ref="BE36" si="28">SUM(BE22:BE35)</f>
        <v>0</v>
      </c>
      <c r="BF36" s="75">
        <f t="shared" ref="BF36" si="29">SUM(BF22:BF35)</f>
        <v>0</v>
      </c>
      <c r="BG36" s="75">
        <f t="shared" ref="BG36" si="30">SUM(BG22:BG35)</f>
        <v>0</v>
      </c>
      <c r="BH36" s="75">
        <f t="shared" ref="BH36" si="31">SUM(BH22:BH35)</f>
        <v>0</v>
      </c>
      <c r="BI36" s="75">
        <f t="shared" ref="BI36:BJ36" si="32">SUM(BI22:BI35)</f>
        <v>0</v>
      </c>
      <c r="BJ36" s="75">
        <f t="shared" si="32"/>
        <v>0</v>
      </c>
      <c r="BK36" s="75">
        <f t="shared" ref="BK36" si="33">SUM(BK22:BK35)</f>
        <v>0</v>
      </c>
    </row>
    <row r="37" spans="1:66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66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66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66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66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66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66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66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66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66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66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66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  <row r="1813" spans="1:10">
      <c r="A1813" s="76"/>
      <c r="B1813" s="76"/>
      <c r="C1813" s="76"/>
      <c r="D1813" s="72"/>
      <c r="E1813" s="76"/>
      <c r="F1813" s="76"/>
      <c r="G1813" s="76"/>
      <c r="H1813" s="76"/>
      <c r="I1813" s="77"/>
      <c r="J1813" s="78"/>
    </row>
    <row r="1814" spans="1:10">
      <c r="A1814" s="76"/>
      <c r="B1814" s="76"/>
      <c r="C1814" s="76"/>
      <c r="D1814" s="72"/>
      <c r="E1814" s="76"/>
      <c r="F1814" s="76"/>
      <c r="G1814" s="76"/>
      <c r="H1814" s="76"/>
      <c r="I1814" s="77"/>
      <c r="J1814" s="78"/>
    </row>
    <row r="1815" spans="1:10">
      <c r="A1815" s="76"/>
      <c r="B1815" s="76"/>
      <c r="C1815" s="76"/>
      <c r="D1815" s="72"/>
      <c r="E1815" s="76"/>
      <c r="F1815" s="76"/>
      <c r="G1815" s="76"/>
      <c r="H1815" s="76"/>
      <c r="I1815" s="77"/>
      <c r="J1815" s="78"/>
    </row>
    <row r="1816" spans="1:10">
      <c r="A1816" s="76"/>
      <c r="B1816" s="76"/>
      <c r="C1816" s="76"/>
      <c r="D1816" s="72"/>
      <c r="E1816" s="76"/>
      <c r="F1816" s="76"/>
      <c r="G1816" s="76"/>
      <c r="H1816" s="76"/>
      <c r="I1816" s="77"/>
      <c r="J1816" s="78"/>
    </row>
    <row r="1817" spans="1:10">
      <c r="A1817" s="76"/>
      <c r="B1817" s="76"/>
      <c r="C1817" s="76"/>
      <c r="D1817" s="72"/>
      <c r="E1817" s="76"/>
      <c r="F1817" s="76"/>
      <c r="G1817" s="76"/>
      <c r="H1817" s="76"/>
      <c r="I1817" s="77"/>
      <c r="J1817" s="78"/>
    </row>
    <row r="1818" spans="1:10">
      <c r="A1818" s="76"/>
      <c r="B1818" s="76"/>
      <c r="C1818" s="76"/>
      <c r="D1818" s="72"/>
      <c r="E1818" s="76"/>
      <c r="F1818" s="76"/>
      <c r="G1818" s="76"/>
      <c r="H1818" s="76"/>
      <c r="I1818" s="77"/>
      <c r="J1818" s="78"/>
    </row>
    <row r="1819" spans="1:10">
      <c r="A1819" s="76"/>
      <c r="B1819" s="76"/>
      <c r="C1819" s="76"/>
      <c r="D1819" s="72"/>
      <c r="E1819" s="76"/>
      <c r="F1819" s="76"/>
      <c r="G1819" s="76"/>
      <c r="H1819" s="76"/>
      <c r="I1819" s="77"/>
      <c r="J1819" s="78"/>
    </row>
    <row r="1820" spans="1:10">
      <c r="A1820" s="76"/>
      <c r="B1820" s="76"/>
      <c r="C1820" s="76"/>
      <c r="D1820" s="72"/>
      <c r="E1820" s="76"/>
      <c r="F1820" s="76"/>
      <c r="G1820" s="76"/>
      <c r="H1820" s="76"/>
      <c r="I1820" s="77"/>
      <c r="J1820" s="78"/>
    </row>
    <row r="1821" spans="1:10">
      <c r="A1821" s="76"/>
      <c r="B1821" s="76"/>
      <c r="C1821" s="76"/>
      <c r="D1821" s="72"/>
      <c r="E1821" s="76"/>
      <c r="F1821" s="76"/>
      <c r="G1821" s="76"/>
      <c r="H1821" s="76"/>
      <c r="I1821" s="77"/>
      <c r="J1821" s="78"/>
    </row>
    <row r="1822" spans="1:10">
      <c r="A1822" s="76"/>
      <c r="B1822" s="76"/>
      <c r="C1822" s="76"/>
      <c r="D1822" s="72"/>
      <c r="E1822" s="76"/>
      <c r="F1822" s="76"/>
      <c r="G1822" s="76"/>
      <c r="H1822" s="76"/>
      <c r="I1822" s="77"/>
      <c r="J1822" s="78"/>
    </row>
    <row r="1823" spans="1:10">
      <c r="A1823" s="76"/>
      <c r="B1823" s="76"/>
      <c r="C1823" s="76"/>
      <c r="D1823" s="72"/>
      <c r="E1823" s="76"/>
      <c r="F1823" s="76"/>
      <c r="G1823" s="76"/>
      <c r="H1823" s="76"/>
      <c r="I1823" s="77"/>
      <c r="J1823" s="78"/>
    </row>
    <row r="1824" spans="1:10">
      <c r="A1824" s="76"/>
      <c r="B1824" s="76"/>
      <c r="C1824" s="76"/>
      <c r="D1824" s="72"/>
      <c r="E1824" s="76"/>
      <c r="F1824" s="76"/>
      <c r="G1824" s="76"/>
      <c r="H1824" s="76"/>
      <c r="I1824" s="77"/>
      <c r="J1824" s="78"/>
    </row>
    <row r="1825" spans="1:10">
      <c r="A1825" s="76"/>
      <c r="B1825" s="76"/>
      <c r="C1825" s="76"/>
      <c r="D1825" s="72"/>
      <c r="E1825" s="76"/>
      <c r="F1825" s="76"/>
      <c r="G1825" s="76"/>
      <c r="H1825" s="76"/>
      <c r="I1825" s="77"/>
      <c r="J1825" s="78"/>
    </row>
    <row r="1826" spans="1:10">
      <c r="A1826" s="76"/>
      <c r="B1826" s="76"/>
      <c r="C1826" s="76"/>
      <c r="D1826" s="72"/>
      <c r="E1826" s="76"/>
      <c r="F1826" s="76"/>
      <c r="G1826" s="76"/>
      <c r="H1826" s="76"/>
      <c r="I1826" s="77"/>
      <c r="J1826" s="78"/>
    </row>
    <row r="1827" spans="1:10">
      <c r="A1827" s="76"/>
      <c r="B1827" s="76"/>
      <c r="C1827" s="76"/>
      <c r="D1827" s="72"/>
      <c r="E1827" s="76"/>
      <c r="F1827" s="76"/>
      <c r="G1827" s="76"/>
      <c r="H1827" s="76"/>
      <c r="I1827" s="77"/>
      <c r="J1827" s="78"/>
    </row>
    <row r="1828" spans="1:10">
      <c r="A1828" s="76"/>
      <c r="B1828" s="76"/>
      <c r="C1828" s="76"/>
      <c r="D1828" s="72"/>
      <c r="E1828" s="76"/>
      <c r="F1828" s="76"/>
      <c r="G1828" s="76"/>
      <c r="H1828" s="76"/>
      <c r="I1828" s="77"/>
      <c r="J1828" s="78"/>
    </row>
    <row r="1829" spans="1:10">
      <c r="A1829" s="76"/>
      <c r="B1829" s="76"/>
      <c r="C1829" s="76"/>
      <c r="D1829" s="72"/>
      <c r="E1829" s="76"/>
      <c r="F1829" s="76"/>
      <c r="G1829" s="76"/>
      <c r="H1829" s="76"/>
      <c r="I1829" s="77"/>
      <c r="J1829" s="78"/>
    </row>
    <row r="1830" spans="1:10">
      <c r="A1830" s="76"/>
      <c r="B1830" s="76"/>
      <c r="C1830" s="76"/>
      <c r="D1830" s="72"/>
      <c r="E1830" s="76"/>
      <c r="F1830" s="76"/>
      <c r="G1830" s="76"/>
      <c r="H1830" s="76"/>
      <c r="I1830" s="77"/>
      <c r="J1830" s="78"/>
    </row>
    <row r="1831" spans="1:10">
      <c r="A1831" s="76"/>
      <c r="B1831" s="76"/>
      <c r="C1831" s="76"/>
      <c r="D1831" s="72"/>
      <c r="E1831" s="76"/>
      <c r="F1831" s="76"/>
      <c r="G1831" s="76"/>
      <c r="H1831" s="76"/>
      <c r="I1831" s="77"/>
      <c r="J1831" s="78"/>
    </row>
    <row r="1832" spans="1:10">
      <c r="A1832" s="76"/>
      <c r="B1832" s="76"/>
      <c r="C1832" s="76"/>
      <c r="D1832" s="72"/>
      <c r="E1832" s="76"/>
      <c r="F1832" s="76"/>
      <c r="G1832" s="76"/>
      <c r="H1832" s="76"/>
      <c r="I1832" s="77"/>
      <c r="J1832" s="78"/>
    </row>
    <row r="1833" spans="1:10">
      <c r="A1833" s="76"/>
      <c r="B1833" s="76"/>
      <c r="C1833" s="76"/>
      <c r="D1833" s="72"/>
      <c r="E1833" s="76"/>
      <c r="F1833" s="76"/>
      <c r="G1833" s="76"/>
      <c r="H1833" s="76"/>
      <c r="I1833" s="77"/>
      <c r="J1833" s="78"/>
    </row>
    <row r="1834" spans="1:10">
      <c r="A1834" s="76"/>
      <c r="B1834" s="76"/>
      <c r="C1834" s="76"/>
      <c r="D1834" s="72"/>
      <c r="E1834" s="76"/>
      <c r="F1834" s="76"/>
      <c r="G1834" s="76"/>
      <c r="H1834" s="76"/>
      <c r="I1834" s="77"/>
      <c r="J1834" s="78"/>
    </row>
    <row r="1835" spans="1:10">
      <c r="A1835" s="76"/>
      <c r="B1835" s="76"/>
      <c r="C1835" s="76"/>
      <c r="D1835" s="72"/>
      <c r="E1835" s="76"/>
      <c r="F1835" s="76"/>
      <c r="G1835" s="76"/>
      <c r="H1835" s="76"/>
      <c r="I1835" s="77"/>
      <c r="J1835" s="78"/>
    </row>
  </sheetData>
  <sheetProtection algorithmName="SHA-512" hashValue="3Jq1bBamjbT4YFMr0MwC2kqUVwh6i2JtWrtlDdO4jWv1cDIKBfXc/iZbT2UMkEOUv4zK1I1gKLTXws5t1zAeQA==" saltValue="KGN7fjQCqWAN5PfMmFOwt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9:P19"/>
    <mergeCell ref="S19:U19"/>
    <mergeCell ref="V19:W19"/>
    <mergeCell ref="X19:Z19"/>
    <mergeCell ref="AB19:AD19"/>
    <mergeCell ref="AF19:AH19"/>
    <mergeCell ref="AJ19:AL19"/>
    <mergeCell ref="AN19:AP19"/>
    <mergeCell ref="AR19:AT19"/>
    <mergeCell ref="AV19:AX19"/>
    <mergeCell ref="AZ19:BB19"/>
    <mergeCell ref="BD19:BF19"/>
    <mergeCell ref="BH19:BJ19"/>
    <mergeCell ref="BL19:BN19"/>
    <mergeCell ref="AV5:AX5"/>
    <mergeCell ref="A20:A21"/>
    <mergeCell ref="B20:B21"/>
    <mergeCell ref="C20:C21"/>
    <mergeCell ref="D20:D21"/>
    <mergeCell ref="E20:E21"/>
    <mergeCell ref="N20:N21"/>
    <mergeCell ref="O20:O21"/>
    <mergeCell ref="F20:F21"/>
    <mergeCell ref="G20:G21"/>
    <mergeCell ref="H20:H21"/>
    <mergeCell ref="I20:I21"/>
    <mergeCell ref="J20:J21"/>
    <mergeCell ref="AF20:AM20"/>
    <mergeCell ref="AN20:AU20"/>
    <mergeCell ref="AV20:BC20"/>
    <mergeCell ref="BD20:BK20"/>
    <mergeCell ref="A18:Q18"/>
    <mergeCell ref="S18:AI18"/>
    <mergeCell ref="AJ18:AY18"/>
    <mergeCell ref="AZ18:BN18"/>
    <mergeCell ref="P20:P21"/>
    <mergeCell ref="Q20:Q21"/>
    <mergeCell ref="S20:U20"/>
    <mergeCell ref="V20:W20"/>
    <mergeCell ref="X20:AE20"/>
    <mergeCell ref="K20:K21"/>
    <mergeCell ref="L20:L21"/>
    <mergeCell ref="M20:M21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Downs'!$A$2:$A$9</xm:f>
          </x14:formula1>
          <xm:sqref>V22:V35 V8:V14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812"/>
  <sheetViews>
    <sheetView showGridLines="0" topLeftCell="B1" zoomScaleNormal="100" workbookViewId="0">
      <pane ySplit="7" topLeftCell="A8" activePane="bottomLeft" state="frozen"/>
      <selection sqref="A1:XFD1048576"/>
      <selection pane="bottomLeft"/>
    </sheetView>
  </sheetViews>
  <sheetFormatPr defaultColWidth="9.140625" defaultRowHeight="15"/>
  <cols>
    <col min="1" max="1" width="18" style="50" bestFit="1" customWidth="1"/>
    <col min="2" max="2" width="16.140625" style="50" bestFit="1" customWidth="1"/>
    <col min="3" max="3" width="17.7109375" style="50" bestFit="1" customWidth="1"/>
    <col min="4" max="4" width="20.5703125" style="50" bestFit="1" customWidth="1"/>
    <col min="5" max="5" width="23" style="50" bestFit="1" customWidth="1"/>
    <col min="6" max="6" width="16.85546875" style="50" bestFit="1" customWidth="1"/>
    <col min="7" max="7" width="13.7109375" style="50" bestFit="1" customWidth="1"/>
    <col min="8" max="8" width="12.28515625" style="50" customWidth="1"/>
    <col min="9" max="9" width="16.140625" style="50" bestFit="1" customWidth="1"/>
    <col min="10" max="10" width="19.85546875" style="50" bestFit="1" customWidth="1"/>
    <col min="11" max="11" width="14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50" bestFit="1" customWidth="1"/>
    <col min="16" max="16" width="10.5703125" style="50" bestFit="1" customWidth="1"/>
    <col min="17" max="17" width="21.5703125" style="50" bestFit="1" customWidth="1"/>
    <col min="18" max="18" width="20.140625" style="50" customWidth="1"/>
    <col min="19" max="21" width="10.5703125" style="50" customWidth="1"/>
    <col min="22" max="22" width="13.85546875" style="50" bestFit="1" customWidth="1"/>
    <col min="23" max="23" width="15.28515625" style="50" bestFit="1" customWidth="1"/>
    <col min="24" max="25" width="10.7109375" style="50" customWidth="1"/>
    <col min="26" max="28" width="10" style="50" customWidth="1"/>
    <col min="29" max="29" width="9.42578125" style="50" customWidth="1"/>
    <col min="30" max="30" width="10" style="50" customWidth="1"/>
    <col min="31" max="33" width="10.5703125" style="50" customWidth="1"/>
    <col min="34" max="34" width="9.85546875" style="50" customWidth="1"/>
    <col min="35" max="37" width="9.140625" style="50"/>
    <col min="38" max="40" width="10.5703125" style="50" customWidth="1"/>
    <col min="41" max="44" width="9.140625" style="50"/>
    <col min="45" max="47" width="10.5703125" style="50" customWidth="1"/>
    <col min="48" max="51" width="9.140625" style="50"/>
    <col min="52" max="54" width="10.5703125" style="50" customWidth="1"/>
    <col min="55" max="58" width="9.140625" style="50"/>
    <col min="59" max="59" width="10.42578125" style="50" customWidth="1"/>
    <col min="60" max="60" width="10.140625" style="50" customWidth="1"/>
    <col min="61" max="61" width="65.5703125" style="50" customWidth="1"/>
    <col min="62" max="16384" width="9.140625" style="50"/>
  </cols>
  <sheetData>
    <row r="1" spans="1:61">
      <c r="A1" s="174" t="s">
        <v>0</v>
      </c>
      <c r="B1" s="192"/>
      <c r="C1" s="174" t="str">
        <f>+'Summary Stats'!B1</f>
        <v>103 - Department of Commerce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61">
      <c r="A2" s="176" t="s">
        <v>119</v>
      </c>
      <c r="B2" s="192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X2" s="51"/>
      <c r="Y2" s="51"/>
      <c r="Z2" s="51"/>
      <c r="AA2" s="51"/>
      <c r="AB2" s="51"/>
      <c r="AC2" s="51"/>
      <c r="AD2" s="51"/>
      <c r="AE2" s="51"/>
      <c r="AF2" s="51"/>
      <c r="AG2" s="51"/>
      <c r="AL2" s="51"/>
      <c r="AM2" s="51"/>
      <c r="AN2" s="51"/>
      <c r="AS2" s="51"/>
      <c r="AT2" s="51"/>
      <c r="AU2" s="51"/>
      <c r="AZ2" s="51"/>
      <c r="BA2" s="51"/>
      <c r="BB2" s="51"/>
    </row>
    <row r="3" spans="1:61">
      <c r="A3" s="177" t="s">
        <v>25</v>
      </c>
      <c r="B3" s="178">
        <v>45432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X3" s="51"/>
      <c r="Y3" s="51"/>
      <c r="Z3" s="51"/>
      <c r="AA3" s="51"/>
      <c r="AB3" s="51"/>
      <c r="AC3" s="51"/>
      <c r="AE3" s="51"/>
      <c r="AF3" s="51"/>
      <c r="AG3" s="51"/>
      <c r="AL3" s="51"/>
      <c r="AM3" s="51"/>
      <c r="AN3" s="51"/>
      <c r="AS3" s="51"/>
      <c r="AT3" s="51"/>
      <c r="AU3" s="51"/>
      <c r="AZ3" s="51"/>
      <c r="BA3" s="51"/>
      <c r="BB3" s="51"/>
    </row>
    <row r="4" spans="1:61">
      <c r="A4" s="177"/>
      <c r="B4" s="192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X4" s="51"/>
      <c r="Y4" s="51"/>
      <c r="Z4" s="51"/>
      <c r="AA4" s="51"/>
      <c r="AB4" s="51"/>
      <c r="AC4" s="51"/>
      <c r="AE4" s="51"/>
      <c r="AF4" s="51"/>
      <c r="AG4" s="51"/>
      <c r="AL4" s="51"/>
      <c r="AM4" s="51"/>
      <c r="AN4" s="51"/>
      <c r="AS4" s="51"/>
      <c r="AT4" s="51"/>
      <c r="AU4" s="51"/>
      <c r="AZ4" s="51"/>
      <c r="BA4" s="51"/>
      <c r="BB4" s="51"/>
    </row>
    <row r="5" spans="1:61" s="92" customFormat="1" ht="14.45" customHeight="1">
      <c r="A5" s="245" t="s">
        <v>26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193" t="s">
        <v>120</v>
      </c>
      <c r="R5" s="53" t="s">
        <v>28</v>
      </c>
      <c r="S5" s="240"/>
      <c r="T5" s="241"/>
      <c r="U5" s="242"/>
      <c r="V5" s="240" t="s">
        <v>29</v>
      </c>
      <c r="W5" s="242"/>
      <c r="X5" s="244" t="s">
        <v>30</v>
      </c>
      <c r="Y5" s="244"/>
      <c r="Z5" s="244"/>
      <c r="AA5" s="244" t="s">
        <v>32</v>
      </c>
      <c r="AB5" s="244"/>
      <c r="AC5" s="244"/>
      <c r="AD5" s="221" t="s">
        <v>33</v>
      </c>
      <c r="AE5" s="244" t="s">
        <v>34</v>
      </c>
      <c r="AF5" s="244"/>
      <c r="AG5" s="244"/>
      <c r="AH5" s="244" t="s">
        <v>32</v>
      </c>
      <c r="AI5" s="244"/>
      <c r="AJ5" s="244"/>
      <c r="AK5" s="221" t="s">
        <v>33</v>
      </c>
      <c r="AL5" s="244" t="s">
        <v>34</v>
      </c>
      <c r="AM5" s="244"/>
      <c r="AN5" s="244"/>
      <c r="AO5" s="244" t="s">
        <v>32</v>
      </c>
      <c r="AP5" s="244"/>
      <c r="AQ5" s="244"/>
      <c r="AR5" s="221" t="s">
        <v>33</v>
      </c>
      <c r="AS5" s="244" t="s">
        <v>34</v>
      </c>
      <c r="AT5" s="244"/>
      <c r="AU5" s="244"/>
      <c r="AV5" s="244" t="s">
        <v>32</v>
      </c>
      <c r="AW5" s="244"/>
      <c r="AX5" s="244"/>
      <c r="AY5" s="221" t="s">
        <v>33</v>
      </c>
      <c r="AZ5" s="244" t="s">
        <v>34</v>
      </c>
      <c r="BA5" s="244"/>
      <c r="BB5" s="244"/>
      <c r="BC5" s="244" t="s">
        <v>32</v>
      </c>
      <c r="BD5" s="244"/>
      <c r="BE5" s="244"/>
      <c r="BF5" s="221" t="s">
        <v>33</v>
      </c>
      <c r="BG5" s="240"/>
      <c r="BH5" s="241"/>
      <c r="BI5" s="242"/>
    </row>
    <row r="6" spans="1:61" s="57" customFormat="1">
      <c r="A6" s="194"/>
      <c r="B6" s="195"/>
      <c r="C6" s="180"/>
      <c r="D6" s="181"/>
      <c r="E6" s="181"/>
      <c r="F6" s="181"/>
      <c r="G6" s="181"/>
      <c r="H6" s="181"/>
      <c r="I6" s="196"/>
      <c r="J6" s="195"/>
      <c r="K6" s="195"/>
      <c r="L6" s="195"/>
      <c r="M6" s="195"/>
      <c r="N6" s="195"/>
      <c r="O6" s="195"/>
      <c r="P6" s="195"/>
      <c r="Q6" s="181"/>
      <c r="R6" s="249" t="s">
        <v>58</v>
      </c>
      <c r="S6" s="231" t="s">
        <v>52</v>
      </c>
      <c r="T6" s="232"/>
      <c r="U6" s="233"/>
      <c r="V6" s="252"/>
      <c r="W6" s="253"/>
      <c r="X6" s="231" t="s">
        <v>53</v>
      </c>
      <c r="Y6" s="232"/>
      <c r="Z6" s="232"/>
      <c r="AA6" s="232"/>
      <c r="AB6" s="232"/>
      <c r="AC6" s="232"/>
      <c r="AD6" s="233"/>
      <c r="AE6" s="231" t="s">
        <v>54</v>
      </c>
      <c r="AF6" s="232"/>
      <c r="AG6" s="232"/>
      <c r="AH6" s="232"/>
      <c r="AI6" s="232"/>
      <c r="AJ6" s="232"/>
      <c r="AK6" s="233"/>
      <c r="AL6" s="231" t="s">
        <v>55</v>
      </c>
      <c r="AM6" s="232"/>
      <c r="AN6" s="232"/>
      <c r="AO6" s="232"/>
      <c r="AP6" s="232"/>
      <c r="AQ6" s="232"/>
      <c r="AR6" s="233"/>
      <c r="AS6" s="231" t="s">
        <v>56</v>
      </c>
      <c r="AT6" s="232"/>
      <c r="AU6" s="232"/>
      <c r="AV6" s="232"/>
      <c r="AW6" s="232"/>
      <c r="AX6" s="232"/>
      <c r="AY6" s="233"/>
      <c r="AZ6" s="231" t="s">
        <v>57</v>
      </c>
      <c r="BA6" s="232"/>
      <c r="BB6" s="232"/>
      <c r="BC6" s="232"/>
      <c r="BD6" s="232"/>
      <c r="BE6" s="232"/>
      <c r="BF6" s="233"/>
      <c r="BG6" s="56"/>
      <c r="BH6" s="56"/>
      <c r="BI6" s="56"/>
    </row>
    <row r="7" spans="1:61" s="94" customFormat="1" ht="75">
      <c r="A7" s="197" t="s">
        <v>35</v>
      </c>
      <c r="B7" s="183" t="s">
        <v>36</v>
      </c>
      <c r="C7" s="198" t="s">
        <v>37</v>
      </c>
      <c r="D7" s="183" t="s">
        <v>38</v>
      </c>
      <c r="E7" s="183" t="s">
        <v>39</v>
      </c>
      <c r="F7" s="183" t="s">
        <v>40</v>
      </c>
      <c r="G7" s="183" t="s">
        <v>41</v>
      </c>
      <c r="H7" s="183" t="s">
        <v>42</v>
      </c>
      <c r="I7" s="112" t="s">
        <v>43</v>
      </c>
      <c r="J7" s="113" t="s">
        <v>121</v>
      </c>
      <c r="K7" s="183" t="s">
        <v>45</v>
      </c>
      <c r="L7" s="183" t="s">
        <v>46</v>
      </c>
      <c r="M7" s="183" t="s">
        <v>47</v>
      </c>
      <c r="N7" s="183" t="s">
        <v>122</v>
      </c>
      <c r="O7" s="183" t="s">
        <v>49</v>
      </c>
      <c r="P7" s="183" t="s">
        <v>123</v>
      </c>
      <c r="Q7" s="183" t="s">
        <v>120</v>
      </c>
      <c r="R7" s="250"/>
      <c r="S7" s="59" t="s">
        <v>59</v>
      </c>
      <c r="T7" s="59" t="s">
        <v>60</v>
      </c>
      <c r="U7" s="59" t="s">
        <v>61</v>
      </c>
      <c r="V7" s="59" t="s">
        <v>62</v>
      </c>
      <c r="W7" s="59" t="s">
        <v>63</v>
      </c>
      <c r="X7" s="59" t="s">
        <v>64</v>
      </c>
      <c r="Y7" s="59" t="s">
        <v>65</v>
      </c>
      <c r="Z7" s="59" t="s">
        <v>66</v>
      </c>
      <c r="AA7" s="59" t="s">
        <v>59</v>
      </c>
      <c r="AB7" s="59" t="s">
        <v>60</v>
      </c>
      <c r="AC7" s="59" t="s">
        <v>68</v>
      </c>
      <c r="AD7" s="59" t="s">
        <v>69</v>
      </c>
      <c r="AE7" s="59" t="s">
        <v>64</v>
      </c>
      <c r="AF7" s="59" t="s">
        <v>65</v>
      </c>
      <c r="AG7" s="59" t="s">
        <v>66</v>
      </c>
      <c r="AH7" s="59" t="s">
        <v>59</v>
      </c>
      <c r="AI7" s="59" t="s">
        <v>60</v>
      </c>
      <c r="AJ7" s="59" t="s">
        <v>68</v>
      </c>
      <c r="AK7" s="59" t="s">
        <v>69</v>
      </c>
      <c r="AL7" s="59" t="s">
        <v>64</v>
      </c>
      <c r="AM7" s="59" t="s">
        <v>65</v>
      </c>
      <c r="AN7" s="59" t="s">
        <v>66</v>
      </c>
      <c r="AO7" s="59" t="s">
        <v>59</v>
      </c>
      <c r="AP7" s="59" t="s">
        <v>60</v>
      </c>
      <c r="AQ7" s="59" t="s">
        <v>68</v>
      </c>
      <c r="AR7" s="59" t="s">
        <v>69</v>
      </c>
      <c r="AS7" s="59" t="s">
        <v>64</v>
      </c>
      <c r="AT7" s="59" t="s">
        <v>65</v>
      </c>
      <c r="AU7" s="59" t="s">
        <v>66</v>
      </c>
      <c r="AV7" s="59" t="s">
        <v>59</v>
      </c>
      <c r="AW7" s="59" t="s">
        <v>60</v>
      </c>
      <c r="AX7" s="59" t="s">
        <v>68</v>
      </c>
      <c r="AY7" s="59" t="s">
        <v>69</v>
      </c>
      <c r="AZ7" s="59" t="s">
        <v>64</v>
      </c>
      <c r="BA7" s="59" t="s">
        <v>65</v>
      </c>
      <c r="BB7" s="59" t="s">
        <v>66</v>
      </c>
      <c r="BC7" s="59" t="s">
        <v>59</v>
      </c>
      <c r="BD7" s="59" t="s">
        <v>60</v>
      </c>
      <c r="BE7" s="59" t="s">
        <v>68</v>
      </c>
      <c r="BF7" s="59" t="s">
        <v>69</v>
      </c>
      <c r="BG7" s="60" t="s">
        <v>70</v>
      </c>
      <c r="BH7" s="60" t="s">
        <v>71</v>
      </c>
      <c r="BI7" s="60" t="s">
        <v>72</v>
      </c>
    </row>
    <row r="8" spans="1:61" s="98" customFormat="1">
      <c r="A8" s="199"/>
      <c r="B8" s="199"/>
      <c r="C8" s="199"/>
      <c r="D8" s="199"/>
      <c r="E8" s="199"/>
      <c r="F8" s="185"/>
      <c r="G8" s="200"/>
      <c r="H8" s="200"/>
      <c r="I8" s="201"/>
      <c r="J8" s="199"/>
      <c r="K8" s="199"/>
      <c r="L8" s="202"/>
      <c r="M8" s="202"/>
      <c r="N8" s="199"/>
      <c r="O8" s="203"/>
      <c r="P8" s="199"/>
      <c r="Q8" s="204">
        <f>IF(P8="Yes",O8*1,I8*3.56+O8)</f>
        <v>0</v>
      </c>
      <c r="R8" s="95"/>
      <c r="S8" s="96"/>
      <c r="T8" s="96"/>
      <c r="U8" s="96"/>
      <c r="V8" s="67"/>
      <c r="W8" s="62"/>
      <c r="X8" s="67"/>
      <c r="Y8" s="65"/>
      <c r="Z8" s="68">
        <f t="shared" ref="Z8" si="0">X8+Y8</f>
        <v>0</v>
      </c>
      <c r="AA8" s="65"/>
      <c r="AB8" s="65"/>
      <c r="AC8" s="65"/>
      <c r="AD8" s="65"/>
      <c r="AE8" s="67"/>
      <c r="AF8" s="65"/>
      <c r="AG8" s="68">
        <f t="shared" ref="AG8" si="1">AE8+AF8</f>
        <v>0</v>
      </c>
      <c r="AH8" s="65"/>
      <c r="AI8" s="65"/>
      <c r="AJ8" s="65"/>
      <c r="AK8" s="65"/>
      <c r="AL8" s="67"/>
      <c r="AM8" s="65"/>
      <c r="AN8" s="68">
        <f t="shared" ref="AN8" si="2">AL8+AM8</f>
        <v>0</v>
      </c>
      <c r="AO8" s="65"/>
      <c r="AP8" s="65"/>
      <c r="AQ8" s="65"/>
      <c r="AR8" s="65"/>
      <c r="AS8" s="67"/>
      <c r="AT8" s="65"/>
      <c r="AU8" s="68">
        <f t="shared" ref="AU8" si="3">AS8+AT8</f>
        <v>0</v>
      </c>
      <c r="AV8" s="65"/>
      <c r="AW8" s="65"/>
      <c r="AX8" s="65"/>
      <c r="AY8" s="65"/>
      <c r="AZ8" s="67"/>
      <c r="BA8" s="65"/>
      <c r="BB8" s="68">
        <f t="shared" ref="BB8" si="4">AZ8+BA8</f>
        <v>0</v>
      </c>
      <c r="BC8" s="65"/>
      <c r="BD8" s="65"/>
      <c r="BE8" s="65"/>
      <c r="BF8" s="65"/>
      <c r="BG8" s="97"/>
      <c r="BH8" s="97"/>
      <c r="BI8" s="97"/>
    </row>
    <row r="9" spans="1:61" s="70" customFormat="1">
      <c r="A9" s="205"/>
      <c r="B9" s="205"/>
      <c r="C9" s="205"/>
      <c r="D9" s="191"/>
      <c r="E9" s="205"/>
      <c r="F9" s="206"/>
      <c r="G9" s="206"/>
      <c r="H9" s="206"/>
      <c r="I9" s="207">
        <f>SUM(I8:I8)</f>
        <v>0</v>
      </c>
      <c r="J9" s="205"/>
      <c r="K9" s="205"/>
      <c r="L9" s="208"/>
      <c r="M9" s="208"/>
      <c r="N9" s="191"/>
      <c r="O9" s="209">
        <f>SUM(O8:O8)</f>
        <v>0</v>
      </c>
      <c r="P9" s="205"/>
      <c r="Q9" s="210">
        <f>SUM(Q8:Q8)</f>
        <v>0</v>
      </c>
      <c r="R9" s="74"/>
      <c r="S9" s="75">
        <f>SUM(S8)</f>
        <v>0</v>
      </c>
      <c r="T9" s="75">
        <f>SUM(T8)</f>
        <v>0</v>
      </c>
      <c r="U9" s="75">
        <f>SUM(U8)</f>
        <v>0</v>
      </c>
      <c r="V9" s="99"/>
      <c r="X9" s="75">
        <f t="shared" ref="X9:BF9" si="5">SUM(X8:X8)</f>
        <v>0</v>
      </c>
      <c r="Y9" s="75">
        <f t="shared" si="5"/>
        <v>0</v>
      </c>
      <c r="Z9" s="75">
        <f t="shared" si="5"/>
        <v>0</v>
      </c>
      <c r="AA9" s="75">
        <f t="shared" si="5"/>
        <v>0</v>
      </c>
      <c r="AB9" s="75">
        <f t="shared" si="5"/>
        <v>0</v>
      </c>
      <c r="AC9" s="75">
        <f t="shared" si="5"/>
        <v>0</v>
      </c>
      <c r="AD9" s="75">
        <f t="shared" si="5"/>
        <v>0</v>
      </c>
      <c r="AE9" s="75">
        <f t="shared" si="5"/>
        <v>0</v>
      </c>
      <c r="AF9" s="75">
        <f t="shared" si="5"/>
        <v>0</v>
      </c>
      <c r="AG9" s="75">
        <f t="shared" si="5"/>
        <v>0</v>
      </c>
      <c r="AH9" s="75">
        <f t="shared" si="5"/>
        <v>0</v>
      </c>
      <c r="AI9" s="75">
        <f t="shared" si="5"/>
        <v>0</v>
      </c>
      <c r="AJ9" s="75">
        <f t="shared" si="5"/>
        <v>0</v>
      </c>
      <c r="AK9" s="75">
        <f t="shared" si="5"/>
        <v>0</v>
      </c>
      <c r="AL9" s="75">
        <f t="shared" si="5"/>
        <v>0</v>
      </c>
      <c r="AM9" s="75">
        <f t="shared" si="5"/>
        <v>0</v>
      </c>
      <c r="AN9" s="75">
        <f t="shared" si="5"/>
        <v>0</v>
      </c>
      <c r="AO9" s="75">
        <f t="shared" si="5"/>
        <v>0</v>
      </c>
      <c r="AP9" s="75">
        <f t="shared" si="5"/>
        <v>0</v>
      </c>
      <c r="AQ9" s="75">
        <f t="shared" si="5"/>
        <v>0</v>
      </c>
      <c r="AR9" s="75">
        <f t="shared" si="5"/>
        <v>0</v>
      </c>
      <c r="AS9" s="75">
        <f t="shared" si="5"/>
        <v>0</v>
      </c>
      <c r="AT9" s="75">
        <f t="shared" si="5"/>
        <v>0</v>
      </c>
      <c r="AU9" s="75">
        <f t="shared" si="5"/>
        <v>0</v>
      </c>
      <c r="AV9" s="75">
        <f t="shared" si="5"/>
        <v>0</v>
      </c>
      <c r="AW9" s="75">
        <f t="shared" si="5"/>
        <v>0</v>
      </c>
      <c r="AX9" s="75">
        <f t="shared" si="5"/>
        <v>0</v>
      </c>
      <c r="AY9" s="75">
        <f t="shared" si="5"/>
        <v>0</v>
      </c>
      <c r="AZ9" s="75">
        <f t="shared" si="5"/>
        <v>0</v>
      </c>
      <c r="BA9" s="75">
        <f t="shared" si="5"/>
        <v>0</v>
      </c>
      <c r="BB9" s="75">
        <f t="shared" si="5"/>
        <v>0</v>
      </c>
      <c r="BC9" s="75">
        <f t="shared" si="5"/>
        <v>0</v>
      </c>
      <c r="BD9" s="75">
        <f t="shared" si="5"/>
        <v>0</v>
      </c>
      <c r="BE9" s="75">
        <f t="shared" si="5"/>
        <v>0</v>
      </c>
      <c r="BF9" s="75">
        <f t="shared" si="5"/>
        <v>0</v>
      </c>
    </row>
    <row r="10" spans="1:61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1">
      <c r="A11" s="76"/>
      <c r="B11" s="76"/>
      <c r="C11" s="76"/>
      <c r="D11" s="72"/>
      <c r="E11" s="76"/>
      <c r="F11" s="76"/>
      <c r="G11" s="76"/>
      <c r="H11" s="76"/>
      <c r="I11" s="77"/>
      <c r="J11" s="78"/>
    </row>
    <row r="12" spans="1:61" s="49" customFormat="1">
      <c r="A12" s="251" t="s">
        <v>116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25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 t="s">
        <v>116</v>
      </c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 t="s">
        <v>116</v>
      </c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 t="s">
        <v>116</v>
      </c>
      <c r="BH12" s="244"/>
      <c r="BI12" s="244"/>
    </row>
    <row r="13" spans="1:61" ht="30">
      <c r="A13" s="243" t="s">
        <v>117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79" t="s">
        <v>120</v>
      </c>
      <c r="R13" s="79"/>
      <c r="S13" s="240"/>
      <c r="T13" s="241"/>
      <c r="U13" s="242"/>
      <c r="V13" s="240" t="s">
        <v>29</v>
      </c>
      <c r="W13" s="242"/>
      <c r="X13" s="244" t="s">
        <v>30</v>
      </c>
      <c r="Y13" s="244"/>
      <c r="Z13" s="244"/>
      <c r="AA13" s="244" t="s">
        <v>32</v>
      </c>
      <c r="AB13" s="244"/>
      <c r="AC13" s="244"/>
      <c r="AD13" s="221" t="s">
        <v>33</v>
      </c>
      <c r="AE13" s="244" t="s">
        <v>34</v>
      </c>
      <c r="AF13" s="244"/>
      <c r="AG13" s="244"/>
      <c r="AH13" s="244" t="s">
        <v>32</v>
      </c>
      <c r="AI13" s="244"/>
      <c r="AJ13" s="244"/>
      <c r="AK13" s="221" t="s">
        <v>33</v>
      </c>
      <c r="AL13" s="244" t="s">
        <v>34</v>
      </c>
      <c r="AM13" s="244"/>
      <c r="AN13" s="244"/>
      <c r="AO13" s="244" t="s">
        <v>32</v>
      </c>
      <c r="AP13" s="244"/>
      <c r="AQ13" s="244"/>
      <c r="AR13" s="221" t="s">
        <v>33</v>
      </c>
      <c r="AS13" s="244" t="s">
        <v>34</v>
      </c>
      <c r="AT13" s="244"/>
      <c r="AU13" s="244"/>
      <c r="AV13" s="244" t="s">
        <v>32</v>
      </c>
      <c r="AW13" s="244"/>
      <c r="AX13" s="244"/>
      <c r="AY13" s="221" t="s">
        <v>33</v>
      </c>
      <c r="AZ13" s="244" t="s">
        <v>34</v>
      </c>
      <c r="BA13" s="244"/>
      <c r="BB13" s="244"/>
      <c r="BC13" s="244" t="s">
        <v>32</v>
      </c>
      <c r="BD13" s="244"/>
      <c r="BE13" s="244"/>
      <c r="BF13" s="221" t="s">
        <v>33</v>
      </c>
      <c r="BG13" s="240"/>
      <c r="BH13" s="241"/>
      <c r="BI13" s="242"/>
    </row>
    <row r="14" spans="1:61">
      <c r="A14" s="100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101"/>
      <c r="Q14" s="54"/>
      <c r="R14" s="102"/>
      <c r="S14" s="231" t="s">
        <v>52</v>
      </c>
      <c r="T14" s="232"/>
      <c r="U14" s="233"/>
      <c r="V14" s="252"/>
      <c r="W14" s="253"/>
      <c r="X14" s="231" t="s">
        <v>53</v>
      </c>
      <c r="Y14" s="232"/>
      <c r="Z14" s="232"/>
      <c r="AA14" s="232"/>
      <c r="AB14" s="232"/>
      <c r="AC14" s="232"/>
      <c r="AD14" s="233"/>
      <c r="AE14" s="231" t="s">
        <v>54</v>
      </c>
      <c r="AF14" s="232"/>
      <c r="AG14" s="232"/>
      <c r="AH14" s="232"/>
      <c r="AI14" s="232"/>
      <c r="AJ14" s="232"/>
      <c r="AK14" s="233"/>
      <c r="AL14" s="231" t="s">
        <v>55</v>
      </c>
      <c r="AM14" s="232"/>
      <c r="AN14" s="232"/>
      <c r="AO14" s="232"/>
      <c r="AP14" s="232"/>
      <c r="AQ14" s="232"/>
      <c r="AR14" s="233"/>
      <c r="AS14" s="231" t="s">
        <v>56</v>
      </c>
      <c r="AT14" s="232"/>
      <c r="AU14" s="232"/>
      <c r="AV14" s="232"/>
      <c r="AW14" s="232"/>
      <c r="AX14" s="232"/>
      <c r="AY14" s="233"/>
      <c r="AZ14" s="231" t="s">
        <v>57</v>
      </c>
      <c r="BA14" s="232"/>
      <c r="BB14" s="232"/>
      <c r="BC14" s="232"/>
      <c r="BD14" s="232"/>
      <c r="BE14" s="232"/>
      <c r="BF14" s="233"/>
      <c r="BG14" s="56"/>
      <c r="BH14" s="56"/>
      <c r="BI14" s="56"/>
    </row>
    <row r="15" spans="1:61" ht="75">
      <c r="A15" s="58" t="s">
        <v>35</v>
      </c>
      <c r="B15" s="58" t="s">
        <v>36</v>
      </c>
      <c r="C15" s="58" t="s">
        <v>37</v>
      </c>
      <c r="D15" s="58" t="s">
        <v>38</v>
      </c>
      <c r="E15" s="58" t="s">
        <v>39</v>
      </c>
      <c r="F15" s="58" t="s">
        <v>40</v>
      </c>
      <c r="G15" s="58" t="s">
        <v>41</v>
      </c>
      <c r="H15" s="58" t="s">
        <v>42</v>
      </c>
      <c r="I15" s="93" t="s">
        <v>43</v>
      </c>
      <c r="J15" s="93" t="s">
        <v>121</v>
      </c>
      <c r="K15" s="58" t="s">
        <v>45</v>
      </c>
      <c r="L15" s="58" t="s">
        <v>46</v>
      </c>
      <c r="M15" s="58" t="s">
        <v>47</v>
      </c>
      <c r="N15" s="103" t="s">
        <v>122</v>
      </c>
      <c r="O15" s="58" t="s">
        <v>49</v>
      </c>
      <c r="P15" s="58" t="s">
        <v>123</v>
      </c>
      <c r="Q15" s="58" t="s">
        <v>120</v>
      </c>
      <c r="R15" s="58"/>
      <c r="S15" s="59" t="s">
        <v>59</v>
      </c>
      <c r="T15" s="59" t="s">
        <v>60</v>
      </c>
      <c r="U15" s="59" t="s">
        <v>61</v>
      </c>
      <c r="V15" s="59" t="s">
        <v>62</v>
      </c>
      <c r="W15" s="59" t="s">
        <v>63</v>
      </c>
      <c r="X15" s="59" t="s">
        <v>64</v>
      </c>
      <c r="Y15" s="59" t="s">
        <v>65</v>
      </c>
      <c r="Z15" s="59" t="s">
        <v>66</v>
      </c>
      <c r="AA15" s="59" t="s">
        <v>59</v>
      </c>
      <c r="AB15" s="59" t="s">
        <v>60</v>
      </c>
      <c r="AC15" s="59" t="s">
        <v>68</v>
      </c>
      <c r="AD15" s="59" t="s">
        <v>69</v>
      </c>
      <c r="AE15" s="59" t="s">
        <v>64</v>
      </c>
      <c r="AF15" s="59" t="s">
        <v>65</v>
      </c>
      <c r="AG15" s="59" t="s">
        <v>66</v>
      </c>
      <c r="AH15" s="59" t="s">
        <v>59</v>
      </c>
      <c r="AI15" s="59" t="s">
        <v>60</v>
      </c>
      <c r="AJ15" s="59" t="s">
        <v>68</v>
      </c>
      <c r="AK15" s="59" t="s">
        <v>69</v>
      </c>
      <c r="AL15" s="59" t="s">
        <v>64</v>
      </c>
      <c r="AM15" s="59" t="s">
        <v>65</v>
      </c>
      <c r="AN15" s="59" t="s">
        <v>66</v>
      </c>
      <c r="AO15" s="59" t="s">
        <v>59</v>
      </c>
      <c r="AP15" s="59" t="s">
        <v>60</v>
      </c>
      <c r="AQ15" s="59" t="s">
        <v>68</v>
      </c>
      <c r="AR15" s="59" t="s">
        <v>69</v>
      </c>
      <c r="AS15" s="59" t="s">
        <v>64</v>
      </c>
      <c r="AT15" s="59" t="s">
        <v>65</v>
      </c>
      <c r="AU15" s="59" t="s">
        <v>66</v>
      </c>
      <c r="AV15" s="59" t="s">
        <v>59</v>
      </c>
      <c r="AW15" s="59" t="s">
        <v>60</v>
      </c>
      <c r="AX15" s="59" t="s">
        <v>68</v>
      </c>
      <c r="AY15" s="59" t="s">
        <v>69</v>
      </c>
      <c r="AZ15" s="59" t="s">
        <v>64</v>
      </c>
      <c r="BA15" s="59" t="s">
        <v>65</v>
      </c>
      <c r="BB15" s="59" t="s">
        <v>66</v>
      </c>
      <c r="BC15" s="59" t="s">
        <v>59</v>
      </c>
      <c r="BD15" s="59" t="s">
        <v>60</v>
      </c>
      <c r="BE15" s="59" t="s">
        <v>68</v>
      </c>
      <c r="BF15" s="59" t="s">
        <v>69</v>
      </c>
      <c r="BG15" s="60" t="s">
        <v>70</v>
      </c>
      <c r="BH15" s="60" t="s">
        <v>71</v>
      </c>
      <c r="BI15" s="60" t="s">
        <v>72</v>
      </c>
    </row>
    <row r="16" spans="1:61" s="70" customFormat="1">
      <c r="A16" s="104"/>
      <c r="B16" s="84" t="s">
        <v>74</v>
      </c>
      <c r="C16" s="84" t="s">
        <v>75</v>
      </c>
      <c r="D16" s="62" t="s">
        <v>76</v>
      </c>
      <c r="E16" s="104"/>
      <c r="F16" s="105"/>
      <c r="G16" s="105"/>
      <c r="H16" s="105"/>
      <c r="I16" s="106"/>
      <c r="J16" s="104"/>
      <c r="K16" s="104"/>
      <c r="L16" s="107"/>
      <c r="M16" s="107"/>
      <c r="N16" s="62"/>
      <c r="O16" s="108"/>
      <c r="P16" s="104"/>
      <c r="Q16" s="109">
        <f t="shared" ref="Q16:Q29" si="6">IF(P16="Yes",O16*1,I16*3.56+O16)</f>
        <v>0</v>
      </c>
      <c r="R16" s="109"/>
      <c r="S16" s="65"/>
      <c r="T16" s="65"/>
      <c r="U16" s="65"/>
      <c r="V16" s="67"/>
      <c r="W16" s="83"/>
      <c r="X16" s="65"/>
      <c r="Y16" s="65"/>
      <c r="Z16" s="68">
        <f t="shared" ref="Z16:Z29" si="7">X16+Y16</f>
        <v>0</v>
      </c>
      <c r="AA16" s="65"/>
      <c r="AB16" s="65"/>
      <c r="AC16" s="65"/>
      <c r="AD16" s="65"/>
      <c r="AE16" s="65"/>
      <c r="AF16" s="65"/>
      <c r="AG16" s="68">
        <f t="shared" ref="AG16:AG29" si="8">AE16+AF16</f>
        <v>0</v>
      </c>
      <c r="AH16" s="65"/>
      <c r="AI16" s="65"/>
      <c r="AJ16" s="65"/>
      <c r="AK16" s="65"/>
      <c r="AL16" s="65"/>
      <c r="AM16" s="65"/>
      <c r="AN16" s="68">
        <f t="shared" ref="AN16:AN29" si="9">AL16+AM16</f>
        <v>0</v>
      </c>
      <c r="AO16" s="65"/>
      <c r="AP16" s="65"/>
      <c r="AQ16" s="65"/>
      <c r="AR16" s="65"/>
      <c r="AS16" s="65"/>
      <c r="AT16" s="65"/>
      <c r="AU16" s="68">
        <f t="shared" ref="AU16:AU29" si="10">AS16+AT16</f>
        <v>0</v>
      </c>
      <c r="AV16" s="65"/>
      <c r="AW16" s="65"/>
      <c r="AX16" s="65"/>
      <c r="AY16" s="65"/>
      <c r="AZ16" s="65"/>
      <c r="BA16" s="65"/>
      <c r="BB16" s="68">
        <f t="shared" ref="BB16:BB29" si="11">AZ16+BA16</f>
        <v>0</v>
      </c>
      <c r="BC16" s="65"/>
      <c r="BD16" s="65"/>
      <c r="BE16" s="65"/>
      <c r="BF16" s="65"/>
      <c r="BG16" s="83"/>
      <c r="BH16" s="83"/>
      <c r="BI16" s="83"/>
    </row>
    <row r="17" spans="1:61" s="70" customFormat="1">
      <c r="A17" s="104"/>
      <c r="B17" s="84" t="s">
        <v>74</v>
      </c>
      <c r="C17" s="84" t="s">
        <v>75</v>
      </c>
      <c r="D17" s="62" t="s">
        <v>76</v>
      </c>
      <c r="E17" s="104"/>
      <c r="F17" s="105"/>
      <c r="G17" s="105"/>
      <c r="H17" s="105"/>
      <c r="I17" s="106"/>
      <c r="J17" s="104"/>
      <c r="K17" s="104"/>
      <c r="L17" s="107"/>
      <c r="M17" s="107"/>
      <c r="N17" s="62"/>
      <c r="O17" s="108"/>
      <c r="P17" s="104"/>
      <c r="Q17" s="109">
        <f t="shared" si="6"/>
        <v>0</v>
      </c>
      <c r="R17" s="109"/>
      <c r="S17" s="65"/>
      <c r="T17" s="65"/>
      <c r="U17" s="65"/>
      <c r="V17" s="67"/>
      <c r="W17" s="83"/>
      <c r="X17" s="65"/>
      <c r="Y17" s="65"/>
      <c r="Z17" s="68">
        <f t="shared" si="7"/>
        <v>0</v>
      </c>
      <c r="AA17" s="65"/>
      <c r="AB17" s="65"/>
      <c r="AC17" s="65"/>
      <c r="AD17" s="65"/>
      <c r="AE17" s="65"/>
      <c r="AF17" s="65"/>
      <c r="AG17" s="68">
        <f t="shared" si="8"/>
        <v>0</v>
      </c>
      <c r="AH17" s="65"/>
      <c r="AI17" s="65"/>
      <c r="AJ17" s="65"/>
      <c r="AK17" s="65"/>
      <c r="AL17" s="65"/>
      <c r="AM17" s="65"/>
      <c r="AN17" s="68">
        <f t="shared" si="9"/>
        <v>0</v>
      </c>
      <c r="AO17" s="65"/>
      <c r="AP17" s="65"/>
      <c r="AQ17" s="65"/>
      <c r="AR17" s="65"/>
      <c r="AS17" s="65"/>
      <c r="AT17" s="65"/>
      <c r="AU17" s="68">
        <f t="shared" si="10"/>
        <v>0</v>
      </c>
      <c r="AV17" s="65"/>
      <c r="AW17" s="65"/>
      <c r="AX17" s="65"/>
      <c r="AY17" s="65"/>
      <c r="AZ17" s="65"/>
      <c r="BA17" s="65"/>
      <c r="BB17" s="68">
        <f t="shared" si="11"/>
        <v>0</v>
      </c>
      <c r="BC17" s="65"/>
      <c r="BD17" s="65"/>
      <c r="BE17" s="65"/>
      <c r="BF17" s="65"/>
      <c r="BG17" s="83"/>
      <c r="BH17" s="83"/>
      <c r="BI17" s="83"/>
    </row>
    <row r="18" spans="1:61" s="70" customFormat="1">
      <c r="A18" s="104"/>
      <c r="B18" s="84" t="s">
        <v>74</v>
      </c>
      <c r="C18" s="84" t="s">
        <v>75</v>
      </c>
      <c r="D18" s="62" t="s">
        <v>76</v>
      </c>
      <c r="E18" s="104"/>
      <c r="F18" s="105"/>
      <c r="G18" s="105"/>
      <c r="H18" s="105"/>
      <c r="I18" s="106"/>
      <c r="J18" s="104"/>
      <c r="K18" s="104"/>
      <c r="L18" s="107"/>
      <c r="M18" s="107"/>
      <c r="N18" s="62"/>
      <c r="O18" s="108"/>
      <c r="P18" s="104"/>
      <c r="Q18" s="109">
        <f t="shared" si="6"/>
        <v>0</v>
      </c>
      <c r="R18" s="109"/>
      <c r="S18" s="65"/>
      <c r="T18" s="65"/>
      <c r="U18" s="65"/>
      <c r="V18" s="67"/>
      <c r="W18" s="83"/>
      <c r="X18" s="65"/>
      <c r="Y18" s="65"/>
      <c r="Z18" s="68">
        <f t="shared" si="7"/>
        <v>0</v>
      </c>
      <c r="AA18" s="65"/>
      <c r="AB18" s="65"/>
      <c r="AC18" s="65"/>
      <c r="AD18" s="65"/>
      <c r="AE18" s="65"/>
      <c r="AF18" s="65"/>
      <c r="AG18" s="68">
        <f t="shared" si="8"/>
        <v>0</v>
      </c>
      <c r="AH18" s="65"/>
      <c r="AI18" s="65"/>
      <c r="AJ18" s="65"/>
      <c r="AK18" s="65"/>
      <c r="AL18" s="65"/>
      <c r="AM18" s="65"/>
      <c r="AN18" s="68">
        <f t="shared" si="9"/>
        <v>0</v>
      </c>
      <c r="AO18" s="65"/>
      <c r="AP18" s="65"/>
      <c r="AQ18" s="65"/>
      <c r="AR18" s="65"/>
      <c r="AS18" s="65"/>
      <c r="AT18" s="65"/>
      <c r="AU18" s="68">
        <f t="shared" si="10"/>
        <v>0</v>
      </c>
      <c r="AV18" s="65"/>
      <c r="AW18" s="65"/>
      <c r="AX18" s="65"/>
      <c r="AY18" s="65"/>
      <c r="AZ18" s="65"/>
      <c r="BA18" s="65"/>
      <c r="BB18" s="68">
        <f t="shared" si="11"/>
        <v>0</v>
      </c>
      <c r="BC18" s="65"/>
      <c r="BD18" s="65"/>
      <c r="BE18" s="65"/>
      <c r="BF18" s="65"/>
      <c r="BG18" s="83"/>
      <c r="BH18" s="83"/>
      <c r="BI18" s="83"/>
    </row>
    <row r="19" spans="1:61" s="70" customFormat="1">
      <c r="A19" s="104"/>
      <c r="B19" s="84" t="s">
        <v>74</v>
      </c>
      <c r="C19" s="84" t="s">
        <v>75</v>
      </c>
      <c r="D19" s="62" t="s">
        <v>76</v>
      </c>
      <c r="E19" s="104"/>
      <c r="F19" s="105"/>
      <c r="G19" s="105"/>
      <c r="H19" s="105"/>
      <c r="I19" s="106"/>
      <c r="J19" s="104"/>
      <c r="K19" s="104"/>
      <c r="L19" s="107"/>
      <c r="M19" s="107"/>
      <c r="N19" s="62"/>
      <c r="O19" s="108"/>
      <c r="P19" s="104"/>
      <c r="Q19" s="109">
        <f t="shared" si="6"/>
        <v>0</v>
      </c>
      <c r="R19" s="109"/>
      <c r="S19" s="65"/>
      <c r="T19" s="65"/>
      <c r="U19" s="65"/>
      <c r="V19" s="67"/>
      <c r="W19" s="83"/>
      <c r="X19" s="65"/>
      <c r="Y19" s="65"/>
      <c r="Z19" s="68">
        <f t="shared" si="7"/>
        <v>0</v>
      </c>
      <c r="AA19" s="65"/>
      <c r="AB19" s="65"/>
      <c r="AC19" s="65"/>
      <c r="AD19" s="65"/>
      <c r="AE19" s="65"/>
      <c r="AF19" s="65"/>
      <c r="AG19" s="68">
        <f t="shared" si="8"/>
        <v>0</v>
      </c>
      <c r="AH19" s="65"/>
      <c r="AI19" s="65"/>
      <c r="AJ19" s="65"/>
      <c r="AK19" s="65"/>
      <c r="AL19" s="65"/>
      <c r="AM19" s="65"/>
      <c r="AN19" s="68">
        <f t="shared" si="9"/>
        <v>0</v>
      </c>
      <c r="AO19" s="65"/>
      <c r="AP19" s="65"/>
      <c r="AQ19" s="65"/>
      <c r="AR19" s="65"/>
      <c r="AS19" s="65"/>
      <c r="AT19" s="65"/>
      <c r="AU19" s="68">
        <f t="shared" si="10"/>
        <v>0</v>
      </c>
      <c r="AV19" s="65"/>
      <c r="AW19" s="65"/>
      <c r="AX19" s="65"/>
      <c r="AY19" s="65"/>
      <c r="AZ19" s="65"/>
      <c r="BA19" s="65"/>
      <c r="BB19" s="68">
        <f t="shared" si="11"/>
        <v>0</v>
      </c>
      <c r="BC19" s="65"/>
      <c r="BD19" s="65"/>
      <c r="BE19" s="65"/>
      <c r="BF19" s="65"/>
      <c r="BG19" s="83"/>
      <c r="BH19" s="83"/>
      <c r="BI19" s="83"/>
    </row>
    <row r="20" spans="1:61" s="70" customFormat="1">
      <c r="A20" s="104"/>
      <c r="B20" s="84" t="s">
        <v>74</v>
      </c>
      <c r="C20" s="84" t="s">
        <v>75</v>
      </c>
      <c r="D20" s="62" t="s">
        <v>76</v>
      </c>
      <c r="E20" s="104"/>
      <c r="F20" s="105"/>
      <c r="G20" s="105"/>
      <c r="H20" s="105"/>
      <c r="I20" s="106"/>
      <c r="J20" s="104"/>
      <c r="K20" s="104"/>
      <c r="L20" s="107"/>
      <c r="M20" s="107"/>
      <c r="N20" s="62"/>
      <c r="O20" s="108"/>
      <c r="P20" s="104"/>
      <c r="Q20" s="109">
        <f t="shared" si="6"/>
        <v>0</v>
      </c>
      <c r="R20" s="109"/>
      <c r="S20" s="65"/>
      <c r="T20" s="65"/>
      <c r="U20" s="65"/>
      <c r="V20" s="67"/>
      <c r="W20" s="83"/>
      <c r="X20" s="65"/>
      <c r="Y20" s="65"/>
      <c r="Z20" s="68">
        <f t="shared" si="7"/>
        <v>0</v>
      </c>
      <c r="AA20" s="65"/>
      <c r="AB20" s="65"/>
      <c r="AC20" s="65"/>
      <c r="AD20" s="65"/>
      <c r="AE20" s="65"/>
      <c r="AF20" s="65"/>
      <c r="AG20" s="68">
        <f t="shared" si="8"/>
        <v>0</v>
      </c>
      <c r="AH20" s="65"/>
      <c r="AI20" s="65"/>
      <c r="AJ20" s="65"/>
      <c r="AK20" s="65"/>
      <c r="AL20" s="65"/>
      <c r="AM20" s="65"/>
      <c r="AN20" s="68">
        <f t="shared" si="9"/>
        <v>0</v>
      </c>
      <c r="AO20" s="65"/>
      <c r="AP20" s="65"/>
      <c r="AQ20" s="65"/>
      <c r="AR20" s="65"/>
      <c r="AS20" s="65"/>
      <c r="AT20" s="65"/>
      <c r="AU20" s="68">
        <f t="shared" si="10"/>
        <v>0</v>
      </c>
      <c r="AV20" s="65"/>
      <c r="AW20" s="65"/>
      <c r="AX20" s="65"/>
      <c r="AY20" s="65"/>
      <c r="AZ20" s="65"/>
      <c r="BA20" s="65"/>
      <c r="BB20" s="68">
        <f t="shared" si="11"/>
        <v>0</v>
      </c>
      <c r="BC20" s="65"/>
      <c r="BD20" s="65"/>
      <c r="BE20" s="65"/>
      <c r="BF20" s="65"/>
      <c r="BG20" s="83"/>
      <c r="BH20" s="83"/>
      <c r="BI20" s="83"/>
    </row>
    <row r="21" spans="1:61" s="70" customFormat="1">
      <c r="A21" s="104"/>
      <c r="B21" s="84" t="s">
        <v>74</v>
      </c>
      <c r="C21" s="84" t="s">
        <v>75</v>
      </c>
      <c r="D21" s="62" t="s">
        <v>76</v>
      </c>
      <c r="E21" s="104"/>
      <c r="F21" s="105"/>
      <c r="G21" s="105"/>
      <c r="H21" s="105"/>
      <c r="I21" s="106"/>
      <c r="J21" s="104"/>
      <c r="K21" s="104"/>
      <c r="L21" s="107"/>
      <c r="M21" s="107"/>
      <c r="N21" s="62"/>
      <c r="O21" s="108"/>
      <c r="P21" s="104"/>
      <c r="Q21" s="109">
        <f t="shared" si="6"/>
        <v>0</v>
      </c>
      <c r="R21" s="109"/>
      <c r="S21" s="65"/>
      <c r="T21" s="65"/>
      <c r="U21" s="65"/>
      <c r="V21" s="67"/>
      <c r="W21" s="83"/>
      <c r="X21" s="65"/>
      <c r="Y21" s="65"/>
      <c r="Z21" s="68">
        <f t="shared" si="7"/>
        <v>0</v>
      </c>
      <c r="AA21" s="65"/>
      <c r="AB21" s="65"/>
      <c r="AC21" s="65"/>
      <c r="AD21" s="65"/>
      <c r="AE21" s="65"/>
      <c r="AF21" s="65"/>
      <c r="AG21" s="68">
        <f t="shared" si="8"/>
        <v>0</v>
      </c>
      <c r="AH21" s="65"/>
      <c r="AI21" s="65"/>
      <c r="AJ21" s="65"/>
      <c r="AK21" s="65"/>
      <c r="AL21" s="65"/>
      <c r="AM21" s="65"/>
      <c r="AN21" s="68">
        <f t="shared" si="9"/>
        <v>0</v>
      </c>
      <c r="AO21" s="65"/>
      <c r="AP21" s="65"/>
      <c r="AQ21" s="65"/>
      <c r="AR21" s="65"/>
      <c r="AS21" s="65"/>
      <c r="AT21" s="65"/>
      <c r="AU21" s="68">
        <f t="shared" si="10"/>
        <v>0</v>
      </c>
      <c r="AV21" s="65"/>
      <c r="AW21" s="65"/>
      <c r="AX21" s="65"/>
      <c r="AY21" s="65"/>
      <c r="AZ21" s="65"/>
      <c r="BA21" s="65"/>
      <c r="BB21" s="68">
        <f t="shared" si="11"/>
        <v>0</v>
      </c>
      <c r="BC21" s="65"/>
      <c r="BD21" s="65"/>
      <c r="BE21" s="65"/>
      <c r="BF21" s="65"/>
      <c r="BG21" s="83"/>
      <c r="BH21" s="83"/>
      <c r="BI21" s="83"/>
    </row>
    <row r="22" spans="1:61" s="70" customFormat="1">
      <c r="A22" s="104"/>
      <c r="B22" s="84" t="s">
        <v>74</v>
      </c>
      <c r="C22" s="84" t="s">
        <v>75</v>
      </c>
      <c r="D22" s="62" t="s">
        <v>76</v>
      </c>
      <c r="E22" s="104"/>
      <c r="F22" s="105"/>
      <c r="G22" s="105"/>
      <c r="H22" s="105"/>
      <c r="I22" s="106"/>
      <c r="J22" s="104"/>
      <c r="K22" s="104"/>
      <c r="L22" s="107"/>
      <c r="M22" s="107"/>
      <c r="N22" s="62"/>
      <c r="O22" s="108"/>
      <c r="P22" s="104"/>
      <c r="Q22" s="109">
        <f t="shared" si="6"/>
        <v>0</v>
      </c>
      <c r="R22" s="109"/>
      <c r="S22" s="65"/>
      <c r="T22" s="65"/>
      <c r="U22" s="65"/>
      <c r="V22" s="67"/>
      <c r="W22" s="83"/>
      <c r="X22" s="65"/>
      <c r="Y22" s="65"/>
      <c r="Z22" s="68">
        <f t="shared" si="7"/>
        <v>0</v>
      </c>
      <c r="AA22" s="65"/>
      <c r="AB22" s="65"/>
      <c r="AC22" s="65"/>
      <c r="AD22" s="65"/>
      <c r="AE22" s="65"/>
      <c r="AF22" s="65"/>
      <c r="AG22" s="68">
        <f t="shared" si="8"/>
        <v>0</v>
      </c>
      <c r="AH22" s="65"/>
      <c r="AI22" s="65"/>
      <c r="AJ22" s="65"/>
      <c r="AK22" s="65"/>
      <c r="AL22" s="65"/>
      <c r="AM22" s="65"/>
      <c r="AN22" s="68">
        <f t="shared" si="9"/>
        <v>0</v>
      </c>
      <c r="AO22" s="65"/>
      <c r="AP22" s="65"/>
      <c r="AQ22" s="65"/>
      <c r="AR22" s="65"/>
      <c r="AS22" s="65"/>
      <c r="AT22" s="65"/>
      <c r="AU22" s="68">
        <f t="shared" si="10"/>
        <v>0</v>
      </c>
      <c r="AV22" s="65"/>
      <c r="AW22" s="65"/>
      <c r="AX22" s="65"/>
      <c r="AY22" s="65"/>
      <c r="AZ22" s="65"/>
      <c r="BA22" s="65"/>
      <c r="BB22" s="68">
        <f t="shared" si="11"/>
        <v>0</v>
      </c>
      <c r="BC22" s="65"/>
      <c r="BD22" s="65"/>
      <c r="BE22" s="65"/>
      <c r="BF22" s="65"/>
      <c r="BG22" s="83"/>
      <c r="BH22" s="83"/>
      <c r="BI22" s="83"/>
    </row>
    <row r="23" spans="1:61" s="70" customFormat="1">
      <c r="A23" s="104"/>
      <c r="B23" s="84" t="s">
        <v>74</v>
      </c>
      <c r="C23" s="84" t="s">
        <v>75</v>
      </c>
      <c r="D23" s="62" t="s">
        <v>76</v>
      </c>
      <c r="E23" s="104"/>
      <c r="F23" s="105"/>
      <c r="G23" s="105"/>
      <c r="H23" s="105"/>
      <c r="I23" s="106"/>
      <c r="J23" s="104"/>
      <c r="K23" s="104"/>
      <c r="L23" s="107"/>
      <c r="M23" s="107"/>
      <c r="N23" s="62"/>
      <c r="O23" s="108"/>
      <c r="P23" s="104"/>
      <c r="Q23" s="109">
        <f t="shared" si="6"/>
        <v>0</v>
      </c>
      <c r="R23" s="109"/>
      <c r="S23" s="65"/>
      <c r="T23" s="65"/>
      <c r="U23" s="65"/>
      <c r="V23" s="67"/>
      <c r="W23" s="83"/>
      <c r="X23" s="65"/>
      <c r="Y23" s="65"/>
      <c r="Z23" s="68">
        <f t="shared" si="7"/>
        <v>0</v>
      </c>
      <c r="AA23" s="65"/>
      <c r="AB23" s="65"/>
      <c r="AC23" s="65"/>
      <c r="AD23" s="65"/>
      <c r="AE23" s="65"/>
      <c r="AF23" s="65"/>
      <c r="AG23" s="68">
        <f t="shared" si="8"/>
        <v>0</v>
      </c>
      <c r="AH23" s="65"/>
      <c r="AI23" s="65"/>
      <c r="AJ23" s="65"/>
      <c r="AK23" s="65"/>
      <c r="AL23" s="65"/>
      <c r="AM23" s="65"/>
      <c r="AN23" s="68">
        <f t="shared" si="9"/>
        <v>0</v>
      </c>
      <c r="AO23" s="65"/>
      <c r="AP23" s="65"/>
      <c r="AQ23" s="65"/>
      <c r="AR23" s="65"/>
      <c r="AS23" s="65"/>
      <c r="AT23" s="65"/>
      <c r="AU23" s="68">
        <f t="shared" si="10"/>
        <v>0</v>
      </c>
      <c r="AV23" s="65"/>
      <c r="AW23" s="65"/>
      <c r="AX23" s="65"/>
      <c r="AY23" s="65"/>
      <c r="AZ23" s="65"/>
      <c r="BA23" s="65"/>
      <c r="BB23" s="68">
        <f t="shared" si="11"/>
        <v>0</v>
      </c>
      <c r="BC23" s="65"/>
      <c r="BD23" s="65"/>
      <c r="BE23" s="65"/>
      <c r="BF23" s="65"/>
      <c r="BG23" s="83"/>
      <c r="BH23" s="83"/>
      <c r="BI23" s="83"/>
    </row>
    <row r="24" spans="1:61" s="70" customFormat="1">
      <c r="A24" s="104"/>
      <c r="B24" s="84" t="s">
        <v>74</v>
      </c>
      <c r="C24" s="84" t="s">
        <v>75</v>
      </c>
      <c r="D24" s="62" t="s">
        <v>76</v>
      </c>
      <c r="E24" s="104"/>
      <c r="F24" s="105"/>
      <c r="G24" s="105"/>
      <c r="H24" s="105"/>
      <c r="I24" s="106"/>
      <c r="J24" s="104"/>
      <c r="K24" s="104"/>
      <c r="L24" s="107"/>
      <c r="M24" s="107"/>
      <c r="N24" s="62"/>
      <c r="O24" s="108"/>
      <c r="P24" s="104"/>
      <c r="Q24" s="109">
        <f t="shared" si="6"/>
        <v>0</v>
      </c>
      <c r="R24" s="109"/>
      <c r="S24" s="65"/>
      <c r="T24" s="65"/>
      <c r="U24" s="65"/>
      <c r="V24" s="67"/>
      <c r="W24" s="83"/>
      <c r="X24" s="65"/>
      <c r="Y24" s="65"/>
      <c r="Z24" s="68">
        <f t="shared" si="7"/>
        <v>0</v>
      </c>
      <c r="AA24" s="65"/>
      <c r="AB24" s="65"/>
      <c r="AC24" s="65"/>
      <c r="AD24" s="65"/>
      <c r="AE24" s="65"/>
      <c r="AF24" s="65"/>
      <c r="AG24" s="68">
        <f t="shared" si="8"/>
        <v>0</v>
      </c>
      <c r="AH24" s="65"/>
      <c r="AI24" s="65"/>
      <c r="AJ24" s="65"/>
      <c r="AK24" s="65"/>
      <c r="AL24" s="65"/>
      <c r="AM24" s="65"/>
      <c r="AN24" s="68">
        <f t="shared" si="9"/>
        <v>0</v>
      </c>
      <c r="AO24" s="65"/>
      <c r="AP24" s="65"/>
      <c r="AQ24" s="65"/>
      <c r="AR24" s="65"/>
      <c r="AS24" s="65"/>
      <c r="AT24" s="65"/>
      <c r="AU24" s="68">
        <f t="shared" si="10"/>
        <v>0</v>
      </c>
      <c r="AV24" s="65"/>
      <c r="AW24" s="65"/>
      <c r="AX24" s="65"/>
      <c r="AY24" s="65"/>
      <c r="AZ24" s="65"/>
      <c r="BA24" s="65"/>
      <c r="BB24" s="68">
        <f t="shared" si="11"/>
        <v>0</v>
      </c>
      <c r="BC24" s="65"/>
      <c r="BD24" s="65"/>
      <c r="BE24" s="65"/>
      <c r="BF24" s="65"/>
      <c r="BG24" s="83"/>
      <c r="BH24" s="83"/>
      <c r="BI24" s="83"/>
    </row>
    <row r="25" spans="1:61" s="70" customFormat="1">
      <c r="A25" s="104"/>
      <c r="B25" s="84" t="s">
        <v>74</v>
      </c>
      <c r="C25" s="84" t="s">
        <v>75</v>
      </c>
      <c r="D25" s="62" t="s">
        <v>76</v>
      </c>
      <c r="E25" s="104"/>
      <c r="F25" s="105"/>
      <c r="G25" s="105"/>
      <c r="H25" s="105"/>
      <c r="I25" s="106"/>
      <c r="J25" s="104"/>
      <c r="K25" s="104"/>
      <c r="L25" s="107"/>
      <c r="M25" s="107"/>
      <c r="N25" s="62"/>
      <c r="O25" s="108"/>
      <c r="P25" s="104"/>
      <c r="Q25" s="109">
        <f t="shared" si="6"/>
        <v>0</v>
      </c>
      <c r="R25" s="109"/>
      <c r="S25" s="65"/>
      <c r="T25" s="65"/>
      <c r="U25" s="65"/>
      <c r="V25" s="67"/>
      <c r="W25" s="83"/>
      <c r="X25" s="65"/>
      <c r="Y25" s="65"/>
      <c r="Z25" s="68">
        <f t="shared" si="7"/>
        <v>0</v>
      </c>
      <c r="AA25" s="65"/>
      <c r="AB25" s="65"/>
      <c r="AC25" s="65"/>
      <c r="AD25" s="65"/>
      <c r="AE25" s="65"/>
      <c r="AF25" s="65"/>
      <c r="AG25" s="68">
        <f t="shared" si="8"/>
        <v>0</v>
      </c>
      <c r="AH25" s="65"/>
      <c r="AI25" s="65"/>
      <c r="AJ25" s="65"/>
      <c r="AK25" s="65"/>
      <c r="AL25" s="65"/>
      <c r="AM25" s="65"/>
      <c r="AN25" s="68">
        <f t="shared" si="9"/>
        <v>0</v>
      </c>
      <c r="AO25" s="65"/>
      <c r="AP25" s="65"/>
      <c r="AQ25" s="65"/>
      <c r="AR25" s="65"/>
      <c r="AS25" s="65"/>
      <c r="AT25" s="65"/>
      <c r="AU25" s="68">
        <f t="shared" si="10"/>
        <v>0</v>
      </c>
      <c r="AV25" s="65"/>
      <c r="AW25" s="65"/>
      <c r="AX25" s="65"/>
      <c r="AY25" s="65"/>
      <c r="AZ25" s="65"/>
      <c r="BA25" s="65"/>
      <c r="BB25" s="68">
        <f t="shared" si="11"/>
        <v>0</v>
      </c>
      <c r="BC25" s="65"/>
      <c r="BD25" s="65"/>
      <c r="BE25" s="65"/>
      <c r="BF25" s="65"/>
      <c r="BG25" s="83"/>
      <c r="BH25" s="83"/>
      <c r="BI25" s="83"/>
    </row>
    <row r="26" spans="1:61" s="70" customFormat="1">
      <c r="A26" s="104"/>
      <c r="B26" s="84" t="s">
        <v>74</v>
      </c>
      <c r="C26" s="84" t="s">
        <v>75</v>
      </c>
      <c r="D26" s="62" t="s">
        <v>76</v>
      </c>
      <c r="E26" s="104"/>
      <c r="F26" s="105"/>
      <c r="G26" s="105"/>
      <c r="H26" s="105"/>
      <c r="I26" s="106"/>
      <c r="J26" s="104"/>
      <c r="K26" s="104"/>
      <c r="L26" s="107"/>
      <c r="M26" s="107"/>
      <c r="N26" s="62"/>
      <c r="O26" s="108"/>
      <c r="P26" s="104"/>
      <c r="Q26" s="109">
        <f t="shared" si="6"/>
        <v>0</v>
      </c>
      <c r="R26" s="109"/>
      <c r="S26" s="65"/>
      <c r="T26" s="65"/>
      <c r="U26" s="65"/>
      <c r="V26" s="67"/>
      <c r="W26" s="83"/>
      <c r="X26" s="65"/>
      <c r="Y26" s="65"/>
      <c r="Z26" s="68">
        <f t="shared" si="7"/>
        <v>0</v>
      </c>
      <c r="AA26" s="65"/>
      <c r="AB26" s="65"/>
      <c r="AC26" s="65"/>
      <c r="AD26" s="65"/>
      <c r="AE26" s="65"/>
      <c r="AF26" s="65"/>
      <c r="AG26" s="68">
        <f t="shared" si="8"/>
        <v>0</v>
      </c>
      <c r="AH26" s="65"/>
      <c r="AI26" s="65"/>
      <c r="AJ26" s="65"/>
      <c r="AK26" s="65"/>
      <c r="AL26" s="65"/>
      <c r="AM26" s="65"/>
      <c r="AN26" s="68">
        <f t="shared" si="9"/>
        <v>0</v>
      </c>
      <c r="AO26" s="65"/>
      <c r="AP26" s="65"/>
      <c r="AQ26" s="65"/>
      <c r="AR26" s="65"/>
      <c r="AS26" s="65"/>
      <c r="AT26" s="65"/>
      <c r="AU26" s="68">
        <f t="shared" si="10"/>
        <v>0</v>
      </c>
      <c r="AV26" s="65"/>
      <c r="AW26" s="65"/>
      <c r="AX26" s="65"/>
      <c r="AY26" s="65"/>
      <c r="AZ26" s="65"/>
      <c r="BA26" s="65"/>
      <c r="BB26" s="68">
        <f t="shared" si="11"/>
        <v>0</v>
      </c>
      <c r="BC26" s="65"/>
      <c r="BD26" s="65"/>
      <c r="BE26" s="65"/>
      <c r="BF26" s="65"/>
      <c r="BG26" s="83"/>
      <c r="BH26" s="83"/>
      <c r="BI26" s="83"/>
    </row>
    <row r="27" spans="1:61" s="70" customFormat="1">
      <c r="A27" s="104"/>
      <c r="B27" s="84" t="s">
        <v>74</v>
      </c>
      <c r="C27" s="84" t="s">
        <v>75</v>
      </c>
      <c r="D27" s="62" t="s">
        <v>76</v>
      </c>
      <c r="E27" s="104"/>
      <c r="F27" s="105"/>
      <c r="G27" s="105"/>
      <c r="H27" s="105"/>
      <c r="I27" s="106"/>
      <c r="J27" s="104"/>
      <c r="K27" s="104"/>
      <c r="L27" s="107"/>
      <c r="M27" s="107"/>
      <c r="N27" s="62"/>
      <c r="O27" s="108"/>
      <c r="P27" s="104"/>
      <c r="Q27" s="109">
        <f t="shared" si="6"/>
        <v>0</v>
      </c>
      <c r="R27" s="109"/>
      <c r="S27" s="65"/>
      <c r="T27" s="65"/>
      <c r="U27" s="65"/>
      <c r="V27" s="67"/>
      <c r="W27" s="83"/>
      <c r="X27" s="65"/>
      <c r="Y27" s="65"/>
      <c r="Z27" s="68">
        <f t="shared" si="7"/>
        <v>0</v>
      </c>
      <c r="AA27" s="65"/>
      <c r="AB27" s="65"/>
      <c r="AC27" s="65"/>
      <c r="AD27" s="65"/>
      <c r="AE27" s="65"/>
      <c r="AF27" s="65"/>
      <c r="AG27" s="68">
        <f t="shared" si="8"/>
        <v>0</v>
      </c>
      <c r="AH27" s="65"/>
      <c r="AI27" s="65"/>
      <c r="AJ27" s="65"/>
      <c r="AK27" s="65"/>
      <c r="AL27" s="65"/>
      <c r="AM27" s="65"/>
      <c r="AN27" s="68">
        <f t="shared" si="9"/>
        <v>0</v>
      </c>
      <c r="AO27" s="65"/>
      <c r="AP27" s="65"/>
      <c r="AQ27" s="65"/>
      <c r="AR27" s="65"/>
      <c r="AS27" s="65"/>
      <c r="AT27" s="65"/>
      <c r="AU27" s="68">
        <f t="shared" si="10"/>
        <v>0</v>
      </c>
      <c r="AV27" s="65"/>
      <c r="AW27" s="65"/>
      <c r="AX27" s="65"/>
      <c r="AY27" s="65"/>
      <c r="AZ27" s="65"/>
      <c r="BA27" s="65"/>
      <c r="BB27" s="68">
        <f t="shared" si="11"/>
        <v>0</v>
      </c>
      <c r="BC27" s="65"/>
      <c r="BD27" s="65"/>
      <c r="BE27" s="65"/>
      <c r="BF27" s="65"/>
      <c r="BG27" s="83"/>
      <c r="BH27" s="83"/>
      <c r="BI27" s="83"/>
    </row>
    <row r="28" spans="1:61" s="70" customFormat="1">
      <c r="A28" s="104"/>
      <c r="B28" s="84" t="s">
        <v>74</v>
      </c>
      <c r="C28" s="84" t="s">
        <v>75</v>
      </c>
      <c r="D28" s="62" t="s">
        <v>76</v>
      </c>
      <c r="E28" s="104"/>
      <c r="F28" s="105"/>
      <c r="G28" s="105"/>
      <c r="H28" s="105"/>
      <c r="I28" s="106"/>
      <c r="J28" s="104"/>
      <c r="K28" s="104"/>
      <c r="L28" s="107"/>
      <c r="M28" s="107"/>
      <c r="N28" s="62"/>
      <c r="O28" s="108"/>
      <c r="P28" s="104"/>
      <c r="Q28" s="109">
        <f t="shared" si="6"/>
        <v>0</v>
      </c>
      <c r="R28" s="109"/>
      <c r="S28" s="65"/>
      <c r="T28" s="65"/>
      <c r="U28" s="65"/>
      <c r="V28" s="67"/>
      <c r="W28" s="83"/>
      <c r="X28" s="65"/>
      <c r="Y28" s="65"/>
      <c r="Z28" s="68">
        <f t="shared" si="7"/>
        <v>0</v>
      </c>
      <c r="AA28" s="65"/>
      <c r="AB28" s="65"/>
      <c r="AC28" s="65"/>
      <c r="AD28" s="65"/>
      <c r="AE28" s="65"/>
      <c r="AF28" s="65"/>
      <c r="AG28" s="68">
        <f t="shared" si="8"/>
        <v>0</v>
      </c>
      <c r="AH28" s="65"/>
      <c r="AI28" s="65"/>
      <c r="AJ28" s="65"/>
      <c r="AK28" s="65"/>
      <c r="AL28" s="65"/>
      <c r="AM28" s="65"/>
      <c r="AN28" s="68">
        <f t="shared" si="9"/>
        <v>0</v>
      </c>
      <c r="AO28" s="65"/>
      <c r="AP28" s="65"/>
      <c r="AQ28" s="65"/>
      <c r="AR28" s="65"/>
      <c r="AS28" s="65"/>
      <c r="AT28" s="65"/>
      <c r="AU28" s="68">
        <f t="shared" si="10"/>
        <v>0</v>
      </c>
      <c r="AV28" s="65"/>
      <c r="AW28" s="65"/>
      <c r="AX28" s="65"/>
      <c r="AY28" s="65"/>
      <c r="AZ28" s="65"/>
      <c r="BA28" s="65"/>
      <c r="BB28" s="68">
        <f t="shared" si="11"/>
        <v>0</v>
      </c>
      <c r="BC28" s="65"/>
      <c r="BD28" s="65"/>
      <c r="BE28" s="65"/>
      <c r="BF28" s="65"/>
      <c r="BG28" s="83"/>
      <c r="BH28" s="83"/>
      <c r="BI28" s="83"/>
    </row>
    <row r="29" spans="1:61" s="70" customFormat="1">
      <c r="A29" s="104"/>
      <c r="B29" s="84" t="s">
        <v>74</v>
      </c>
      <c r="C29" s="84" t="s">
        <v>75</v>
      </c>
      <c r="D29" s="62" t="s">
        <v>76</v>
      </c>
      <c r="E29" s="104"/>
      <c r="F29" s="105"/>
      <c r="G29" s="105"/>
      <c r="H29" s="105"/>
      <c r="I29" s="106"/>
      <c r="J29" s="104"/>
      <c r="K29" s="104"/>
      <c r="L29" s="107"/>
      <c r="M29" s="107"/>
      <c r="N29" s="62"/>
      <c r="O29" s="108"/>
      <c r="P29" s="104"/>
      <c r="Q29" s="109">
        <f t="shared" si="6"/>
        <v>0</v>
      </c>
      <c r="R29" s="109"/>
      <c r="S29" s="65"/>
      <c r="T29" s="65"/>
      <c r="U29" s="65"/>
      <c r="V29" s="67"/>
      <c r="W29" s="83"/>
      <c r="X29" s="65"/>
      <c r="Y29" s="65"/>
      <c r="Z29" s="68">
        <f t="shared" si="7"/>
        <v>0</v>
      </c>
      <c r="AA29" s="65"/>
      <c r="AB29" s="65"/>
      <c r="AC29" s="65"/>
      <c r="AD29" s="65"/>
      <c r="AE29" s="65"/>
      <c r="AF29" s="65"/>
      <c r="AG29" s="68">
        <f t="shared" si="8"/>
        <v>0</v>
      </c>
      <c r="AH29" s="65"/>
      <c r="AI29" s="65"/>
      <c r="AJ29" s="65"/>
      <c r="AK29" s="65"/>
      <c r="AL29" s="65"/>
      <c r="AM29" s="65"/>
      <c r="AN29" s="68">
        <f t="shared" si="9"/>
        <v>0</v>
      </c>
      <c r="AO29" s="65"/>
      <c r="AP29" s="65"/>
      <c r="AQ29" s="65"/>
      <c r="AR29" s="65"/>
      <c r="AS29" s="65"/>
      <c r="AT29" s="65"/>
      <c r="AU29" s="68">
        <f t="shared" si="10"/>
        <v>0</v>
      </c>
      <c r="AV29" s="65"/>
      <c r="AW29" s="65"/>
      <c r="AX29" s="65"/>
      <c r="AY29" s="65"/>
      <c r="AZ29" s="65"/>
      <c r="BA29" s="65"/>
      <c r="BB29" s="68">
        <f t="shared" si="11"/>
        <v>0</v>
      </c>
      <c r="BC29" s="65"/>
      <c r="BD29" s="65"/>
      <c r="BE29" s="65"/>
      <c r="BF29" s="65"/>
      <c r="BG29" s="83"/>
      <c r="BH29" s="83"/>
      <c r="BI29" s="83"/>
    </row>
    <row r="30" spans="1:61" s="70" customFormat="1">
      <c r="A30" s="71"/>
      <c r="B30" s="71"/>
      <c r="C30" s="71"/>
      <c r="D30" s="72"/>
      <c r="E30" s="71"/>
      <c r="F30" s="71"/>
      <c r="G30" s="71"/>
      <c r="H30" s="71"/>
      <c r="I30" s="85">
        <f>SUM(I16:I29)</f>
        <v>0</v>
      </c>
      <c r="J30" s="86"/>
      <c r="O30" s="110">
        <f>SUM(O16:O29)</f>
        <v>0</v>
      </c>
      <c r="Q30" s="111">
        <f>SUM(Q16:Q29)</f>
        <v>0</v>
      </c>
      <c r="S30" s="75">
        <f>SUM(S16:S29)</f>
        <v>0</v>
      </c>
      <c r="T30" s="75">
        <f>SUM(T16:T29)</f>
        <v>0</v>
      </c>
      <c r="U30" s="75">
        <f>SUM(U16:U29)</f>
        <v>0</v>
      </c>
      <c r="X30" s="75">
        <f>SUM(X16:X29)</f>
        <v>0</v>
      </c>
      <c r="Y30" s="75">
        <f t="shared" ref="Y30:BF30" si="12">SUM(Y16:Y29)</f>
        <v>0</v>
      </c>
      <c r="Z30" s="75">
        <f t="shared" si="12"/>
        <v>0</v>
      </c>
      <c r="AA30" s="75">
        <f t="shared" si="12"/>
        <v>0</v>
      </c>
      <c r="AB30" s="75">
        <f t="shared" si="12"/>
        <v>0</v>
      </c>
      <c r="AC30" s="75">
        <f t="shared" si="12"/>
        <v>0</v>
      </c>
      <c r="AD30" s="75">
        <f t="shared" si="12"/>
        <v>0</v>
      </c>
      <c r="AE30" s="75">
        <f t="shared" si="12"/>
        <v>0</v>
      </c>
      <c r="AF30" s="75">
        <f t="shared" si="12"/>
        <v>0</v>
      </c>
      <c r="AG30" s="75">
        <f t="shared" si="12"/>
        <v>0</v>
      </c>
      <c r="AH30" s="75">
        <f t="shared" si="12"/>
        <v>0</v>
      </c>
      <c r="AI30" s="75">
        <f t="shared" si="12"/>
        <v>0</v>
      </c>
      <c r="AJ30" s="75">
        <f t="shared" si="12"/>
        <v>0</v>
      </c>
      <c r="AK30" s="75">
        <f t="shared" si="12"/>
        <v>0</v>
      </c>
      <c r="AL30" s="75">
        <f t="shared" si="12"/>
        <v>0</v>
      </c>
      <c r="AM30" s="75">
        <f t="shared" si="12"/>
        <v>0</v>
      </c>
      <c r="AN30" s="75">
        <f t="shared" si="12"/>
        <v>0</v>
      </c>
      <c r="AO30" s="75">
        <f t="shared" si="12"/>
        <v>0</v>
      </c>
      <c r="AP30" s="75">
        <f t="shared" si="12"/>
        <v>0</v>
      </c>
      <c r="AQ30" s="75">
        <f t="shared" si="12"/>
        <v>0</v>
      </c>
      <c r="AR30" s="75">
        <f t="shared" si="12"/>
        <v>0</v>
      </c>
      <c r="AS30" s="75">
        <f t="shared" si="12"/>
        <v>0</v>
      </c>
      <c r="AT30" s="75">
        <f t="shared" si="12"/>
        <v>0</v>
      </c>
      <c r="AU30" s="75">
        <f t="shared" si="12"/>
        <v>0</v>
      </c>
      <c r="AV30" s="75">
        <f t="shared" si="12"/>
        <v>0</v>
      </c>
      <c r="AW30" s="75">
        <f t="shared" si="12"/>
        <v>0</v>
      </c>
      <c r="AX30" s="75">
        <f t="shared" si="12"/>
        <v>0</v>
      </c>
      <c r="AY30" s="75">
        <f t="shared" si="12"/>
        <v>0</v>
      </c>
      <c r="AZ30" s="75">
        <f t="shared" si="12"/>
        <v>0</v>
      </c>
      <c r="BA30" s="75">
        <f t="shared" si="12"/>
        <v>0</v>
      </c>
      <c r="BB30" s="75">
        <f t="shared" si="12"/>
        <v>0</v>
      </c>
      <c r="BC30" s="75">
        <f t="shared" si="12"/>
        <v>0</v>
      </c>
      <c r="BD30" s="75">
        <f t="shared" si="12"/>
        <v>0</v>
      </c>
      <c r="BE30" s="75">
        <f t="shared" si="12"/>
        <v>0</v>
      </c>
      <c r="BF30" s="75">
        <f t="shared" si="12"/>
        <v>0</v>
      </c>
      <c r="BG30" s="99"/>
    </row>
    <row r="31" spans="1:61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1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</sheetData>
  <sheetProtection algorithmName="SHA-512" hashValue="j0WSGbha6tE8X8YaKtCW8chvDmObgTuSKy1CYnYM8MYeYXiUkS9tyCE7KxAV7ikkyAAai1NK8L/xh/43uiRfCA==" saltValue="0G2e39LJ11W6E4ulRi8nO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/>
    </sheetView>
  </sheetViews>
  <sheetFormatPr defaultColWidth="9.140625" defaultRowHeight="15"/>
  <cols>
    <col min="1" max="1" width="20.7109375" style="50" customWidth="1"/>
    <col min="2" max="2" width="15" style="50" customWidth="1"/>
    <col min="3" max="3" width="14" style="50" customWidth="1"/>
    <col min="4" max="4" width="20.5703125" style="50" bestFit="1" customWidth="1"/>
    <col min="5" max="5" width="26.42578125" style="50" bestFit="1" customWidth="1"/>
    <col min="6" max="8" width="17.140625" style="50" customWidth="1"/>
    <col min="9" max="9" width="16.140625" style="50" bestFit="1" customWidth="1"/>
    <col min="10" max="10" width="28.5703125" style="50" customWidth="1"/>
    <col min="11" max="11" width="19.7109375" style="50" bestFit="1" customWidth="1"/>
    <col min="12" max="12" width="15.7109375" style="50" customWidth="1"/>
    <col min="13" max="15" width="10.5703125" style="50" customWidth="1"/>
    <col min="16" max="16" width="13.85546875" style="50" bestFit="1" customWidth="1"/>
    <col min="17" max="17" width="15.28515625" style="50" bestFit="1" customWidth="1"/>
    <col min="18" max="19" width="10.7109375" style="50" customWidth="1"/>
    <col min="20" max="20" width="10" style="50" customWidth="1"/>
    <col min="21" max="21" width="12" style="50" customWidth="1"/>
    <col min="22" max="23" width="10" style="50" customWidth="1"/>
    <col min="24" max="24" width="9.42578125" style="50" customWidth="1"/>
    <col min="25" max="25" width="10" style="50" customWidth="1"/>
    <col min="26" max="28" width="10.5703125" style="50" customWidth="1"/>
    <col min="29" max="29" width="10.85546875" style="50" customWidth="1"/>
    <col min="30" max="33" width="9.140625" style="50"/>
    <col min="34" max="36" width="10.5703125" style="50" customWidth="1"/>
    <col min="37" max="37" width="11.140625" style="50" customWidth="1"/>
    <col min="38" max="41" width="9.140625" style="50"/>
    <col min="42" max="44" width="10.5703125" style="50" customWidth="1"/>
    <col min="45" max="45" width="12.140625" style="50" customWidth="1"/>
    <col min="46" max="49" width="9.140625" style="50"/>
    <col min="50" max="52" width="10.5703125" style="50" customWidth="1"/>
    <col min="53" max="53" width="11.140625" style="50" customWidth="1"/>
    <col min="54" max="58" width="9.140625" style="50"/>
    <col min="59" max="59" width="8.85546875" style="50" customWidth="1"/>
    <col min="60" max="60" width="65.5703125" style="50" customWidth="1"/>
    <col min="61" max="16384" width="9.140625" style="50"/>
  </cols>
  <sheetData>
    <row r="1" spans="1:60">
      <c r="A1" s="174" t="s">
        <v>0</v>
      </c>
      <c r="B1" s="175"/>
      <c r="C1" s="174" t="str">
        <f>+'Summary Stats'!B1</f>
        <v>103 - Department of Commerce</v>
      </c>
      <c r="D1" s="175"/>
      <c r="E1" s="175"/>
      <c r="F1" s="175"/>
      <c r="G1" s="175"/>
      <c r="H1" s="175"/>
      <c r="I1" s="175"/>
      <c r="J1" s="175"/>
      <c r="K1" s="175"/>
    </row>
    <row r="2" spans="1:60">
      <c r="A2" s="176" t="s">
        <v>124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H2" s="51"/>
      <c r="AI2" s="51"/>
      <c r="AJ2" s="51"/>
      <c r="AP2" s="51"/>
      <c r="AQ2" s="51"/>
      <c r="AR2" s="51"/>
      <c r="AX2" s="51"/>
      <c r="AY2" s="51"/>
      <c r="AZ2" s="51"/>
    </row>
    <row r="3" spans="1:60">
      <c r="A3" s="177" t="s">
        <v>25</v>
      </c>
      <c r="B3" s="178">
        <v>45432</v>
      </c>
      <c r="C3" s="175"/>
      <c r="D3" s="175"/>
      <c r="E3" s="175"/>
      <c r="F3" s="175"/>
      <c r="G3" s="175"/>
      <c r="H3" s="175"/>
      <c r="I3" s="175"/>
      <c r="J3" s="175"/>
      <c r="K3" s="175"/>
      <c r="L3" s="51"/>
      <c r="R3" s="51"/>
      <c r="S3" s="51"/>
      <c r="T3" s="51"/>
      <c r="U3" s="51"/>
      <c r="V3" s="51"/>
      <c r="W3" s="51"/>
      <c r="X3" s="51"/>
      <c r="Z3" s="51"/>
      <c r="AA3" s="51"/>
      <c r="AB3" s="51"/>
      <c r="AH3" s="51"/>
      <c r="AI3" s="51"/>
      <c r="AJ3" s="51"/>
      <c r="AP3" s="51"/>
      <c r="AQ3" s="51"/>
      <c r="AR3" s="51"/>
      <c r="AX3" s="51"/>
      <c r="AY3" s="51"/>
      <c r="AZ3" s="51"/>
    </row>
    <row r="4" spans="1:60">
      <c r="A4" s="175"/>
      <c r="B4" s="175"/>
      <c r="C4" s="175"/>
      <c r="D4" s="175"/>
      <c r="E4" s="175"/>
      <c r="F4" s="179"/>
      <c r="G4" s="175"/>
      <c r="H4" s="175"/>
      <c r="I4" s="175"/>
      <c r="J4" s="175"/>
      <c r="K4" s="175"/>
      <c r="L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H4" s="51"/>
      <c r="AI4" s="51"/>
      <c r="AJ4" s="51"/>
      <c r="AP4" s="51"/>
      <c r="AQ4" s="51"/>
      <c r="AR4" s="51"/>
      <c r="AX4" s="51"/>
      <c r="AY4" s="51"/>
      <c r="AZ4" s="51"/>
    </row>
    <row r="5" spans="1:60">
      <c r="A5" s="260" t="s">
        <v>26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53" t="s">
        <v>28</v>
      </c>
      <c r="M5" s="240"/>
      <c r="N5" s="241"/>
      <c r="O5" s="242"/>
      <c r="P5" s="240" t="s">
        <v>29</v>
      </c>
      <c r="Q5" s="242"/>
      <c r="R5" s="244" t="s">
        <v>30</v>
      </c>
      <c r="S5" s="244"/>
      <c r="T5" s="244"/>
      <c r="U5" s="221" t="s">
        <v>31</v>
      </c>
      <c r="V5" s="244" t="s">
        <v>32</v>
      </c>
      <c r="W5" s="244"/>
      <c r="X5" s="244"/>
      <c r="Y5" s="221" t="s">
        <v>33</v>
      </c>
      <c r="Z5" s="244" t="s">
        <v>34</v>
      </c>
      <c r="AA5" s="244"/>
      <c r="AB5" s="244"/>
      <c r="AC5" s="221" t="s">
        <v>31</v>
      </c>
      <c r="AD5" s="244" t="s">
        <v>32</v>
      </c>
      <c r="AE5" s="244"/>
      <c r="AF5" s="244"/>
      <c r="AG5" s="221" t="s">
        <v>33</v>
      </c>
      <c r="AH5" s="244" t="s">
        <v>34</v>
      </c>
      <c r="AI5" s="244"/>
      <c r="AJ5" s="244"/>
      <c r="AK5" s="221" t="s">
        <v>31</v>
      </c>
      <c r="AL5" s="244" t="s">
        <v>32</v>
      </c>
      <c r="AM5" s="244"/>
      <c r="AN5" s="244"/>
      <c r="AO5" s="221" t="s">
        <v>33</v>
      </c>
      <c r="AP5" s="244" t="s">
        <v>34</v>
      </c>
      <c r="AQ5" s="244"/>
      <c r="AR5" s="244"/>
      <c r="AS5" s="221" t="s">
        <v>31</v>
      </c>
      <c r="AT5" s="244" t="s">
        <v>32</v>
      </c>
      <c r="AU5" s="244"/>
      <c r="AV5" s="244"/>
      <c r="AW5" s="221" t="s">
        <v>33</v>
      </c>
      <c r="AX5" s="244" t="s">
        <v>34</v>
      </c>
      <c r="AY5" s="244"/>
      <c r="AZ5" s="244"/>
      <c r="BA5" s="221" t="s">
        <v>31</v>
      </c>
      <c r="BB5" s="244" t="s">
        <v>32</v>
      </c>
      <c r="BC5" s="244"/>
      <c r="BD5" s="244"/>
      <c r="BE5" s="221" t="s">
        <v>33</v>
      </c>
      <c r="BF5" s="240"/>
      <c r="BG5" s="241"/>
      <c r="BH5" s="242"/>
    </row>
    <row r="6" spans="1:60" s="57" customFormat="1">
      <c r="A6" s="180"/>
      <c r="B6" s="181"/>
      <c r="C6" s="181"/>
      <c r="D6" s="181"/>
      <c r="E6" s="182"/>
      <c r="F6" s="181"/>
      <c r="G6" s="181"/>
      <c r="H6" s="182"/>
      <c r="I6" s="87"/>
      <c r="J6" s="87"/>
      <c r="K6" s="181"/>
      <c r="L6" s="55"/>
      <c r="M6" s="231" t="s">
        <v>52</v>
      </c>
      <c r="N6" s="232"/>
      <c r="O6" s="233"/>
      <c r="P6" s="252"/>
      <c r="Q6" s="253"/>
      <c r="R6" s="231" t="s">
        <v>53</v>
      </c>
      <c r="S6" s="232"/>
      <c r="T6" s="232"/>
      <c r="U6" s="232"/>
      <c r="V6" s="232"/>
      <c r="W6" s="232"/>
      <c r="X6" s="232"/>
      <c r="Y6" s="233"/>
      <c r="Z6" s="231" t="s">
        <v>54</v>
      </c>
      <c r="AA6" s="232"/>
      <c r="AB6" s="232"/>
      <c r="AC6" s="232"/>
      <c r="AD6" s="232"/>
      <c r="AE6" s="232"/>
      <c r="AF6" s="232"/>
      <c r="AG6" s="233"/>
      <c r="AH6" s="231" t="s">
        <v>55</v>
      </c>
      <c r="AI6" s="232"/>
      <c r="AJ6" s="232"/>
      <c r="AK6" s="232"/>
      <c r="AL6" s="232"/>
      <c r="AM6" s="232"/>
      <c r="AN6" s="232"/>
      <c r="AO6" s="233"/>
      <c r="AP6" s="231" t="s">
        <v>56</v>
      </c>
      <c r="AQ6" s="232"/>
      <c r="AR6" s="232"/>
      <c r="AS6" s="232"/>
      <c r="AT6" s="232"/>
      <c r="AU6" s="232"/>
      <c r="AV6" s="232"/>
      <c r="AW6" s="233"/>
      <c r="AX6" s="231" t="s">
        <v>57</v>
      </c>
      <c r="AY6" s="232"/>
      <c r="AZ6" s="232"/>
      <c r="BA6" s="232"/>
      <c r="BB6" s="232"/>
      <c r="BC6" s="232"/>
      <c r="BD6" s="232"/>
      <c r="BE6" s="233"/>
      <c r="BF6" s="56"/>
      <c r="BG6" s="56"/>
      <c r="BH6" s="56"/>
    </row>
    <row r="7" spans="1:60" ht="75">
      <c r="A7" s="183" t="s">
        <v>125</v>
      </c>
      <c r="B7" s="183" t="s">
        <v>36</v>
      </c>
      <c r="C7" s="183" t="s">
        <v>37</v>
      </c>
      <c r="D7" s="183" t="s">
        <v>38</v>
      </c>
      <c r="E7" s="184" t="s">
        <v>39</v>
      </c>
      <c r="F7" s="183" t="s">
        <v>40</v>
      </c>
      <c r="G7" s="183" t="s">
        <v>41</v>
      </c>
      <c r="H7" s="184" t="s">
        <v>42</v>
      </c>
      <c r="I7" s="88" t="s">
        <v>43</v>
      </c>
      <c r="J7" s="88" t="s">
        <v>126</v>
      </c>
      <c r="K7" s="229" t="s">
        <v>127</v>
      </c>
      <c r="L7" s="230" t="s">
        <v>128</v>
      </c>
      <c r="M7" s="59" t="s">
        <v>59</v>
      </c>
      <c r="N7" s="59" t="s">
        <v>60</v>
      </c>
      <c r="O7" s="59" t="s">
        <v>61</v>
      </c>
      <c r="P7" s="59" t="s">
        <v>62</v>
      </c>
      <c r="Q7" s="59" t="s">
        <v>63</v>
      </c>
      <c r="R7" s="59" t="s">
        <v>64</v>
      </c>
      <c r="S7" s="59" t="s">
        <v>65</v>
      </c>
      <c r="T7" s="59" t="s">
        <v>66</v>
      </c>
      <c r="U7" s="59" t="s">
        <v>67</v>
      </c>
      <c r="V7" s="59" t="s">
        <v>59</v>
      </c>
      <c r="W7" s="59" t="s">
        <v>60</v>
      </c>
      <c r="X7" s="59" t="s">
        <v>68</v>
      </c>
      <c r="Y7" s="59" t="s">
        <v>69</v>
      </c>
      <c r="Z7" s="59" t="s">
        <v>64</v>
      </c>
      <c r="AA7" s="59" t="s">
        <v>65</v>
      </c>
      <c r="AB7" s="59" t="s">
        <v>66</v>
      </c>
      <c r="AC7" s="59" t="s">
        <v>67</v>
      </c>
      <c r="AD7" s="59" t="s">
        <v>59</v>
      </c>
      <c r="AE7" s="59" t="s">
        <v>60</v>
      </c>
      <c r="AF7" s="59" t="s">
        <v>68</v>
      </c>
      <c r="AG7" s="59" t="s">
        <v>69</v>
      </c>
      <c r="AH7" s="59" t="s">
        <v>64</v>
      </c>
      <c r="AI7" s="59" t="s">
        <v>65</v>
      </c>
      <c r="AJ7" s="59" t="s">
        <v>66</v>
      </c>
      <c r="AK7" s="59" t="s">
        <v>67</v>
      </c>
      <c r="AL7" s="59" t="s">
        <v>59</v>
      </c>
      <c r="AM7" s="59" t="s">
        <v>60</v>
      </c>
      <c r="AN7" s="59" t="s">
        <v>68</v>
      </c>
      <c r="AO7" s="59" t="s">
        <v>69</v>
      </c>
      <c r="AP7" s="59" t="s">
        <v>64</v>
      </c>
      <c r="AQ7" s="59" t="s">
        <v>65</v>
      </c>
      <c r="AR7" s="59" t="s">
        <v>66</v>
      </c>
      <c r="AS7" s="59" t="s">
        <v>67</v>
      </c>
      <c r="AT7" s="59" t="s">
        <v>59</v>
      </c>
      <c r="AU7" s="59" t="s">
        <v>60</v>
      </c>
      <c r="AV7" s="59" t="s">
        <v>68</v>
      </c>
      <c r="AW7" s="59" t="s">
        <v>69</v>
      </c>
      <c r="AX7" s="59" t="s">
        <v>64</v>
      </c>
      <c r="AY7" s="59" t="s">
        <v>65</v>
      </c>
      <c r="AZ7" s="59" t="s">
        <v>66</v>
      </c>
      <c r="BA7" s="59" t="s">
        <v>67</v>
      </c>
      <c r="BB7" s="59" t="s">
        <v>59</v>
      </c>
      <c r="BC7" s="59" t="s">
        <v>60</v>
      </c>
      <c r="BD7" s="59" t="s">
        <v>68</v>
      </c>
      <c r="BE7" s="59" t="s">
        <v>69</v>
      </c>
      <c r="BF7" s="60" t="s">
        <v>70</v>
      </c>
      <c r="BG7" s="60" t="s">
        <v>71</v>
      </c>
      <c r="BH7" s="60" t="s">
        <v>72</v>
      </c>
    </row>
    <row r="8" spans="1:60" s="70" customFormat="1">
      <c r="A8" s="185"/>
      <c r="B8" s="185"/>
      <c r="C8" s="185"/>
      <c r="D8" s="186"/>
      <c r="E8" s="185"/>
      <c r="F8" s="185"/>
      <c r="G8" s="185"/>
      <c r="H8" s="185"/>
      <c r="I8" s="187"/>
      <c r="J8" s="188"/>
      <c r="K8" s="189">
        <f t="shared" ref="K8" si="0">I8*9.16</f>
        <v>0</v>
      </c>
      <c r="L8" s="65"/>
      <c r="M8" s="66"/>
      <c r="N8" s="66"/>
      <c r="O8" s="66"/>
      <c r="P8" s="67"/>
      <c r="Q8" s="62"/>
      <c r="R8" s="67"/>
      <c r="S8" s="65"/>
      <c r="T8" s="68">
        <f t="shared" ref="T8" si="1">R8+S8</f>
        <v>0</v>
      </c>
      <c r="U8" s="65"/>
      <c r="V8" s="65"/>
      <c r="W8" s="65"/>
      <c r="X8" s="65"/>
      <c r="Y8" s="65"/>
      <c r="Z8" s="67"/>
      <c r="AA8" s="65"/>
      <c r="AB8" s="68">
        <f t="shared" ref="AB8" si="2">Z8+AA8</f>
        <v>0</v>
      </c>
      <c r="AC8" s="65"/>
      <c r="AD8" s="65"/>
      <c r="AE8" s="65"/>
      <c r="AF8" s="65"/>
      <c r="AG8" s="65"/>
      <c r="AH8" s="67"/>
      <c r="AI8" s="65"/>
      <c r="AJ8" s="68">
        <f t="shared" ref="AJ8" si="3">AH8+AI8</f>
        <v>0</v>
      </c>
      <c r="AK8" s="65"/>
      <c r="AL8" s="65"/>
      <c r="AM8" s="65"/>
      <c r="AN8" s="65"/>
      <c r="AO8" s="65"/>
      <c r="AP8" s="67"/>
      <c r="AQ8" s="65"/>
      <c r="AR8" s="68">
        <f t="shared" ref="AR8" si="4">AP8+AQ8</f>
        <v>0</v>
      </c>
      <c r="AS8" s="65"/>
      <c r="AT8" s="65"/>
      <c r="AU8" s="65"/>
      <c r="AV8" s="65"/>
      <c r="AW8" s="65"/>
      <c r="AX8" s="67"/>
      <c r="AY8" s="65"/>
      <c r="AZ8" s="68">
        <f t="shared" ref="AZ8" si="5">AX8+AY8</f>
        <v>0</v>
      </c>
      <c r="BA8" s="65"/>
      <c r="BB8" s="65"/>
      <c r="BC8" s="65"/>
      <c r="BD8" s="65"/>
      <c r="BE8" s="65"/>
      <c r="BF8" s="69"/>
      <c r="BG8" s="69"/>
      <c r="BH8" s="69"/>
    </row>
    <row r="9" spans="1:60" s="70" customFormat="1">
      <c r="A9" s="190"/>
      <c r="B9" s="190"/>
      <c r="C9" s="190"/>
      <c r="D9" s="191"/>
      <c r="E9" s="190"/>
      <c r="F9" s="190"/>
      <c r="G9" s="190"/>
      <c r="H9" s="190"/>
      <c r="I9" s="89">
        <f>SUM(I8:I8)</f>
        <v>0</v>
      </c>
      <c r="J9" s="90"/>
      <c r="K9" s="91">
        <f>SUM(K8:K8)</f>
        <v>0</v>
      </c>
      <c r="M9" s="73">
        <f>SUM(M8)</f>
        <v>0</v>
      </c>
      <c r="N9" s="73">
        <f>SUM(N8)</f>
        <v>0</v>
      </c>
      <c r="O9" s="73">
        <f>SUM(O8)</f>
        <v>0</v>
      </c>
      <c r="P9" s="74"/>
      <c r="Q9" s="72"/>
      <c r="R9" s="75">
        <f t="shared" ref="R9:BE9" si="6">SUM(R8:R8)</f>
        <v>0</v>
      </c>
      <c r="S9" s="75">
        <f t="shared" si="6"/>
        <v>0</v>
      </c>
      <c r="T9" s="75">
        <f t="shared" si="6"/>
        <v>0</v>
      </c>
      <c r="U9" s="75">
        <f t="shared" si="6"/>
        <v>0</v>
      </c>
      <c r="V9" s="75">
        <f t="shared" si="6"/>
        <v>0</v>
      </c>
      <c r="W9" s="75">
        <f t="shared" si="6"/>
        <v>0</v>
      </c>
      <c r="X9" s="75">
        <f t="shared" si="6"/>
        <v>0</v>
      </c>
      <c r="Y9" s="75">
        <f t="shared" si="6"/>
        <v>0</v>
      </c>
      <c r="Z9" s="75">
        <f t="shared" si="6"/>
        <v>0</v>
      </c>
      <c r="AA9" s="75">
        <f t="shared" si="6"/>
        <v>0</v>
      </c>
      <c r="AB9" s="75">
        <f t="shared" si="6"/>
        <v>0</v>
      </c>
      <c r="AC9" s="75">
        <f t="shared" si="6"/>
        <v>0</v>
      </c>
      <c r="AD9" s="75">
        <f t="shared" si="6"/>
        <v>0</v>
      </c>
      <c r="AE9" s="75">
        <f t="shared" si="6"/>
        <v>0</v>
      </c>
      <c r="AF9" s="75">
        <f t="shared" si="6"/>
        <v>0</v>
      </c>
      <c r="AG9" s="75">
        <f t="shared" si="6"/>
        <v>0</v>
      </c>
      <c r="AH9" s="75">
        <f t="shared" si="6"/>
        <v>0</v>
      </c>
      <c r="AI9" s="75">
        <f t="shared" si="6"/>
        <v>0</v>
      </c>
      <c r="AJ9" s="75">
        <f t="shared" si="6"/>
        <v>0</v>
      </c>
      <c r="AK9" s="75">
        <f t="shared" si="6"/>
        <v>0</v>
      </c>
      <c r="AL9" s="75">
        <f t="shared" si="6"/>
        <v>0</v>
      </c>
      <c r="AM9" s="75">
        <f t="shared" si="6"/>
        <v>0</v>
      </c>
      <c r="AN9" s="75">
        <f t="shared" si="6"/>
        <v>0</v>
      </c>
      <c r="AO9" s="75">
        <f t="shared" si="6"/>
        <v>0</v>
      </c>
      <c r="AP9" s="75">
        <f t="shared" si="6"/>
        <v>0</v>
      </c>
      <c r="AQ9" s="75">
        <f t="shared" si="6"/>
        <v>0</v>
      </c>
      <c r="AR9" s="75">
        <f t="shared" si="6"/>
        <v>0</v>
      </c>
      <c r="AS9" s="75">
        <f t="shared" si="6"/>
        <v>0</v>
      </c>
      <c r="AT9" s="75">
        <f t="shared" si="6"/>
        <v>0</v>
      </c>
      <c r="AU9" s="75">
        <f t="shared" si="6"/>
        <v>0</v>
      </c>
      <c r="AV9" s="75">
        <f t="shared" si="6"/>
        <v>0</v>
      </c>
      <c r="AW9" s="75">
        <f t="shared" si="6"/>
        <v>0</v>
      </c>
      <c r="AX9" s="75">
        <f t="shared" si="6"/>
        <v>0</v>
      </c>
      <c r="AY9" s="75">
        <f t="shared" si="6"/>
        <v>0</v>
      </c>
      <c r="AZ9" s="75">
        <f t="shared" si="6"/>
        <v>0</v>
      </c>
      <c r="BA9" s="75">
        <f t="shared" si="6"/>
        <v>0</v>
      </c>
      <c r="BB9" s="75">
        <f t="shared" si="6"/>
        <v>0</v>
      </c>
      <c r="BC9" s="75">
        <f t="shared" si="6"/>
        <v>0</v>
      </c>
      <c r="BD9" s="75">
        <f t="shared" si="6"/>
        <v>0</v>
      </c>
      <c r="BE9" s="75">
        <f t="shared" si="6"/>
        <v>0</v>
      </c>
    </row>
    <row r="10" spans="1:60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0" s="49" customFormat="1">
      <c r="A11" s="251" t="s">
        <v>116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34" t="s">
        <v>116</v>
      </c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 t="s">
        <v>116</v>
      </c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 t="s">
        <v>116</v>
      </c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</row>
    <row r="12" spans="1:60">
      <c r="A12" s="257" t="s">
        <v>117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9"/>
      <c r="L12" s="255"/>
      <c r="M12" s="240"/>
      <c r="N12" s="241"/>
      <c r="O12" s="242"/>
      <c r="P12" s="240" t="s">
        <v>29</v>
      </c>
      <c r="Q12" s="242"/>
      <c r="R12" s="244" t="s">
        <v>30</v>
      </c>
      <c r="S12" s="244"/>
      <c r="T12" s="244"/>
      <c r="U12" s="221" t="s">
        <v>31</v>
      </c>
      <c r="V12" s="244" t="s">
        <v>32</v>
      </c>
      <c r="W12" s="244"/>
      <c r="X12" s="244"/>
      <c r="Y12" s="221" t="s">
        <v>33</v>
      </c>
      <c r="Z12" s="244" t="s">
        <v>34</v>
      </c>
      <c r="AA12" s="244"/>
      <c r="AB12" s="244"/>
      <c r="AC12" s="221" t="s">
        <v>31</v>
      </c>
      <c r="AD12" s="244" t="s">
        <v>32</v>
      </c>
      <c r="AE12" s="244"/>
      <c r="AF12" s="244"/>
      <c r="AG12" s="221" t="s">
        <v>33</v>
      </c>
      <c r="AH12" s="244" t="s">
        <v>34</v>
      </c>
      <c r="AI12" s="244"/>
      <c r="AJ12" s="244"/>
      <c r="AK12" s="221" t="s">
        <v>31</v>
      </c>
      <c r="AL12" s="244" t="s">
        <v>32</v>
      </c>
      <c r="AM12" s="244"/>
      <c r="AN12" s="244"/>
      <c r="AO12" s="221" t="s">
        <v>33</v>
      </c>
      <c r="AP12" s="244" t="s">
        <v>34</v>
      </c>
      <c r="AQ12" s="244"/>
      <c r="AR12" s="244"/>
      <c r="AS12" s="221" t="s">
        <v>31</v>
      </c>
      <c r="AT12" s="244" t="s">
        <v>32</v>
      </c>
      <c r="AU12" s="244"/>
      <c r="AV12" s="244"/>
      <c r="AW12" s="221" t="s">
        <v>33</v>
      </c>
      <c r="AX12" s="244" t="s">
        <v>34</v>
      </c>
      <c r="AY12" s="244"/>
      <c r="AZ12" s="244"/>
      <c r="BA12" s="221" t="s">
        <v>31</v>
      </c>
      <c r="BB12" s="244" t="s">
        <v>32</v>
      </c>
      <c r="BC12" s="244"/>
      <c r="BD12" s="244"/>
      <c r="BE12" s="221" t="s">
        <v>33</v>
      </c>
      <c r="BF12" s="240"/>
      <c r="BG12" s="241"/>
      <c r="BH12" s="242"/>
    </row>
    <row r="13" spans="1:60">
      <c r="A13" s="254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6"/>
      <c r="M13" s="231" t="s">
        <v>52</v>
      </c>
      <c r="N13" s="232"/>
      <c r="O13" s="233"/>
      <c r="P13" s="252"/>
      <c r="Q13" s="253"/>
      <c r="R13" s="231" t="s">
        <v>53</v>
      </c>
      <c r="S13" s="232"/>
      <c r="T13" s="232"/>
      <c r="U13" s="232"/>
      <c r="V13" s="232"/>
      <c r="W13" s="232"/>
      <c r="X13" s="232"/>
      <c r="Y13" s="233"/>
      <c r="Z13" s="231" t="s">
        <v>54</v>
      </c>
      <c r="AA13" s="232"/>
      <c r="AB13" s="232"/>
      <c r="AC13" s="232"/>
      <c r="AD13" s="232"/>
      <c r="AE13" s="232"/>
      <c r="AF13" s="232"/>
      <c r="AG13" s="233"/>
      <c r="AH13" s="231" t="s">
        <v>55</v>
      </c>
      <c r="AI13" s="232"/>
      <c r="AJ13" s="232"/>
      <c r="AK13" s="232"/>
      <c r="AL13" s="232"/>
      <c r="AM13" s="232"/>
      <c r="AN13" s="232"/>
      <c r="AO13" s="233"/>
      <c r="AP13" s="231" t="s">
        <v>56</v>
      </c>
      <c r="AQ13" s="232"/>
      <c r="AR13" s="232"/>
      <c r="AS13" s="232"/>
      <c r="AT13" s="232"/>
      <c r="AU13" s="232"/>
      <c r="AV13" s="232"/>
      <c r="AW13" s="233"/>
      <c r="AX13" s="231" t="s">
        <v>57</v>
      </c>
      <c r="AY13" s="232"/>
      <c r="AZ13" s="232"/>
      <c r="BA13" s="232"/>
      <c r="BB13" s="232"/>
      <c r="BC13" s="232"/>
      <c r="BD13" s="232"/>
      <c r="BE13" s="233"/>
      <c r="BF13" s="56"/>
      <c r="BG13" s="56"/>
      <c r="BH13" s="56"/>
    </row>
    <row r="14" spans="1:60" ht="75">
      <c r="A14" s="79" t="s">
        <v>125</v>
      </c>
      <c r="B14" s="79" t="s">
        <v>36</v>
      </c>
      <c r="C14" s="79" t="s">
        <v>37</v>
      </c>
      <c r="D14" s="79" t="s">
        <v>38</v>
      </c>
      <c r="E14" s="80" t="s">
        <v>39</v>
      </c>
      <c r="F14" s="79" t="s">
        <v>40</v>
      </c>
      <c r="G14" s="79" t="s">
        <v>41</v>
      </c>
      <c r="H14" s="80" t="s">
        <v>42</v>
      </c>
      <c r="I14" s="81" t="s">
        <v>43</v>
      </c>
      <c r="J14" s="81" t="s">
        <v>126</v>
      </c>
      <c r="K14" s="79" t="s">
        <v>129</v>
      </c>
      <c r="L14" s="82"/>
      <c r="M14" s="59" t="s">
        <v>59</v>
      </c>
      <c r="N14" s="59" t="s">
        <v>60</v>
      </c>
      <c r="O14" s="59" t="s">
        <v>61</v>
      </c>
      <c r="P14" s="59" t="s">
        <v>62</v>
      </c>
      <c r="Q14" s="59" t="s">
        <v>63</v>
      </c>
      <c r="R14" s="59" t="s">
        <v>64</v>
      </c>
      <c r="S14" s="59" t="s">
        <v>65</v>
      </c>
      <c r="T14" s="59" t="s">
        <v>66</v>
      </c>
      <c r="U14" s="59" t="s">
        <v>67</v>
      </c>
      <c r="V14" s="59" t="s">
        <v>59</v>
      </c>
      <c r="W14" s="59" t="s">
        <v>60</v>
      </c>
      <c r="X14" s="59" t="s">
        <v>68</v>
      </c>
      <c r="Y14" s="59" t="s">
        <v>69</v>
      </c>
      <c r="Z14" s="59" t="s">
        <v>64</v>
      </c>
      <c r="AA14" s="59" t="s">
        <v>65</v>
      </c>
      <c r="AB14" s="59" t="s">
        <v>66</v>
      </c>
      <c r="AC14" s="59" t="s">
        <v>67</v>
      </c>
      <c r="AD14" s="59" t="s">
        <v>59</v>
      </c>
      <c r="AE14" s="59" t="s">
        <v>60</v>
      </c>
      <c r="AF14" s="59" t="s">
        <v>68</v>
      </c>
      <c r="AG14" s="59" t="s">
        <v>69</v>
      </c>
      <c r="AH14" s="59" t="s">
        <v>64</v>
      </c>
      <c r="AI14" s="59" t="s">
        <v>65</v>
      </c>
      <c r="AJ14" s="59" t="s">
        <v>66</v>
      </c>
      <c r="AK14" s="59" t="s">
        <v>67</v>
      </c>
      <c r="AL14" s="59" t="s">
        <v>59</v>
      </c>
      <c r="AM14" s="59" t="s">
        <v>60</v>
      </c>
      <c r="AN14" s="59" t="s">
        <v>68</v>
      </c>
      <c r="AO14" s="59" t="s">
        <v>69</v>
      </c>
      <c r="AP14" s="59" t="s">
        <v>64</v>
      </c>
      <c r="AQ14" s="59" t="s">
        <v>65</v>
      </c>
      <c r="AR14" s="59" t="s">
        <v>66</v>
      </c>
      <c r="AS14" s="59" t="s">
        <v>67</v>
      </c>
      <c r="AT14" s="59" t="s">
        <v>59</v>
      </c>
      <c r="AU14" s="59" t="s">
        <v>60</v>
      </c>
      <c r="AV14" s="59" t="s">
        <v>68</v>
      </c>
      <c r="AW14" s="59" t="s">
        <v>69</v>
      </c>
      <c r="AX14" s="59" t="s">
        <v>64</v>
      </c>
      <c r="AY14" s="59" t="s">
        <v>65</v>
      </c>
      <c r="AZ14" s="59" t="s">
        <v>66</v>
      </c>
      <c r="BA14" s="59" t="s">
        <v>67</v>
      </c>
      <c r="BB14" s="59" t="s">
        <v>59</v>
      </c>
      <c r="BC14" s="59" t="s">
        <v>60</v>
      </c>
      <c r="BD14" s="59" t="s">
        <v>68</v>
      </c>
      <c r="BE14" s="59" t="s">
        <v>69</v>
      </c>
      <c r="BF14" s="60" t="s">
        <v>70</v>
      </c>
      <c r="BG14" s="60" t="s">
        <v>71</v>
      </c>
      <c r="BH14" s="60" t="s">
        <v>72</v>
      </c>
    </row>
    <row r="15" spans="1:60" s="70" customFormat="1">
      <c r="A15" s="83"/>
      <c r="B15" s="84" t="s">
        <v>74</v>
      </c>
      <c r="C15" s="84" t="s">
        <v>75</v>
      </c>
      <c r="D15" s="62" t="s">
        <v>76</v>
      </c>
      <c r="E15" s="83"/>
      <c r="F15" s="83"/>
      <c r="G15" s="83"/>
      <c r="H15" s="83"/>
      <c r="I15" s="83"/>
      <c r="J15" s="83"/>
      <c r="K15" s="65">
        <f t="shared" ref="K15:K28" si="7">I15*9.16</f>
        <v>0</v>
      </c>
      <c r="L15" s="83"/>
      <c r="M15" s="65"/>
      <c r="N15" s="65"/>
      <c r="O15" s="65"/>
      <c r="P15" s="67"/>
      <c r="Q15" s="83"/>
      <c r="R15" s="65"/>
      <c r="S15" s="65"/>
      <c r="T15" s="68">
        <f>R15+S15</f>
        <v>0</v>
      </c>
      <c r="U15" s="65"/>
      <c r="V15" s="65"/>
      <c r="W15" s="65"/>
      <c r="X15" s="65"/>
      <c r="Y15" s="65"/>
      <c r="Z15" s="65"/>
      <c r="AA15" s="65"/>
      <c r="AB15" s="68">
        <f>Z15+AA15</f>
        <v>0</v>
      </c>
      <c r="AC15" s="65"/>
      <c r="AD15" s="65"/>
      <c r="AE15" s="65"/>
      <c r="AF15" s="65"/>
      <c r="AG15" s="65"/>
      <c r="AH15" s="65"/>
      <c r="AI15" s="65"/>
      <c r="AJ15" s="68">
        <f>AH15+AI15</f>
        <v>0</v>
      </c>
      <c r="AK15" s="65"/>
      <c r="AL15" s="65"/>
      <c r="AM15" s="65"/>
      <c r="AN15" s="65"/>
      <c r="AO15" s="65"/>
      <c r="AP15" s="65"/>
      <c r="AQ15" s="65"/>
      <c r="AR15" s="68">
        <f>AP15+AQ15</f>
        <v>0</v>
      </c>
      <c r="AS15" s="65"/>
      <c r="AT15" s="65"/>
      <c r="AU15" s="65"/>
      <c r="AV15" s="65"/>
      <c r="AW15" s="65"/>
      <c r="AX15" s="65"/>
      <c r="AY15" s="65"/>
      <c r="AZ15" s="68">
        <f>AX15+AY15</f>
        <v>0</v>
      </c>
      <c r="BA15" s="65"/>
      <c r="BB15" s="65"/>
      <c r="BC15" s="65"/>
      <c r="BD15" s="65"/>
      <c r="BE15" s="65"/>
      <c r="BF15" s="83"/>
      <c r="BG15" s="83"/>
      <c r="BH15" s="83"/>
    </row>
    <row r="16" spans="1:60" s="70" customFormat="1">
      <c r="A16" s="83"/>
      <c r="B16" s="84" t="s">
        <v>74</v>
      </c>
      <c r="C16" s="84" t="s">
        <v>75</v>
      </c>
      <c r="D16" s="62" t="s">
        <v>76</v>
      </c>
      <c r="E16" s="83"/>
      <c r="F16" s="83"/>
      <c r="G16" s="83"/>
      <c r="H16" s="83"/>
      <c r="I16" s="83"/>
      <c r="J16" s="83"/>
      <c r="K16" s="65">
        <f t="shared" si="7"/>
        <v>0</v>
      </c>
      <c r="L16" s="83"/>
      <c r="M16" s="65"/>
      <c r="N16" s="65"/>
      <c r="O16" s="65"/>
      <c r="P16" s="67"/>
      <c r="Q16" s="83"/>
      <c r="R16" s="65"/>
      <c r="S16" s="65"/>
      <c r="T16" s="68">
        <f t="shared" ref="T16:T28" si="8">R16+S16</f>
        <v>0</v>
      </c>
      <c r="U16" s="65"/>
      <c r="V16" s="65"/>
      <c r="W16" s="65"/>
      <c r="X16" s="65"/>
      <c r="Y16" s="65"/>
      <c r="Z16" s="65"/>
      <c r="AA16" s="65"/>
      <c r="AB16" s="68">
        <f t="shared" ref="AB16:AB28" si="9">Z16+AA16</f>
        <v>0</v>
      </c>
      <c r="AC16" s="65"/>
      <c r="AD16" s="65"/>
      <c r="AE16" s="65"/>
      <c r="AF16" s="65"/>
      <c r="AG16" s="65"/>
      <c r="AH16" s="65"/>
      <c r="AI16" s="65"/>
      <c r="AJ16" s="68">
        <f t="shared" ref="AJ16:AJ28" si="10">AH16+AI16</f>
        <v>0</v>
      </c>
      <c r="AK16" s="65"/>
      <c r="AL16" s="65"/>
      <c r="AM16" s="65"/>
      <c r="AN16" s="65"/>
      <c r="AO16" s="65"/>
      <c r="AP16" s="65"/>
      <c r="AQ16" s="65"/>
      <c r="AR16" s="68">
        <f t="shared" ref="AR16:AR28" si="11">AP16+AQ16</f>
        <v>0</v>
      </c>
      <c r="AS16" s="65"/>
      <c r="AT16" s="65"/>
      <c r="AU16" s="65"/>
      <c r="AV16" s="65"/>
      <c r="AW16" s="65"/>
      <c r="AX16" s="65"/>
      <c r="AY16" s="65"/>
      <c r="AZ16" s="68">
        <f t="shared" ref="AZ16:AZ28" si="12">AX16+AY16</f>
        <v>0</v>
      </c>
      <c r="BA16" s="65"/>
      <c r="BB16" s="65"/>
      <c r="BC16" s="65"/>
      <c r="BD16" s="65"/>
      <c r="BE16" s="65"/>
      <c r="BF16" s="83"/>
      <c r="BG16" s="83"/>
      <c r="BH16" s="83"/>
    </row>
    <row r="17" spans="1:60" s="70" customFormat="1">
      <c r="A17" s="83"/>
      <c r="B17" s="84" t="s">
        <v>74</v>
      </c>
      <c r="C17" s="84" t="s">
        <v>75</v>
      </c>
      <c r="D17" s="62" t="s">
        <v>76</v>
      </c>
      <c r="E17" s="83"/>
      <c r="F17" s="83"/>
      <c r="G17" s="83"/>
      <c r="H17" s="83"/>
      <c r="I17" s="83"/>
      <c r="J17" s="83"/>
      <c r="K17" s="65">
        <f t="shared" si="7"/>
        <v>0</v>
      </c>
      <c r="L17" s="83"/>
      <c r="M17" s="65"/>
      <c r="N17" s="65"/>
      <c r="O17" s="65"/>
      <c r="P17" s="67"/>
      <c r="Q17" s="83"/>
      <c r="R17" s="65"/>
      <c r="S17" s="65"/>
      <c r="T17" s="68">
        <f t="shared" si="8"/>
        <v>0</v>
      </c>
      <c r="U17" s="65"/>
      <c r="V17" s="65"/>
      <c r="W17" s="65"/>
      <c r="X17" s="65"/>
      <c r="Y17" s="65"/>
      <c r="Z17" s="65"/>
      <c r="AA17" s="65"/>
      <c r="AB17" s="68">
        <f t="shared" si="9"/>
        <v>0</v>
      </c>
      <c r="AC17" s="65"/>
      <c r="AD17" s="65"/>
      <c r="AE17" s="65"/>
      <c r="AF17" s="65"/>
      <c r="AG17" s="65"/>
      <c r="AH17" s="65"/>
      <c r="AI17" s="65"/>
      <c r="AJ17" s="68">
        <f t="shared" si="10"/>
        <v>0</v>
      </c>
      <c r="AK17" s="65"/>
      <c r="AL17" s="65"/>
      <c r="AM17" s="65"/>
      <c r="AN17" s="65"/>
      <c r="AO17" s="65"/>
      <c r="AP17" s="65"/>
      <c r="AQ17" s="65"/>
      <c r="AR17" s="68">
        <f t="shared" si="11"/>
        <v>0</v>
      </c>
      <c r="AS17" s="65"/>
      <c r="AT17" s="65"/>
      <c r="AU17" s="65"/>
      <c r="AV17" s="65"/>
      <c r="AW17" s="65"/>
      <c r="AX17" s="65"/>
      <c r="AY17" s="65"/>
      <c r="AZ17" s="68">
        <f t="shared" si="12"/>
        <v>0</v>
      </c>
      <c r="BA17" s="65"/>
      <c r="BB17" s="65"/>
      <c r="BC17" s="65"/>
      <c r="BD17" s="65"/>
      <c r="BE17" s="65"/>
      <c r="BF17" s="83"/>
      <c r="BG17" s="83"/>
      <c r="BH17" s="83"/>
    </row>
    <row r="18" spans="1:60" s="70" customFormat="1">
      <c r="A18" s="83"/>
      <c r="B18" s="84" t="s">
        <v>74</v>
      </c>
      <c r="C18" s="84" t="s">
        <v>75</v>
      </c>
      <c r="D18" s="62" t="s">
        <v>76</v>
      </c>
      <c r="E18" s="83"/>
      <c r="F18" s="83"/>
      <c r="G18" s="83"/>
      <c r="H18" s="83"/>
      <c r="I18" s="83"/>
      <c r="J18" s="83"/>
      <c r="K18" s="65">
        <f t="shared" si="7"/>
        <v>0</v>
      </c>
      <c r="L18" s="83"/>
      <c r="M18" s="65"/>
      <c r="N18" s="65"/>
      <c r="O18" s="65"/>
      <c r="P18" s="67"/>
      <c r="Q18" s="83"/>
      <c r="R18" s="65"/>
      <c r="S18" s="65"/>
      <c r="T18" s="68">
        <f t="shared" si="8"/>
        <v>0</v>
      </c>
      <c r="U18" s="65"/>
      <c r="V18" s="65"/>
      <c r="W18" s="65"/>
      <c r="X18" s="65"/>
      <c r="Y18" s="65"/>
      <c r="Z18" s="65"/>
      <c r="AA18" s="65"/>
      <c r="AB18" s="68">
        <f t="shared" si="9"/>
        <v>0</v>
      </c>
      <c r="AC18" s="65"/>
      <c r="AD18" s="65"/>
      <c r="AE18" s="65"/>
      <c r="AF18" s="65"/>
      <c r="AG18" s="65"/>
      <c r="AH18" s="65"/>
      <c r="AI18" s="65"/>
      <c r="AJ18" s="68">
        <f t="shared" si="10"/>
        <v>0</v>
      </c>
      <c r="AK18" s="65"/>
      <c r="AL18" s="65"/>
      <c r="AM18" s="65"/>
      <c r="AN18" s="65"/>
      <c r="AO18" s="65"/>
      <c r="AP18" s="65"/>
      <c r="AQ18" s="65"/>
      <c r="AR18" s="68">
        <f t="shared" si="11"/>
        <v>0</v>
      </c>
      <c r="AS18" s="65"/>
      <c r="AT18" s="65"/>
      <c r="AU18" s="65"/>
      <c r="AV18" s="65"/>
      <c r="AW18" s="65"/>
      <c r="AX18" s="65"/>
      <c r="AY18" s="65"/>
      <c r="AZ18" s="68">
        <f t="shared" si="12"/>
        <v>0</v>
      </c>
      <c r="BA18" s="65"/>
      <c r="BB18" s="65"/>
      <c r="BC18" s="65"/>
      <c r="BD18" s="65"/>
      <c r="BE18" s="65"/>
      <c r="BF18" s="83"/>
      <c r="BG18" s="83"/>
      <c r="BH18" s="83"/>
    </row>
    <row r="19" spans="1:60" s="70" customFormat="1">
      <c r="A19" s="83"/>
      <c r="B19" s="84" t="s">
        <v>74</v>
      </c>
      <c r="C19" s="84" t="s">
        <v>75</v>
      </c>
      <c r="D19" s="62" t="s">
        <v>76</v>
      </c>
      <c r="E19" s="83"/>
      <c r="F19" s="83"/>
      <c r="G19" s="83"/>
      <c r="H19" s="83"/>
      <c r="I19" s="83"/>
      <c r="J19" s="83"/>
      <c r="K19" s="65">
        <f t="shared" si="7"/>
        <v>0</v>
      </c>
      <c r="L19" s="83"/>
      <c r="M19" s="65"/>
      <c r="N19" s="65"/>
      <c r="O19" s="65"/>
      <c r="P19" s="67"/>
      <c r="Q19" s="83"/>
      <c r="R19" s="65"/>
      <c r="S19" s="65"/>
      <c r="T19" s="68">
        <f t="shared" si="8"/>
        <v>0</v>
      </c>
      <c r="U19" s="65"/>
      <c r="V19" s="65"/>
      <c r="W19" s="65"/>
      <c r="X19" s="65"/>
      <c r="Y19" s="65"/>
      <c r="Z19" s="65"/>
      <c r="AA19" s="65"/>
      <c r="AB19" s="68">
        <f t="shared" si="9"/>
        <v>0</v>
      </c>
      <c r="AC19" s="65"/>
      <c r="AD19" s="65"/>
      <c r="AE19" s="65"/>
      <c r="AF19" s="65"/>
      <c r="AG19" s="65"/>
      <c r="AH19" s="65"/>
      <c r="AI19" s="65"/>
      <c r="AJ19" s="68">
        <f t="shared" si="10"/>
        <v>0</v>
      </c>
      <c r="AK19" s="65"/>
      <c r="AL19" s="65"/>
      <c r="AM19" s="65"/>
      <c r="AN19" s="65"/>
      <c r="AO19" s="65"/>
      <c r="AP19" s="65"/>
      <c r="AQ19" s="65"/>
      <c r="AR19" s="68">
        <f t="shared" si="11"/>
        <v>0</v>
      </c>
      <c r="AS19" s="65"/>
      <c r="AT19" s="65"/>
      <c r="AU19" s="65"/>
      <c r="AV19" s="65"/>
      <c r="AW19" s="65"/>
      <c r="AX19" s="65"/>
      <c r="AY19" s="65"/>
      <c r="AZ19" s="68">
        <f t="shared" si="12"/>
        <v>0</v>
      </c>
      <c r="BA19" s="65"/>
      <c r="BB19" s="65"/>
      <c r="BC19" s="65"/>
      <c r="BD19" s="65"/>
      <c r="BE19" s="65"/>
      <c r="BF19" s="83"/>
      <c r="BG19" s="83"/>
      <c r="BH19" s="83"/>
    </row>
    <row r="20" spans="1:60" s="70" customFormat="1">
      <c r="A20" s="83"/>
      <c r="B20" s="84" t="s">
        <v>74</v>
      </c>
      <c r="C20" s="84" t="s">
        <v>75</v>
      </c>
      <c r="D20" s="62" t="s">
        <v>76</v>
      </c>
      <c r="E20" s="83"/>
      <c r="F20" s="83"/>
      <c r="G20" s="83"/>
      <c r="H20" s="83"/>
      <c r="I20" s="83"/>
      <c r="J20" s="83"/>
      <c r="K20" s="65">
        <f t="shared" si="7"/>
        <v>0</v>
      </c>
      <c r="L20" s="83"/>
      <c r="M20" s="65"/>
      <c r="N20" s="65"/>
      <c r="O20" s="65"/>
      <c r="P20" s="67"/>
      <c r="Q20" s="83"/>
      <c r="R20" s="65"/>
      <c r="S20" s="65"/>
      <c r="T20" s="68">
        <f t="shared" si="8"/>
        <v>0</v>
      </c>
      <c r="U20" s="65"/>
      <c r="V20" s="65"/>
      <c r="W20" s="65"/>
      <c r="X20" s="65"/>
      <c r="Y20" s="65"/>
      <c r="Z20" s="65"/>
      <c r="AA20" s="65"/>
      <c r="AB20" s="68">
        <f t="shared" si="9"/>
        <v>0</v>
      </c>
      <c r="AC20" s="65"/>
      <c r="AD20" s="65"/>
      <c r="AE20" s="65"/>
      <c r="AF20" s="65"/>
      <c r="AG20" s="65"/>
      <c r="AH20" s="65"/>
      <c r="AI20" s="65"/>
      <c r="AJ20" s="68">
        <f t="shared" si="10"/>
        <v>0</v>
      </c>
      <c r="AK20" s="65"/>
      <c r="AL20" s="65"/>
      <c r="AM20" s="65"/>
      <c r="AN20" s="65"/>
      <c r="AO20" s="65"/>
      <c r="AP20" s="65"/>
      <c r="AQ20" s="65"/>
      <c r="AR20" s="68">
        <f t="shared" si="11"/>
        <v>0</v>
      </c>
      <c r="AS20" s="65"/>
      <c r="AT20" s="65"/>
      <c r="AU20" s="65"/>
      <c r="AV20" s="65"/>
      <c r="AW20" s="65"/>
      <c r="AX20" s="65"/>
      <c r="AY20" s="65"/>
      <c r="AZ20" s="68">
        <f t="shared" si="12"/>
        <v>0</v>
      </c>
      <c r="BA20" s="65"/>
      <c r="BB20" s="65"/>
      <c r="BC20" s="65"/>
      <c r="BD20" s="65"/>
      <c r="BE20" s="65"/>
      <c r="BF20" s="83"/>
      <c r="BG20" s="83"/>
      <c r="BH20" s="83"/>
    </row>
    <row r="21" spans="1:60" s="70" customFormat="1">
      <c r="A21" s="83"/>
      <c r="B21" s="84" t="s">
        <v>74</v>
      </c>
      <c r="C21" s="84" t="s">
        <v>75</v>
      </c>
      <c r="D21" s="62" t="s">
        <v>76</v>
      </c>
      <c r="E21" s="83"/>
      <c r="F21" s="83"/>
      <c r="G21" s="83"/>
      <c r="H21" s="83"/>
      <c r="I21" s="83"/>
      <c r="J21" s="83"/>
      <c r="K21" s="65">
        <f t="shared" si="7"/>
        <v>0</v>
      </c>
      <c r="L21" s="83"/>
      <c r="M21" s="65"/>
      <c r="N21" s="65"/>
      <c r="O21" s="65"/>
      <c r="P21" s="67"/>
      <c r="Q21" s="83"/>
      <c r="R21" s="65"/>
      <c r="S21" s="65"/>
      <c r="T21" s="68">
        <f t="shared" si="8"/>
        <v>0</v>
      </c>
      <c r="U21" s="65"/>
      <c r="V21" s="65"/>
      <c r="W21" s="65"/>
      <c r="X21" s="65"/>
      <c r="Y21" s="65"/>
      <c r="Z21" s="65"/>
      <c r="AA21" s="65"/>
      <c r="AB21" s="68">
        <f t="shared" si="9"/>
        <v>0</v>
      </c>
      <c r="AC21" s="65"/>
      <c r="AD21" s="65"/>
      <c r="AE21" s="65"/>
      <c r="AF21" s="65"/>
      <c r="AG21" s="65"/>
      <c r="AH21" s="65"/>
      <c r="AI21" s="65"/>
      <c r="AJ21" s="68">
        <f t="shared" si="10"/>
        <v>0</v>
      </c>
      <c r="AK21" s="65"/>
      <c r="AL21" s="65"/>
      <c r="AM21" s="65"/>
      <c r="AN21" s="65"/>
      <c r="AO21" s="65"/>
      <c r="AP21" s="65"/>
      <c r="AQ21" s="65"/>
      <c r="AR21" s="68">
        <f t="shared" si="11"/>
        <v>0</v>
      </c>
      <c r="AS21" s="65"/>
      <c r="AT21" s="65"/>
      <c r="AU21" s="65"/>
      <c r="AV21" s="65"/>
      <c r="AW21" s="65"/>
      <c r="AX21" s="65"/>
      <c r="AY21" s="65"/>
      <c r="AZ21" s="68">
        <f t="shared" si="12"/>
        <v>0</v>
      </c>
      <c r="BA21" s="65"/>
      <c r="BB21" s="65"/>
      <c r="BC21" s="65"/>
      <c r="BD21" s="65"/>
      <c r="BE21" s="65"/>
      <c r="BF21" s="83"/>
      <c r="BG21" s="83"/>
      <c r="BH21" s="83"/>
    </row>
    <row r="22" spans="1:60" s="70" customFormat="1">
      <c r="A22" s="83"/>
      <c r="B22" s="84" t="s">
        <v>74</v>
      </c>
      <c r="C22" s="84" t="s">
        <v>75</v>
      </c>
      <c r="D22" s="62" t="s">
        <v>76</v>
      </c>
      <c r="E22" s="83"/>
      <c r="F22" s="83"/>
      <c r="G22" s="83"/>
      <c r="H22" s="83"/>
      <c r="I22" s="83"/>
      <c r="J22" s="83"/>
      <c r="K22" s="65">
        <f t="shared" si="7"/>
        <v>0</v>
      </c>
      <c r="L22" s="83"/>
      <c r="M22" s="65"/>
      <c r="N22" s="65"/>
      <c r="O22" s="65"/>
      <c r="P22" s="67"/>
      <c r="Q22" s="83"/>
      <c r="R22" s="65"/>
      <c r="S22" s="65"/>
      <c r="T22" s="68">
        <f t="shared" si="8"/>
        <v>0</v>
      </c>
      <c r="U22" s="65"/>
      <c r="V22" s="65"/>
      <c r="W22" s="65"/>
      <c r="X22" s="65"/>
      <c r="Y22" s="65"/>
      <c r="Z22" s="65"/>
      <c r="AA22" s="65"/>
      <c r="AB22" s="68">
        <f t="shared" si="9"/>
        <v>0</v>
      </c>
      <c r="AC22" s="65"/>
      <c r="AD22" s="65"/>
      <c r="AE22" s="65"/>
      <c r="AF22" s="65"/>
      <c r="AG22" s="65"/>
      <c r="AH22" s="65"/>
      <c r="AI22" s="65"/>
      <c r="AJ22" s="68">
        <f t="shared" si="10"/>
        <v>0</v>
      </c>
      <c r="AK22" s="65"/>
      <c r="AL22" s="65"/>
      <c r="AM22" s="65"/>
      <c r="AN22" s="65"/>
      <c r="AO22" s="65"/>
      <c r="AP22" s="65"/>
      <c r="AQ22" s="65"/>
      <c r="AR22" s="68">
        <f t="shared" si="11"/>
        <v>0</v>
      </c>
      <c r="AS22" s="65"/>
      <c r="AT22" s="65"/>
      <c r="AU22" s="65"/>
      <c r="AV22" s="65"/>
      <c r="AW22" s="65"/>
      <c r="AX22" s="65"/>
      <c r="AY22" s="65"/>
      <c r="AZ22" s="68">
        <f t="shared" si="12"/>
        <v>0</v>
      </c>
      <c r="BA22" s="65"/>
      <c r="BB22" s="65"/>
      <c r="BC22" s="65"/>
      <c r="BD22" s="65"/>
      <c r="BE22" s="65"/>
      <c r="BF22" s="83"/>
      <c r="BG22" s="83"/>
      <c r="BH22" s="83"/>
    </row>
    <row r="23" spans="1:60" s="70" customFormat="1">
      <c r="A23" s="83"/>
      <c r="B23" s="84" t="s">
        <v>74</v>
      </c>
      <c r="C23" s="84" t="s">
        <v>75</v>
      </c>
      <c r="D23" s="62" t="s">
        <v>76</v>
      </c>
      <c r="E23" s="83"/>
      <c r="F23" s="83"/>
      <c r="G23" s="83"/>
      <c r="H23" s="83"/>
      <c r="I23" s="83"/>
      <c r="J23" s="83"/>
      <c r="K23" s="65">
        <f t="shared" si="7"/>
        <v>0</v>
      </c>
      <c r="L23" s="83"/>
      <c r="M23" s="65"/>
      <c r="N23" s="65"/>
      <c r="O23" s="65"/>
      <c r="P23" s="67"/>
      <c r="Q23" s="83"/>
      <c r="R23" s="65"/>
      <c r="S23" s="65"/>
      <c r="T23" s="68">
        <f t="shared" si="8"/>
        <v>0</v>
      </c>
      <c r="U23" s="65"/>
      <c r="V23" s="65"/>
      <c r="W23" s="65"/>
      <c r="X23" s="65"/>
      <c r="Y23" s="65"/>
      <c r="Z23" s="65"/>
      <c r="AA23" s="65"/>
      <c r="AB23" s="68">
        <f t="shared" si="9"/>
        <v>0</v>
      </c>
      <c r="AC23" s="65"/>
      <c r="AD23" s="65"/>
      <c r="AE23" s="65"/>
      <c r="AF23" s="65"/>
      <c r="AG23" s="65"/>
      <c r="AH23" s="65"/>
      <c r="AI23" s="65"/>
      <c r="AJ23" s="68">
        <f t="shared" si="10"/>
        <v>0</v>
      </c>
      <c r="AK23" s="65"/>
      <c r="AL23" s="65"/>
      <c r="AM23" s="65"/>
      <c r="AN23" s="65"/>
      <c r="AO23" s="65"/>
      <c r="AP23" s="65"/>
      <c r="AQ23" s="65"/>
      <c r="AR23" s="68">
        <f t="shared" si="11"/>
        <v>0</v>
      </c>
      <c r="AS23" s="65"/>
      <c r="AT23" s="65"/>
      <c r="AU23" s="65"/>
      <c r="AV23" s="65"/>
      <c r="AW23" s="65"/>
      <c r="AX23" s="65"/>
      <c r="AY23" s="65"/>
      <c r="AZ23" s="68">
        <f t="shared" si="12"/>
        <v>0</v>
      </c>
      <c r="BA23" s="65"/>
      <c r="BB23" s="65"/>
      <c r="BC23" s="65"/>
      <c r="BD23" s="65"/>
      <c r="BE23" s="65"/>
      <c r="BF23" s="83"/>
      <c r="BG23" s="83"/>
      <c r="BH23" s="83"/>
    </row>
    <row r="24" spans="1:60" s="70" customFormat="1">
      <c r="A24" s="83"/>
      <c r="B24" s="84" t="s">
        <v>74</v>
      </c>
      <c r="C24" s="84" t="s">
        <v>75</v>
      </c>
      <c r="D24" s="62" t="s">
        <v>76</v>
      </c>
      <c r="E24" s="83"/>
      <c r="F24" s="83"/>
      <c r="G24" s="83"/>
      <c r="H24" s="83"/>
      <c r="I24" s="83"/>
      <c r="J24" s="83"/>
      <c r="K24" s="65">
        <f t="shared" si="7"/>
        <v>0</v>
      </c>
      <c r="L24" s="83"/>
      <c r="M24" s="65"/>
      <c r="N24" s="65"/>
      <c r="O24" s="65"/>
      <c r="P24" s="67"/>
      <c r="Q24" s="83"/>
      <c r="R24" s="65"/>
      <c r="S24" s="65"/>
      <c r="T24" s="68">
        <f t="shared" si="8"/>
        <v>0</v>
      </c>
      <c r="U24" s="65"/>
      <c r="V24" s="65"/>
      <c r="W24" s="65"/>
      <c r="X24" s="65"/>
      <c r="Y24" s="65"/>
      <c r="Z24" s="65"/>
      <c r="AA24" s="65"/>
      <c r="AB24" s="68">
        <f t="shared" si="9"/>
        <v>0</v>
      </c>
      <c r="AC24" s="65"/>
      <c r="AD24" s="65"/>
      <c r="AE24" s="65"/>
      <c r="AF24" s="65"/>
      <c r="AG24" s="65"/>
      <c r="AH24" s="65"/>
      <c r="AI24" s="65"/>
      <c r="AJ24" s="68">
        <f t="shared" si="10"/>
        <v>0</v>
      </c>
      <c r="AK24" s="65"/>
      <c r="AL24" s="65"/>
      <c r="AM24" s="65"/>
      <c r="AN24" s="65"/>
      <c r="AO24" s="65"/>
      <c r="AP24" s="65"/>
      <c r="AQ24" s="65"/>
      <c r="AR24" s="68">
        <f t="shared" si="11"/>
        <v>0</v>
      </c>
      <c r="AS24" s="65"/>
      <c r="AT24" s="65"/>
      <c r="AU24" s="65"/>
      <c r="AV24" s="65"/>
      <c r="AW24" s="65"/>
      <c r="AX24" s="65"/>
      <c r="AY24" s="65"/>
      <c r="AZ24" s="68">
        <f t="shared" si="12"/>
        <v>0</v>
      </c>
      <c r="BA24" s="65"/>
      <c r="BB24" s="65"/>
      <c r="BC24" s="65"/>
      <c r="BD24" s="65"/>
      <c r="BE24" s="65"/>
      <c r="BF24" s="83"/>
      <c r="BG24" s="83"/>
      <c r="BH24" s="83"/>
    </row>
    <row r="25" spans="1:60" s="70" customFormat="1">
      <c r="A25" s="83"/>
      <c r="B25" s="84" t="s">
        <v>74</v>
      </c>
      <c r="C25" s="84" t="s">
        <v>75</v>
      </c>
      <c r="D25" s="62" t="s">
        <v>76</v>
      </c>
      <c r="E25" s="83"/>
      <c r="F25" s="83"/>
      <c r="G25" s="83"/>
      <c r="H25" s="83"/>
      <c r="I25" s="83"/>
      <c r="J25" s="83"/>
      <c r="K25" s="65">
        <f t="shared" si="7"/>
        <v>0</v>
      </c>
      <c r="L25" s="83"/>
      <c r="M25" s="65"/>
      <c r="N25" s="65"/>
      <c r="O25" s="65"/>
      <c r="P25" s="67"/>
      <c r="Q25" s="83"/>
      <c r="R25" s="65"/>
      <c r="S25" s="65"/>
      <c r="T25" s="68">
        <f t="shared" si="8"/>
        <v>0</v>
      </c>
      <c r="U25" s="65"/>
      <c r="V25" s="65"/>
      <c r="W25" s="65"/>
      <c r="X25" s="65"/>
      <c r="Y25" s="65"/>
      <c r="Z25" s="65"/>
      <c r="AA25" s="65"/>
      <c r="AB25" s="68">
        <f t="shared" si="9"/>
        <v>0</v>
      </c>
      <c r="AC25" s="65"/>
      <c r="AD25" s="65"/>
      <c r="AE25" s="65"/>
      <c r="AF25" s="65"/>
      <c r="AG25" s="65"/>
      <c r="AH25" s="65"/>
      <c r="AI25" s="65"/>
      <c r="AJ25" s="68">
        <f t="shared" si="10"/>
        <v>0</v>
      </c>
      <c r="AK25" s="65"/>
      <c r="AL25" s="65"/>
      <c r="AM25" s="65"/>
      <c r="AN25" s="65"/>
      <c r="AO25" s="65"/>
      <c r="AP25" s="65"/>
      <c r="AQ25" s="65"/>
      <c r="AR25" s="68">
        <f t="shared" si="11"/>
        <v>0</v>
      </c>
      <c r="AS25" s="65"/>
      <c r="AT25" s="65"/>
      <c r="AU25" s="65"/>
      <c r="AV25" s="65"/>
      <c r="AW25" s="65"/>
      <c r="AX25" s="65"/>
      <c r="AY25" s="65"/>
      <c r="AZ25" s="68">
        <f t="shared" si="12"/>
        <v>0</v>
      </c>
      <c r="BA25" s="65"/>
      <c r="BB25" s="65"/>
      <c r="BC25" s="65"/>
      <c r="BD25" s="65"/>
      <c r="BE25" s="65"/>
      <c r="BF25" s="83"/>
      <c r="BG25" s="83"/>
      <c r="BH25" s="83"/>
    </row>
    <row r="26" spans="1:60" s="70" customFormat="1">
      <c r="A26" s="83"/>
      <c r="B26" s="84" t="s">
        <v>74</v>
      </c>
      <c r="C26" s="84" t="s">
        <v>75</v>
      </c>
      <c r="D26" s="62" t="s">
        <v>76</v>
      </c>
      <c r="E26" s="83"/>
      <c r="F26" s="83"/>
      <c r="G26" s="83"/>
      <c r="H26" s="83"/>
      <c r="I26" s="83"/>
      <c r="J26" s="83"/>
      <c r="K26" s="65">
        <f t="shared" si="7"/>
        <v>0</v>
      </c>
      <c r="L26" s="83"/>
      <c r="M26" s="65"/>
      <c r="N26" s="65"/>
      <c r="O26" s="65"/>
      <c r="P26" s="67"/>
      <c r="Q26" s="83"/>
      <c r="R26" s="65"/>
      <c r="S26" s="65"/>
      <c r="T26" s="68">
        <f t="shared" si="8"/>
        <v>0</v>
      </c>
      <c r="U26" s="65"/>
      <c r="V26" s="65"/>
      <c r="W26" s="65"/>
      <c r="X26" s="65"/>
      <c r="Y26" s="65"/>
      <c r="Z26" s="65"/>
      <c r="AA26" s="65"/>
      <c r="AB26" s="68">
        <f t="shared" si="9"/>
        <v>0</v>
      </c>
      <c r="AC26" s="65"/>
      <c r="AD26" s="65"/>
      <c r="AE26" s="65"/>
      <c r="AF26" s="65"/>
      <c r="AG26" s="65"/>
      <c r="AH26" s="65"/>
      <c r="AI26" s="65"/>
      <c r="AJ26" s="68">
        <f t="shared" si="10"/>
        <v>0</v>
      </c>
      <c r="AK26" s="65"/>
      <c r="AL26" s="65"/>
      <c r="AM26" s="65"/>
      <c r="AN26" s="65"/>
      <c r="AO26" s="65"/>
      <c r="AP26" s="65"/>
      <c r="AQ26" s="65"/>
      <c r="AR26" s="68">
        <f t="shared" si="11"/>
        <v>0</v>
      </c>
      <c r="AS26" s="65"/>
      <c r="AT26" s="65"/>
      <c r="AU26" s="65"/>
      <c r="AV26" s="65"/>
      <c r="AW26" s="65"/>
      <c r="AX26" s="65"/>
      <c r="AY26" s="65"/>
      <c r="AZ26" s="68">
        <f t="shared" si="12"/>
        <v>0</v>
      </c>
      <c r="BA26" s="65"/>
      <c r="BB26" s="65"/>
      <c r="BC26" s="65"/>
      <c r="BD26" s="65"/>
      <c r="BE26" s="65"/>
      <c r="BF26" s="83"/>
      <c r="BG26" s="83"/>
      <c r="BH26" s="83"/>
    </row>
    <row r="27" spans="1:60" s="70" customFormat="1">
      <c r="A27" s="83"/>
      <c r="B27" s="84" t="s">
        <v>74</v>
      </c>
      <c r="C27" s="84" t="s">
        <v>75</v>
      </c>
      <c r="D27" s="62" t="s">
        <v>76</v>
      </c>
      <c r="E27" s="83"/>
      <c r="F27" s="83"/>
      <c r="G27" s="83"/>
      <c r="H27" s="83"/>
      <c r="I27" s="83"/>
      <c r="J27" s="83"/>
      <c r="K27" s="65">
        <f t="shared" si="7"/>
        <v>0</v>
      </c>
      <c r="L27" s="83"/>
      <c r="M27" s="65"/>
      <c r="N27" s="65"/>
      <c r="O27" s="65"/>
      <c r="P27" s="67"/>
      <c r="Q27" s="83"/>
      <c r="R27" s="65"/>
      <c r="S27" s="65"/>
      <c r="T27" s="68">
        <f t="shared" si="8"/>
        <v>0</v>
      </c>
      <c r="U27" s="65"/>
      <c r="V27" s="65"/>
      <c r="W27" s="65"/>
      <c r="X27" s="65"/>
      <c r="Y27" s="65"/>
      <c r="Z27" s="65"/>
      <c r="AA27" s="65"/>
      <c r="AB27" s="68">
        <f t="shared" si="9"/>
        <v>0</v>
      </c>
      <c r="AC27" s="65"/>
      <c r="AD27" s="65"/>
      <c r="AE27" s="65"/>
      <c r="AF27" s="65"/>
      <c r="AG27" s="65"/>
      <c r="AH27" s="65"/>
      <c r="AI27" s="65"/>
      <c r="AJ27" s="68">
        <f t="shared" si="10"/>
        <v>0</v>
      </c>
      <c r="AK27" s="65"/>
      <c r="AL27" s="65"/>
      <c r="AM27" s="65"/>
      <c r="AN27" s="65"/>
      <c r="AO27" s="65"/>
      <c r="AP27" s="65"/>
      <c r="AQ27" s="65"/>
      <c r="AR27" s="68">
        <f t="shared" si="11"/>
        <v>0</v>
      </c>
      <c r="AS27" s="65"/>
      <c r="AT27" s="65"/>
      <c r="AU27" s="65"/>
      <c r="AV27" s="65"/>
      <c r="AW27" s="65"/>
      <c r="AX27" s="65"/>
      <c r="AY27" s="65"/>
      <c r="AZ27" s="68">
        <f t="shared" si="12"/>
        <v>0</v>
      </c>
      <c r="BA27" s="65"/>
      <c r="BB27" s="65"/>
      <c r="BC27" s="65"/>
      <c r="BD27" s="65"/>
      <c r="BE27" s="65"/>
      <c r="BF27" s="83"/>
      <c r="BG27" s="83"/>
      <c r="BH27" s="83"/>
    </row>
    <row r="28" spans="1:60" s="70" customFormat="1">
      <c r="A28" s="83"/>
      <c r="B28" s="84" t="s">
        <v>74</v>
      </c>
      <c r="C28" s="84" t="s">
        <v>75</v>
      </c>
      <c r="D28" s="62" t="s">
        <v>76</v>
      </c>
      <c r="E28" s="83"/>
      <c r="F28" s="83"/>
      <c r="G28" s="83"/>
      <c r="H28" s="83"/>
      <c r="I28" s="83"/>
      <c r="J28" s="83"/>
      <c r="K28" s="65">
        <f t="shared" si="7"/>
        <v>0</v>
      </c>
      <c r="L28" s="83"/>
      <c r="M28" s="65"/>
      <c r="N28" s="65"/>
      <c r="O28" s="65"/>
      <c r="P28" s="67"/>
      <c r="Q28" s="83"/>
      <c r="R28" s="65"/>
      <c r="S28" s="65"/>
      <c r="T28" s="68">
        <f t="shared" si="8"/>
        <v>0</v>
      </c>
      <c r="U28" s="65"/>
      <c r="V28" s="65"/>
      <c r="W28" s="65"/>
      <c r="X28" s="65"/>
      <c r="Y28" s="65"/>
      <c r="Z28" s="65"/>
      <c r="AA28" s="65"/>
      <c r="AB28" s="68">
        <f t="shared" si="9"/>
        <v>0</v>
      </c>
      <c r="AC28" s="65"/>
      <c r="AD28" s="65"/>
      <c r="AE28" s="65"/>
      <c r="AF28" s="65"/>
      <c r="AG28" s="65"/>
      <c r="AH28" s="65"/>
      <c r="AI28" s="65"/>
      <c r="AJ28" s="68">
        <f t="shared" si="10"/>
        <v>0</v>
      </c>
      <c r="AK28" s="65"/>
      <c r="AL28" s="65"/>
      <c r="AM28" s="65"/>
      <c r="AN28" s="65"/>
      <c r="AO28" s="65"/>
      <c r="AP28" s="65"/>
      <c r="AQ28" s="65"/>
      <c r="AR28" s="68">
        <f t="shared" si="11"/>
        <v>0</v>
      </c>
      <c r="AS28" s="65"/>
      <c r="AT28" s="65"/>
      <c r="AU28" s="65"/>
      <c r="AV28" s="65"/>
      <c r="AW28" s="65"/>
      <c r="AX28" s="65"/>
      <c r="AY28" s="65"/>
      <c r="AZ28" s="68">
        <f t="shared" si="12"/>
        <v>0</v>
      </c>
      <c r="BA28" s="65"/>
      <c r="BB28" s="65"/>
      <c r="BC28" s="65"/>
      <c r="BD28" s="65"/>
      <c r="BE28" s="65"/>
      <c r="BF28" s="83"/>
      <c r="BG28" s="83"/>
      <c r="BH28" s="83"/>
    </row>
    <row r="29" spans="1:60" s="70" customFormat="1">
      <c r="A29" s="71"/>
      <c r="B29" s="71"/>
      <c r="C29" s="71"/>
      <c r="D29" s="72"/>
      <c r="E29" s="71"/>
      <c r="F29" s="71"/>
      <c r="G29" s="71"/>
      <c r="H29" s="71"/>
      <c r="I29" s="85">
        <f>SUM(I15:I28)</f>
        <v>0</v>
      </c>
      <c r="J29" s="86"/>
      <c r="K29" s="75">
        <f>SUM(K15:K28)</f>
        <v>0</v>
      </c>
      <c r="M29" s="75">
        <f>SUM(M15:M28)</f>
        <v>0</v>
      </c>
      <c r="N29" s="75">
        <f>SUM(N15:N28)</f>
        <v>0</v>
      </c>
      <c r="O29" s="75">
        <f>SUM(O15:O28)</f>
        <v>0</v>
      </c>
      <c r="R29" s="75">
        <f>SUM(R15:R28)</f>
        <v>0</v>
      </c>
      <c r="S29" s="75">
        <f t="shared" ref="S29:BE29" si="13">SUM(S15:S28)</f>
        <v>0</v>
      </c>
      <c r="T29" s="75">
        <f t="shared" si="13"/>
        <v>0</v>
      </c>
      <c r="U29" s="75">
        <f t="shared" si="13"/>
        <v>0</v>
      </c>
      <c r="V29" s="75">
        <f t="shared" si="13"/>
        <v>0</v>
      </c>
      <c r="W29" s="75">
        <f t="shared" si="13"/>
        <v>0</v>
      </c>
      <c r="X29" s="75">
        <f t="shared" si="13"/>
        <v>0</v>
      </c>
      <c r="Y29" s="75">
        <f t="shared" si="13"/>
        <v>0</v>
      </c>
      <c r="Z29" s="75">
        <f t="shared" si="13"/>
        <v>0</v>
      </c>
      <c r="AA29" s="75">
        <f t="shared" si="13"/>
        <v>0</v>
      </c>
      <c r="AB29" s="75">
        <f t="shared" si="13"/>
        <v>0</v>
      </c>
      <c r="AC29" s="75">
        <f t="shared" si="13"/>
        <v>0</v>
      </c>
      <c r="AD29" s="75">
        <f t="shared" si="13"/>
        <v>0</v>
      </c>
      <c r="AE29" s="75">
        <f t="shared" si="13"/>
        <v>0</v>
      </c>
      <c r="AF29" s="75">
        <f t="shared" si="13"/>
        <v>0</v>
      </c>
      <c r="AG29" s="75">
        <f t="shared" si="13"/>
        <v>0</v>
      </c>
      <c r="AH29" s="75">
        <f t="shared" si="13"/>
        <v>0</v>
      </c>
      <c r="AI29" s="75">
        <f t="shared" si="13"/>
        <v>0</v>
      </c>
      <c r="AJ29" s="75">
        <f t="shared" si="13"/>
        <v>0</v>
      </c>
      <c r="AK29" s="75">
        <f t="shared" si="13"/>
        <v>0</v>
      </c>
      <c r="AL29" s="75">
        <f t="shared" si="13"/>
        <v>0</v>
      </c>
      <c r="AM29" s="75">
        <f t="shared" si="13"/>
        <v>0</v>
      </c>
      <c r="AN29" s="75">
        <f t="shared" si="13"/>
        <v>0</v>
      </c>
      <c r="AO29" s="75">
        <f t="shared" si="13"/>
        <v>0</v>
      </c>
      <c r="AP29" s="75">
        <f t="shared" si="13"/>
        <v>0</v>
      </c>
      <c r="AQ29" s="75">
        <f t="shared" si="13"/>
        <v>0</v>
      </c>
      <c r="AR29" s="75">
        <f t="shared" si="13"/>
        <v>0</v>
      </c>
      <c r="AS29" s="75">
        <f t="shared" si="13"/>
        <v>0</v>
      </c>
      <c r="AT29" s="75">
        <f t="shared" si="13"/>
        <v>0</v>
      </c>
      <c r="AU29" s="75">
        <f t="shared" si="13"/>
        <v>0</v>
      </c>
      <c r="AV29" s="75">
        <f t="shared" si="13"/>
        <v>0</v>
      </c>
      <c r="AW29" s="75">
        <f t="shared" si="13"/>
        <v>0</v>
      </c>
      <c r="AX29" s="75">
        <f t="shared" si="13"/>
        <v>0</v>
      </c>
      <c r="AY29" s="75">
        <f t="shared" si="13"/>
        <v>0</v>
      </c>
      <c r="AZ29" s="75">
        <f t="shared" si="13"/>
        <v>0</v>
      </c>
      <c r="BA29" s="75">
        <f t="shared" si="13"/>
        <v>0</v>
      </c>
      <c r="BB29" s="75">
        <f t="shared" si="13"/>
        <v>0</v>
      </c>
      <c r="BC29" s="75">
        <f t="shared" si="13"/>
        <v>0</v>
      </c>
      <c r="BD29" s="75">
        <f t="shared" si="13"/>
        <v>0</v>
      </c>
      <c r="BE29" s="75">
        <f t="shared" si="13"/>
        <v>0</v>
      </c>
    </row>
    <row r="30" spans="1:60">
      <c r="A30" s="76"/>
      <c r="B30" s="76"/>
      <c r="C30" s="76"/>
      <c r="D30" s="72"/>
      <c r="E30" s="76"/>
      <c r="F30" s="76"/>
      <c r="G30" s="76"/>
      <c r="H30" s="76"/>
      <c r="I30" s="77"/>
      <c r="J30" s="78"/>
    </row>
    <row r="31" spans="1:60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0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  <row r="1813" spans="1:10">
      <c r="A1813" s="76"/>
      <c r="B1813" s="76"/>
      <c r="C1813" s="76"/>
      <c r="D1813" s="72"/>
      <c r="E1813" s="76"/>
      <c r="F1813" s="76"/>
      <c r="G1813" s="76"/>
      <c r="H1813" s="76"/>
      <c r="I1813" s="77"/>
      <c r="J1813" s="78"/>
    </row>
    <row r="1814" spans="1:10">
      <c r="A1814" s="76"/>
      <c r="B1814" s="76"/>
      <c r="C1814" s="76"/>
      <c r="D1814" s="72"/>
      <c r="E1814" s="76"/>
      <c r="F1814" s="76"/>
      <c r="G1814" s="76"/>
      <c r="H1814" s="76"/>
      <c r="I1814" s="77"/>
      <c r="J1814" s="78"/>
    </row>
    <row r="1815" spans="1:10">
      <c r="A1815" s="76"/>
      <c r="B1815" s="76"/>
      <c r="C1815" s="76"/>
      <c r="D1815" s="72"/>
      <c r="E1815" s="76"/>
      <c r="F1815" s="76"/>
      <c r="G1815" s="76"/>
      <c r="H1815" s="76"/>
      <c r="I1815" s="77"/>
      <c r="J1815" s="78"/>
    </row>
    <row r="1816" spans="1:10">
      <c r="A1816" s="76"/>
      <c r="B1816" s="76"/>
      <c r="C1816" s="76"/>
      <c r="D1816" s="72"/>
      <c r="E1816" s="76"/>
      <c r="F1816" s="76"/>
      <c r="G1816" s="76"/>
      <c r="H1816" s="76"/>
      <c r="I1816" s="77"/>
      <c r="J1816" s="78"/>
    </row>
    <row r="1817" spans="1:10">
      <c r="A1817" s="76"/>
      <c r="B1817" s="76"/>
      <c r="C1817" s="76"/>
      <c r="D1817" s="72"/>
      <c r="E1817" s="76"/>
      <c r="F1817" s="76"/>
      <c r="G1817" s="76"/>
      <c r="H1817" s="76"/>
      <c r="I1817" s="77"/>
      <c r="J1817" s="78"/>
    </row>
    <row r="1818" spans="1:10">
      <c r="A1818" s="76"/>
      <c r="B1818" s="76"/>
      <c r="C1818" s="76"/>
      <c r="D1818" s="72"/>
      <c r="E1818" s="76"/>
      <c r="F1818" s="76"/>
      <c r="G1818" s="76"/>
      <c r="H1818" s="76"/>
      <c r="I1818" s="77"/>
      <c r="J1818" s="78"/>
    </row>
    <row r="1819" spans="1:10">
      <c r="A1819" s="76"/>
      <c r="B1819" s="76"/>
      <c r="C1819" s="76"/>
      <c r="D1819" s="72"/>
      <c r="E1819" s="76"/>
      <c r="F1819" s="76"/>
      <c r="G1819" s="76"/>
      <c r="H1819" s="76"/>
      <c r="I1819" s="77"/>
      <c r="J1819" s="78"/>
    </row>
    <row r="1820" spans="1:10">
      <c r="A1820" s="76"/>
      <c r="B1820" s="76"/>
      <c r="C1820" s="76"/>
      <c r="D1820" s="72"/>
      <c r="E1820" s="76"/>
      <c r="F1820" s="76"/>
      <c r="G1820" s="76"/>
      <c r="H1820" s="76"/>
      <c r="I1820" s="77"/>
      <c r="J1820" s="78"/>
    </row>
    <row r="1821" spans="1:10">
      <c r="A1821" s="76"/>
      <c r="B1821" s="76"/>
      <c r="C1821" s="76"/>
      <c r="D1821" s="72"/>
      <c r="E1821" s="76"/>
      <c r="F1821" s="76"/>
      <c r="G1821" s="76"/>
      <c r="H1821" s="76"/>
      <c r="I1821" s="77"/>
      <c r="J1821" s="78"/>
    </row>
    <row r="1822" spans="1:10">
      <c r="A1822" s="76"/>
      <c r="B1822" s="76"/>
      <c r="C1822" s="76"/>
      <c r="D1822" s="72"/>
      <c r="E1822" s="76"/>
      <c r="F1822" s="76"/>
      <c r="G1822" s="76"/>
      <c r="H1822" s="76"/>
      <c r="I1822" s="77"/>
      <c r="J1822" s="78"/>
    </row>
    <row r="1823" spans="1:10">
      <c r="A1823" s="76"/>
      <c r="B1823" s="76"/>
      <c r="C1823" s="76"/>
      <c r="D1823" s="72"/>
      <c r="E1823" s="76"/>
      <c r="F1823" s="76"/>
      <c r="G1823" s="76"/>
      <c r="H1823" s="76"/>
      <c r="I1823" s="77"/>
      <c r="J1823" s="78"/>
    </row>
    <row r="1824" spans="1:10">
      <c r="A1824" s="76"/>
      <c r="B1824" s="76"/>
      <c r="C1824" s="76"/>
      <c r="D1824" s="72"/>
      <c r="E1824" s="76"/>
      <c r="F1824" s="76"/>
      <c r="G1824" s="76"/>
      <c r="H1824" s="76"/>
      <c r="I1824" s="77"/>
      <c r="J1824" s="78"/>
    </row>
    <row r="1825" spans="1:10">
      <c r="A1825" s="76"/>
      <c r="B1825" s="76"/>
      <c r="C1825" s="76"/>
      <c r="D1825" s="72"/>
      <c r="E1825" s="76"/>
      <c r="F1825" s="76"/>
      <c r="G1825" s="76"/>
      <c r="H1825" s="76"/>
      <c r="I1825" s="77"/>
      <c r="J1825" s="78"/>
    </row>
    <row r="1826" spans="1:10">
      <c r="A1826" s="76"/>
      <c r="B1826" s="76"/>
      <c r="C1826" s="76"/>
      <c r="D1826" s="72"/>
      <c r="E1826" s="76"/>
      <c r="F1826" s="76"/>
      <c r="G1826" s="76"/>
      <c r="H1826" s="76"/>
      <c r="I1826" s="77"/>
      <c r="J1826" s="78"/>
    </row>
    <row r="1827" spans="1:10">
      <c r="A1827" s="76"/>
      <c r="B1827" s="76"/>
      <c r="C1827" s="76"/>
      <c r="D1827" s="72"/>
      <c r="E1827" s="76"/>
      <c r="F1827" s="76"/>
      <c r="G1827" s="76"/>
      <c r="H1827" s="76"/>
      <c r="I1827" s="77"/>
      <c r="J1827" s="78"/>
    </row>
    <row r="1828" spans="1:10">
      <c r="A1828" s="76"/>
      <c r="B1828" s="76"/>
      <c r="C1828" s="76"/>
      <c r="D1828" s="72"/>
      <c r="E1828" s="76"/>
      <c r="F1828" s="76"/>
      <c r="G1828" s="76"/>
      <c r="H1828" s="76"/>
      <c r="I1828" s="77"/>
      <c r="J1828" s="78"/>
    </row>
    <row r="1829" spans="1:10">
      <c r="A1829" s="76"/>
      <c r="B1829" s="76"/>
      <c r="C1829" s="76"/>
      <c r="D1829" s="72"/>
      <c r="E1829" s="76"/>
      <c r="F1829" s="76"/>
      <c r="G1829" s="76"/>
      <c r="H1829" s="76"/>
      <c r="I1829" s="77"/>
      <c r="J1829" s="78"/>
    </row>
  </sheetData>
  <sheetProtection algorithmName="SHA-512" hashValue="UJXS0Ogv42idADG8MeGLJTIlnJqh7uaQE3Gg0CQyxfNHZaJmIdSuWSSaiFM19G94rHuX9e7eYETS2zbc2XthUA==" saltValue="525dEDRLSUYQB6QP5NaTV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Downs'!$A$2:$A$9</xm:f>
          </x14:formula1>
          <xm:sqref>P9</xm:sqref>
        </x14:dataValidation>
        <x14:dataValidation type="list" allowBlank="1" showInputMessage="1" showErrorMessage="1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J84"/>
  <sheetViews>
    <sheetView showGridLines="0" workbookViewId="0">
      <selection activeCell="U16" sqref="T16:U16"/>
    </sheetView>
  </sheetViews>
  <sheetFormatPr defaultRowHeight="15"/>
  <cols>
    <col min="1" max="1" width="36.28515625" customWidth="1"/>
  </cols>
  <sheetData>
    <row r="1" spans="1:9">
      <c r="A1" s="261" t="s">
        <v>130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261" t="s">
        <v>131</v>
      </c>
      <c r="B2" s="261"/>
      <c r="C2" s="261"/>
      <c r="D2" s="261"/>
      <c r="E2" s="261"/>
      <c r="F2" s="261"/>
      <c r="G2" s="261"/>
      <c r="H2" s="261"/>
      <c r="I2" s="261"/>
    </row>
    <row r="3" spans="1:9">
      <c r="A3" s="261" t="s">
        <v>132</v>
      </c>
      <c r="B3" s="261"/>
      <c r="C3" s="261"/>
      <c r="D3" s="261"/>
      <c r="E3" s="261"/>
      <c r="F3" s="261"/>
      <c r="G3" s="261"/>
      <c r="H3" s="261"/>
      <c r="I3" s="261"/>
    </row>
    <row r="4" spans="1:9" ht="40.5" customHeight="1">
      <c r="A4" s="265" t="s">
        <v>133</v>
      </c>
      <c r="B4" s="265"/>
      <c r="C4" s="265"/>
      <c r="D4" s="265"/>
      <c r="E4" s="265"/>
      <c r="F4" s="265"/>
      <c r="G4" s="265"/>
      <c r="H4" s="265"/>
      <c r="I4" s="265"/>
    </row>
    <row r="5" spans="1:9" ht="42" customHeight="1">
      <c r="A5" s="265" t="s">
        <v>134</v>
      </c>
      <c r="B5" s="265"/>
      <c r="C5" s="265"/>
      <c r="D5" s="265"/>
      <c r="E5" s="265"/>
      <c r="F5" s="265"/>
      <c r="G5" s="265"/>
      <c r="H5" s="265"/>
      <c r="I5" s="265"/>
    </row>
    <row r="6" spans="1:9" ht="15.75" thickBot="1">
      <c r="A6" t="s">
        <v>135</v>
      </c>
    </row>
    <row r="7" spans="1:9" ht="15.75" thickBot="1">
      <c r="A7" s="270" t="s">
        <v>136</v>
      </c>
      <c r="B7" s="271"/>
      <c r="C7" s="271"/>
      <c r="D7" s="271"/>
      <c r="E7" s="271"/>
      <c r="F7" s="271"/>
      <c r="G7" s="271"/>
      <c r="H7" s="271"/>
      <c r="I7" s="272"/>
    </row>
    <row r="8" spans="1:9" ht="30.75" thickBot="1">
      <c r="A8" s="6" t="s">
        <v>137</v>
      </c>
      <c r="B8" s="7" t="s">
        <v>138</v>
      </c>
      <c r="C8" s="8" t="s">
        <v>139</v>
      </c>
      <c r="D8" s="8" t="s">
        <v>90</v>
      </c>
      <c r="E8" s="8" t="s">
        <v>140</v>
      </c>
      <c r="F8" s="8" t="s">
        <v>141</v>
      </c>
      <c r="G8" s="8" t="s">
        <v>79</v>
      </c>
      <c r="H8" s="8" t="s">
        <v>114</v>
      </c>
      <c r="I8" s="8" t="s">
        <v>142</v>
      </c>
    </row>
    <row r="9" spans="1:9" ht="15.75" thickBot="1">
      <c r="A9" s="9" t="s">
        <v>143</v>
      </c>
      <c r="B9" s="10" t="s">
        <v>144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>
      <c r="A10" s="9" t="s">
        <v>145</v>
      </c>
      <c r="B10" s="10" t="s">
        <v>146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>
      <c r="A11" s="9" t="s">
        <v>147</v>
      </c>
      <c r="B11" s="10" t="s">
        <v>144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>
      <c r="A12" s="9" t="s">
        <v>148</v>
      </c>
      <c r="B12" s="10" t="s">
        <v>144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>
      <c r="A13" s="12" t="s">
        <v>149</v>
      </c>
      <c r="B13" s="13" t="s">
        <v>146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>
      <c r="A14" s="12" t="s">
        <v>150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>
      <c r="A15" s="12" t="s">
        <v>151</v>
      </c>
      <c r="B15" s="13" t="s">
        <v>146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>
      <c r="A16" s="12" t="s">
        <v>152</v>
      </c>
      <c r="B16" s="13" t="s">
        <v>144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>
      <c r="A17" s="15" t="s">
        <v>153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>
      <c r="A18" s="18" t="s">
        <v>154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>
      <c r="A19" s="18"/>
      <c r="B19" s="19"/>
      <c r="C19" s="20"/>
      <c r="D19" s="20"/>
      <c r="E19" s="20"/>
      <c r="F19" s="20"/>
      <c r="G19" s="20"/>
      <c r="H19" s="20"/>
      <c r="I19" s="20"/>
    </row>
    <row r="20" spans="1:9">
      <c r="A20" t="s">
        <v>155</v>
      </c>
      <c r="B20" s="33"/>
      <c r="C20" s="33"/>
      <c r="D20" s="33"/>
      <c r="E20" s="33"/>
      <c r="F20" s="33"/>
      <c r="G20" s="33"/>
      <c r="H20" s="33"/>
      <c r="I20" s="33"/>
    </row>
    <row r="21" spans="1:9">
      <c r="A21" s="262" t="s">
        <v>156</v>
      </c>
      <c r="B21" s="263"/>
      <c r="C21" s="263"/>
      <c r="D21" s="263"/>
      <c r="E21" s="263"/>
      <c r="F21" s="263"/>
      <c r="G21" s="263"/>
      <c r="H21" s="263"/>
      <c r="I21" s="263"/>
    </row>
    <row r="22" spans="1:9" ht="30">
      <c r="A22" s="21" t="s">
        <v>137</v>
      </c>
      <c r="B22" s="22" t="s">
        <v>138</v>
      </c>
      <c r="C22" s="23" t="s">
        <v>139</v>
      </c>
      <c r="D22" s="23" t="s">
        <v>90</v>
      </c>
      <c r="E22" s="23" t="s">
        <v>140</v>
      </c>
      <c r="F22" s="23" t="s">
        <v>141</v>
      </c>
      <c r="G22" s="23" t="s">
        <v>79</v>
      </c>
      <c r="H22" s="23" t="s">
        <v>114</v>
      </c>
      <c r="I22" s="23" t="s">
        <v>142</v>
      </c>
    </row>
    <row r="23" spans="1:9">
      <c r="A23" s="24" t="s">
        <v>143</v>
      </c>
      <c r="B23" s="24" t="s">
        <v>144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>
      <c r="A24" s="24" t="s">
        <v>145</v>
      </c>
      <c r="B24" s="24" t="s">
        <v>146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>
      <c r="A25" s="24" t="s">
        <v>147</v>
      </c>
      <c r="B25" s="24" t="s">
        <v>144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>
      <c r="A26" s="24" t="s">
        <v>148</v>
      </c>
      <c r="B26" s="24" t="s">
        <v>144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>
      <c r="A27" s="26" t="s">
        <v>149</v>
      </c>
      <c r="B27" s="26" t="s">
        <v>146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>
      <c r="A28" s="26" t="s">
        <v>150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>
      <c r="A29" s="26" t="s">
        <v>157</v>
      </c>
      <c r="B29" s="26" t="s">
        <v>146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>
      <c r="A30" s="26" t="s">
        <v>151</v>
      </c>
      <c r="B30" s="26" t="s">
        <v>146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>
      <c r="A31" s="26" t="s">
        <v>152</v>
      </c>
      <c r="B31" s="26" t="s">
        <v>144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>
      <c r="A32" s="26" t="s">
        <v>158</v>
      </c>
      <c r="B32" s="26" t="s">
        <v>146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>
      <c r="A33" s="28" t="s">
        <v>153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>
      <c r="A34" s="31" t="s">
        <v>159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>
      <c r="A35" s="33"/>
      <c r="B35" s="33"/>
      <c r="C35" s="33"/>
      <c r="D35" s="33"/>
      <c r="E35" s="33"/>
      <c r="F35" s="33"/>
      <c r="G35" s="33"/>
      <c r="H35" s="33"/>
      <c r="I35" s="33"/>
    </row>
    <row r="36" spans="1:9">
      <c r="A36" s="33"/>
      <c r="B36" s="33"/>
      <c r="C36" s="33"/>
      <c r="D36" s="33"/>
      <c r="E36" s="33"/>
      <c r="F36" s="33"/>
      <c r="G36" s="33"/>
      <c r="H36" s="33"/>
      <c r="I36" s="33"/>
    </row>
    <row r="37" spans="1:9">
      <c r="A37" s="262" t="s">
        <v>160</v>
      </c>
      <c r="B37" s="263"/>
      <c r="C37" s="263"/>
      <c r="D37" s="263"/>
      <c r="E37" s="263"/>
      <c r="F37" s="263"/>
      <c r="G37" s="263"/>
      <c r="H37" s="263"/>
      <c r="I37" s="263"/>
    </row>
    <row r="38" spans="1:9" ht="30">
      <c r="A38" s="21" t="s">
        <v>137</v>
      </c>
      <c r="B38" s="22" t="s">
        <v>138</v>
      </c>
      <c r="C38" s="22" t="s">
        <v>139</v>
      </c>
      <c r="D38" s="22" t="s">
        <v>90</v>
      </c>
      <c r="E38" s="22" t="s">
        <v>140</v>
      </c>
      <c r="F38" s="22" t="s">
        <v>141</v>
      </c>
      <c r="G38" s="22" t="s">
        <v>79</v>
      </c>
      <c r="H38" s="22" t="s">
        <v>114</v>
      </c>
      <c r="I38" s="22" t="s">
        <v>142</v>
      </c>
    </row>
    <row r="39" spans="1:9">
      <c r="A39" s="24" t="s">
        <v>143</v>
      </c>
      <c r="B39" s="24" t="s">
        <v>144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>
      <c r="A40" s="24" t="s">
        <v>145</v>
      </c>
      <c r="B40" s="24" t="s">
        <v>144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>
      <c r="A41" s="24" t="s">
        <v>147</v>
      </c>
      <c r="B41" s="24" t="s">
        <v>144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>
      <c r="A42" s="24" t="s">
        <v>148</v>
      </c>
      <c r="B42" s="24" t="s">
        <v>144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>
      <c r="A43" s="26" t="s">
        <v>149</v>
      </c>
      <c r="B43" s="26" t="s">
        <v>146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>
      <c r="A44" s="26" t="s">
        <v>161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>
      <c r="A45" s="26" t="s">
        <v>157</v>
      </c>
      <c r="B45" s="26" t="s">
        <v>146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>
      <c r="A46" s="26" t="s">
        <v>151</v>
      </c>
      <c r="B46" s="26" t="s">
        <v>146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>
      <c r="A47" s="26" t="s">
        <v>152</v>
      </c>
      <c r="B47" s="26" t="s">
        <v>144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>
      <c r="A48" s="26" t="s">
        <v>158</v>
      </c>
      <c r="B48" s="26" t="s">
        <v>146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>
      <c r="A49" s="28" t="s">
        <v>153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>
      <c r="A50" s="31" t="s">
        <v>159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>
      <c r="A51" s="5"/>
      <c r="B51" s="33"/>
      <c r="C51" s="5"/>
      <c r="D51" s="5"/>
      <c r="E51" s="5"/>
      <c r="F51" s="5"/>
      <c r="G51" s="5"/>
      <c r="H51" s="5"/>
      <c r="I51" s="5"/>
    </row>
    <row r="52" spans="1:9">
      <c r="A52" s="31" t="s">
        <v>162</v>
      </c>
      <c r="B52" s="33"/>
      <c r="C52" s="33"/>
      <c r="D52" s="33"/>
      <c r="E52" s="33"/>
      <c r="F52" s="33"/>
      <c r="G52" s="33"/>
      <c r="H52" s="33"/>
      <c r="I52" s="33"/>
    </row>
    <row r="53" spans="1:9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>
      <c r="A54" s="266" t="s">
        <v>163</v>
      </c>
      <c r="B54" s="267"/>
      <c r="C54" s="267"/>
      <c r="D54" s="267"/>
      <c r="E54" s="267"/>
      <c r="F54" s="267"/>
      <c r="G54" s="267"/>
      <c r="H54" s="267"/>
      <c r="I54" s="267"/>
    </row>
    <row r="55" spans="1:9" ht="30">
      <c r="A55" s="21" t="s">
        <v>137</v>
      </c>
      <c r="B55" s="22" t="s">
        <v>138</v>
      </c>
      <c r="C55" s="23" t="s">
        <v>139</v>
      </c>
      <c r="D55" s="23" t="s">
        <v>90</v>
      </c>
      <c r="E55" s="23" t="s">
        <v>140</v>
      </c>
      <c r="F55" s="23" t="s">
        <v>141</v>
      </c>
      <c r="G55" s="23" t="s">
        <v>79</v>
      </c>
      <c r="H55" s="23" t="s">
        <v>114</v>
      </c>
      <c r="I55" s="23" t="s">
        <v>142</v>
      </c>
    </row>
    <row r="56" spans="1:9">
      <c r="A56" s="24" t="s">
        <v>143</v>
      </c>
      <c r="B56" s="24" t="s">
        <v>146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>
      <c r="A57" s="24" t="s">
        <v>145</v>
      </c>
      <c r="B57" s="24" t="s">
        <v>146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>
      <c r="A58" s="24" t="s">
        <v>147</v>
      </c>
      <c r="B58" s="24" t="s">
        <v>146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>
      <c r="A59" s="24" t="s">
        <v>148</v>
      </c>
      <c r="B59" s="24" t="s">
        <v>146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>
      <c r="A60" s="26" t="s">
        <v>149</v>
      </c>
      <c r="B60" s="26" t="s">
        <v>146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>
      <c r="A61" s="26" t="s">
        <v>150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>
      <c r="A62" s="26" t="s">
        <v>157</v>
      </c>
      <c r="B62" s="26" t="s">
        <v>146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>
      <c r="A63" s="26" t="s">
        <v>151</v>
      </c>
      <c r="B63" s="26" t="s">
        <v>146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>
      <c r="A64" s="26" t="s">
        <v>152</v>
      </c>
      <c r="B64" s="26" t="s">
        <v>144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>
      <c r="A65" s="26" t="s">
        <v>158</v>
      </c>
      <c r="B65" s="26" t="s">
        <v>146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>
      <c r="A66" s="28" t="s">
        <v>153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>
      <c r="A67" s="31" t="s">
        <v>159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>
      <c r="A68" s="33"/>
      <c r="B68" s="33"/>
      <c r="C68" s="33"/>
      <c r="D68" s="33"/>
      <c r="E68" s="33"/>
      <c r="F68" s="33"/>
      <c r="G68" s="33"/>
      <c r="H68" s="33"/>
      <c r="I68" s="33"/>
    </row>
    <row r="69" spans="1:9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>
      <c r="A70" s="268" t="s">
        <v>164</v>
      </c>
      <c r="B70" s="269"/>
      <c r="C70" s="269"/>
      <c r="D70" s="269"/>
      <c r="E70" s="269"/>
      <c r="F70" s="269"/>
      <c r="G70" s="269"/>
      <c r="H70" s="269"/>
      <c r="I70" s="269"/>
    </row>
    <row r="71" spans="1:9" ht="30">
      <c r="A71" s="21" t="s">
        <v>137</v>
      </c>
      <c r="B71" s="22" t="s">
        <v>138</v>
      </c>
      <c r="C71" s="23" t="s">
        <v>139</v>
      </c>
      <c r="D71" s="23" t="s">
        <v>90</v>
      </c>
      <c r="E71" s="23" t="s">
        <v>140</v>
      </c>
      <c r="F71" s="23" t="s">
        <v>141</v>
      </c>
      <c r="G71" s="23" t="s">
        <v>79</v>
      </c>
      <c r="H71" s="23" t="s">
        <v>114</v>
      </c>
      <c r="I71" s="23" t="s">
        <v>142</v>
      </c>
    </row>
    <row r="72" spans="1:9">
      <c r="A72" s="24" t="s">
        <v>143</v>
      </c>
      <c r="B72" s="24" t="s">
        <v>146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>
      <c r="A73" s="24" t="s">
        <v>145</v>
      </c>
      <c r="B73" s="24" t="s">
        <v>146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>
      <c r="A74" s="24" t="s">
        <v>147</v>
      </c>
      <c r="B74" s="24" t="s">
        <v>146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>
      <c r="A75" s="24" t="s">
        <v>148</v>
      </c>
      <c r="B75" s="24" t="s">
        <v>146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>
      <c r="A76" s="26" t="s">
        <v>149</v>
      </c>
      <c r="B76" s="26" t="s">
        <v>146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>
      <c r="A77" s="26" t="s">
        <v>150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>
      <c r="A78" s="26" t="s">
        <v>157</v>
      </c>
      <c r="B78" s="26" t="s">
        <v>146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>
      <c r="A79" s="26" t="s">
        <v>151</v>
      </c>
      <c r="B79" s="26" t="s">
        <v>146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>
      <c r="A80" s="26" t="s">
        <v>152</v>
      </c>
      <c r="B80" s="26" t="s">
        <v>144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>
      <c r="A81" s="26" t="s">
        <v>158</v>
      </c>
      <c r="B81" s="26" t="s">
        <v>146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>
      <c r="A82" s="28" t="s">
        <v>153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>
      <c r="A83" s="31" t="s">
        <v>159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>
      <c r="A84" s="264"/>
      <c r="B84" s="264"/>
      <c r="C84" s="264"/>
      <c r="D84" s="264"/>
      <c r="E84" s="264"/>
      <c r="F84" s="264"/>
      <c r="G84" s="264"/>
      <c r="H84" s="264"/>
      <c r="I84" s="264"/>
      <c r="J84" s="264"/>
    </row>
  </sheetData>
  <sheetProtection algorithmName="SHA-512" hashValue="fnV6lyUniQRiQ2jNyR//+5c9t5oCUR63ImWFiCKFVmlmoArf0GTAwQC4LYfo5+ZD+n5IBPfvp2p7Yc27F4KtLA==" saltValue="P1Z4LtGCA4WxedHarfIPo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I71"/>
  <sheetViews>
    <sheetView showGridLines="0" topLeftCell="A6" zoomScaleNormal="100" workbookViewId="0">
      <selection activeCell="O23" sqref="O23"/>
    </sheetView>
  </sheetViews>
  <sheetFormatPr defaultColWidth="9.28515625" defaultRowHeight="15"/>
  <cols>
    <col min="2" max="2" width="8" customWidth="1"/>
    <col min="3" max="3" width="16.7109375" customWidth="1"/>
    <col min="4" max="4" width="16.7109375" style="167" customWidth="1"/>
    <col min="5" max="5" width="16.7109375" style="48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>
      <c r="B1" s="273" t="s">
        <v>165</v>
      </c>
      <c r="C1" s="274"/>
      <c r="D1" s="274"/>
      <c r="E1" s="275"/>
    </row>
    <row r="2" spans="2:6">
      <c r="B2" s="276"/>
      <c r="C2" s="277"/>
      <c r="D2" s="277"/>
      <c r="E2" s="278"/>
    </row>
    <row r="3" spans="2:6" ht="15.75" thickBot="1">
      <c r="B3" s="279"/>
      <c r="C3" s="280"/>
      <c r="D3" s="280"/>
      <c r="E3" s="281"/>
    </row>
    <row r="5" spans="2:6">
      <c r="B5" t="s">
        <v>166</v>
      </c>
      <c r="D5" s="123"/>
      <c r="E5"/>
      <c r="F5" s="124"/>
    </row>
    <row r="6" spans="2:6">
      <c r="D6" s="123"/>
      <c r="E6"/>
      <c r="F6" s="124"/>
    </row>
    <row r="7" spans="2:6" ht="46.5" customHeight="1">
      <c r="B7" s="282" t="s">
        <v>167</v>
      </c>
      <c r="C7" s="282"/>
      <c r="D7" s="282"/>
      <c r="E7" s="282"/>
      <c r="F7" s="282"/>
    </row>
    <row r="8" spans="2:6">
      <c r="B8" s="125" t="s">
        <v>168</v>
      </c>
      <c r="C8" s="228"/>
      <c r="D8" s="126"/>
      <c r="E8" s="228"/>
      <c r="F8" s="127"/>
    </row>
    <row r="9" spans="2:6" ht="15.75" thickBot="1">
      <c r="C9" s="228"/>
      <c r="D9" s="128"/>
      <c r="E9" s="129"/>
      <c r="F9" s="228"/>
    </row>
    <row r="10" spans="2:6" ht="34.5" customHeight="1">
      <c r="C10" s="130" t="s">
        <v>169</v>
      </c>
      <c r="D10" s="131" t="s">
        <v>170</v>
      </c>
      <c r="E10" s="132" t="s">
        <v>171</v>
      </c>
    </row>
    <row r="11" spans="2:6" ht="15.75" thickBot="1">
      <c r="C11" s="133">
        <v>2020</v>
      </c>
      <c r="D11" s="134">
        <v>2025</v>
      </c>
      <c r="E11" s="135">
        <f>VLOOKUP(D11,C14:D64,2)/VLOOKUP(C11,C14:D64,2)-1</f>
        <v>0.27006675424567606</v>
      </c>
    </row>
    <row r="12" spans="2:6">
      <c r="C12" s="92"/>
      <c r="D12" s="136"/>
      <c r="E12" s="137"/>
    </row>
    <row r="13" spans="2:6" ht="30.75" thickBot="1">
      <c r="C13" s="138" t="s">
        <v>172</v>
      </c>
      <c r="D13" s="139" t="s">
        <v>173</v>
      </c>
      <c r="E13" s="138" t="s">
        <v>174</v>
      </c>
    </row>
    <row r="14" spans="2:6" ht="15" customHeight="1">
      <c r="B14" s="283" t="s">
        <v>175</v>
      </c>
      <c r="C14" s="140">
        <v>2000</v>
      </c>
      <c r="D14" s="141">
        <v>1.7920432742500001</v>
      </c>
      <c r="E14" s="142"/>
    </row>
    <row r="15" spans="2:6">
      <c r="B15" s="284"/>
      <c r="C15" s="143">
        <v>2001</v>
      </c>
      <c r="D15" s="144">
        <v>1.857</v>
      </c>
      <c r="E15" s="145">
        <f>D15/D14-1</f>
        <v>3.6247297530906719E-2</v>
      </c>
    </row>
    <row r="16" spans="2:6">
      <c r="B16" s="284"/>
      <c r="C16" s="146">
        <v>2002</v>
      </c>
      <c r="D16" s="147">
        <v>1.8934664882500001</v>
      </c>
      <c r="E16" s="145">
        <f t="shared" ref="E16:E40" si="0">D16/D15-1</f>
        <v>1.9637311927840573E-2</v>
      </c>
    </row>
    <row r="17" spans="2:6">
      <c r="B17" s="284"/>
      <c r="C17" s="146">
        <v>2003</v>
      </c>
      <c r="D17" s="147">
        <v>1.92367206125</v>
      </c>
      <c r="E17" s="145">
        <f t="shared" si="0"/>
        <v>1.595252579723061E-2</v>
      </c>
    </row>
    <row r="18" spans="2:6">
      <c r="B18" s="284"/>
      <c r="C18" s="146">
        <v>2004</v>
      </c>
      <c r="D18" s="147">
        <v>1.947214794</v>
      </c>
      <c r="E18" s="145">
        <f t="shared" si="0"/>
        <v>1.2238433579319086E-2</v>
      </c>
    </row>
    <row r="19" spans="2:6">
      <c r="B19" s="284"/>
      <c r="C19" s="146">
        <v>2005</v>
      </c>
      <c r="D19" s="147">
        <v>2.0022891084999999</v>
      </c>
      <c r="E19" s="145">
        <f t="shared" si="0"/>
        <v>2.8283636027058634E-2</v>
      </c>
    </row>
    <row r="20" spans="2:6" ht="15" customHeight="1">
      <c r="B20" s="284"/>
      <c r="C20" s="146">
        <v>2006</v>
      </c>
      <c r="D20" s="147">
        <v>2.0763124742499999</v>
      </c>
      <c r="E20" s="145">
        <f t="shared" si="0"/>
        <v>3.6969369426103516E-2</v>
      </c>
      <c r="F20" s="148"/>
    </row>
    <row r="21" spans="2:6">
      <c r="B21" s="284"/>
      <c r="C21" s="146">
        <v>2007</v>
      </c>
      <c r="D21" s="147">
        <v>2.1565137445000002</v>
      </c>
      <c r="E21" s="145">
        <f t="shared" si="0"/>
        <v>3.8626782454298292E-2</v>
      </c>
    </row>
    <row r="22" spans="2:6">
      <c r="B22" s="284"/>
      <c r="C22" s="146">
        <v>2008</v>
      </c>
      <c r="D22" s="147">
        <v>2.247033048</v>
      </c>
      <c r="E22" s="145">
        <f t="shared" si="0"/>
        <v>4.1974832634784409E-2</v>
      </c>
    </row>
    <row r="23" spans="2:6">
      <c r="B23" s="284"/>
      <c r="C23" s="146">
        <v>2009</v>
      </c>
      <c r="D23" s="147">
        <v>2.2601417614999999</v>
      </c>
      <c r="E23" s="145">
        <f t="shared" si="0"/>
        <v>5.8337875856642185E-3</v>
      </c>
    </row>
    <row r="24" spans="2:6">
      <c r="B24" s="284"/>
      <c r="C24" s="146">
        <v>2010</v>
      </c>
      <c r="D24" s="147">
        <v>2.2667905899999998</v>
      </c>
      <c r="E24" s="145">
        <f t="shared" si="0"/>
        <v>2.9417749865332521E-3</v>
      </c>
    </row>
    <row r="25" spans="2:6">
      <c r="B25" s="284"/>
      <c r="C25" s="146">
        <v>2011</v>
      </c>
      <c r="D25" s="147">
        <v>2.3275173200000001</v>
      </c>
      <c r="E25" s="145">
        <f t="shared" si="0"/>
        <v>2.6789739761536646E-2</v>
      </c>
    </row>
    <row r="26" spans="2:6">
      <c r="B26" s="284"/>
      <c r="C26" s="146">
        <v>2012</v>
      </c>
      <c r="D26" s="147">
        <v>2.3865036740000001</v>
      </c>
      <c r="E26" s="145">
        <f t="shared" si="0"/>
        <v>2.5343035470945408E-2</v>
      </c>
    </row>
    <row r="27" spans="2:6">
      <c r="B27" s="284"/>
      <c r="C27" s="146">
        <v>2013</v>
      </c>
      <c r="D27" s="147">
        <v>2.4156387195</v>
      </c>
      <c r="E27" s="145">
        <f t="shared" si="0"/>
        <v>1.220825503744849E-2</v>
      </c>
    </row>
    <row r="28" spans="2:6">
      <c r="B28" s="284"/>
      <c r="C28" s="146">
        <v>2014</v>
      </c>
      <c r="D28" s="147">
        <v>2.46027395075</v>
      </c>
      <c r="E28" s="145">
        <f t="shared" si="0"/>
        <v>1.8477610451300697E-2</v>
      </c>
    </row>
    <row r="29" spans="2:6">
      <c r="B29" s="284"/>
      <c r="C29" s="146">
        <v>2015</v>
      </c>
      <c r="D29" s="147">
        <v>2.493890704</v>
      </c>
      <c r="E29" s="145">
        <f t="shared" si="0"/>
        <v>1.3663825217412162E-2</v>
      </c>
    </row>
    <row r="30" spans="2:6">
      <c r="B30" s="284"/>
      <c r="C30" s="146">
        <v>2016</v>
      </c>
      <c r="D30" s="147">
        <v>2.5500688265</v>
      </c>
      <c r="E30" s="145">
        <f t="shared" si="0"/>
        <v>2.2526296926282718E-2</v>
      </c>
    </row>
    <row r="31" spans="2:6">
      <c r="B31" s="284"/>
      <c r="C31" s="146">
        <v>2017</v>
      </c>
      <c r="D31" s="147">
        <v>2.6275299594999999</v>
      </c>
      <c r="E31" s="145">
        <f t="shared" si="0"/>
        <v>3.0376095027331518E-2</v>
      </c>
    </row>
    <row r="32" spans="2:6">
      <c r="B32" s="284"/>
      <c r="C32" s="149">
        <v>2018</v>
      </c>
      <c r="D32" s="150">
        <v>2.7111181787500001</v>
      </c>
      <c r="E32" s="151">
        <f t="shared" si="0"/>
        <v>3.181247047166158E-2</v>
      </c>
    </row>
    <row r="33" spans="2:9" ht="15" customHeight="1">
      <c r="B33" s="284"/>
      <c r="C33" s="149">
        <v>2019</v>
      </c>
      <c r="D33" s="150">
        <v>2.7793338379999999</v>
      </c>
      <c r="E33" s="151">
        <f t="shared" si="0"/>
        <v>2.5161448064005665E-2</v>
      </c>
      <c r="F33" s="152"/>
    </row>
    <row r="34" spans="2:9">
      <c r="B34" s="284"/>
      <c r="C34" s="149">
        <v>2020</v>
      </c>
      <c r="D34" s="150">
        <v>2.8256199729999998</v>
      </c>
      <c r="E34" s="151">
        <f t="shared" si="0"/>
        <v>1.6653679513831676E-2</v>
      </c>
      <c r="F34" s="152"/>
    </row>
    <row r="35" spans="2:9" ht="14.65" customHeight="1">
      <c r="B35" s="284"/>
      <c r="C35" s="149">
        <v>2021</v>
      </c>
      <c r="D35" s="150">
        <v>2.9596107615</v>
      </c>
      <c r="E35" s="151">
        <f t="shared" si="0"/>
        <v>4.7419960851189824E-2</v>
      </c>
      <c r="F35" s="152"/>
    </row>
    <row r="36" spans="2:9">
      <c r="B36" s="284"/>
      <c r="C36" s="143">
        <v>2022</v>
      </c>
      <c r="D36" s="144">
        <v>3.22360687825</v>
      </c>
      <c r="E36" s="151">
        <f t="shared" si="0"/>
        <v>8.9199606983521251E-2</v>
      </c>
      <c r="F36" s="152"/>
    </row>
    <row r="37" spans="2:9" ht="14.65" customHeight="1">
      <c r="B37" s="284"/>
      <c r="C37" s="149">
        <v>2023</v>
      </c>
      <c r="D37" s="144">
        <v>3.410501123905715</v>
      </c>
      <c r="E37" s="153">
        <f t="shared" si="0"/>
        <v>5.7976748627976082E-2</v>
      </c>
      <c r="F37" s="152"/>
      <c r="I37" s="154"/>
    </row>
    <row r="38" spans="2:9">
      <c r="B38" s="284"/>
      <c r="C38" s="155">
        <v>2024</v>
      </c>
      <c r="D38" s="156">
        <v>3.5149722333949525</v>
      </c>
      <c r="E38" s="153">
        <f t="shared" si="0"/>
        <v>3.0632187380603026E-2</v>
      </c>
      <c r="F38" s="157"/>
    </row>
    <row r="39" spans="2:9" ht="15.75" customHeight="1">
      <c r="B39" s="284"/>
      <c r="C39" s="149">
        <v>2025</v>
      </c>
      <c r="D39" s="158">
        <v>3.5887259878398647</v>
      </c>
      <c r="E39" s="153">
        <f t="shared" si="0"/>
        <v>2.0982741696845997E-2</v>
      </c>
      <c r="F39" s="157"/>
    </row>
    <row r="40" spans="2:9">
      <c r="B40" s="284"/>
      <c r="C40" s="155">
        <v>2026</v>
      </c>
      <c r="D40" s="156">
        <v>3.6746740470795203</v>
      </c>
      <c r="E40" s="153">
        <f t="shared" si="0"/>
        <v>2.3949462714869973E-2</v>
      </c>
      <c r="F40" s="157"/>
    </row>
    <row r="41" spans="2:9" ht="15" customHeight="1" thickBot="1">
      <c r="B41" s="285"/>
      <c r="C41" s="159">
        <v>2027</v>
      </c>
      <c r="D41" s="160">
        <v>3.7563707728723625</v>
      </c>
      <c r="E41" s="161">
        <f>D41/D40-1</f>
        <v>2.2232373469361688E-2</v>
      </c>
      <c r="F41" s="157"/>
    </row>
    <row r="42" spans="2:9">
      <c r="B42" s="286" t="s">
        <v>176</v>
      </c>
      <c r="C42" s="162">
        <v>2028</v>
      </c>
      <c r="D42" s="163">
        <f>D41*(1+E42)</f>
        <v>3.8389096766238224</v>
      </c>
      <c r="E42" s="164">
        <v>2.1973044926112406E-2</v>
      </c>
      <c r="F42" s="157"/>
    </row>
    <row r="43" spans="2:9" ht="15" customHeight="1">
      <c r="B43" s="287"/>
      <c r="C43" s="165">
        <v>2029</v>
      </c>
      <c r="D43" s="163">
        <f t="shared" ref="D43:D67" si="1">D42*(1+E43)</f>
        <v>3.9223984567293391</v>
      </c>
      <c r="E43" s="164">
        <v>2.1748044923771692E-2</v>
      </c>
    </row>
    <row r="44" spans="2:9">
      <c r="B44" s="287"/>
      <c r="C44" s="166">
        <v>2030</v>
      </c>
      <c r="D44" s="163">
        <f t="shared" si="1"/>
        <v>4.0068560661208599</v>
      </c>
      <c r="E44" s="164">
        <v>2.153213405604526E-2</v>
      </c>
    </row>
    <row r="45" spans="2:9" ht="15" customHeight="1">
      <c r="B45" s="287"/>
      <c r="C45" s="166">
        <v>2031</v>
      </c>
      <c r="D45" s="163">
        <f t="shared" si="1"/>
        <v>4.0949481789328335</v>
      </c>
      <c r="E45" s="164">
        <v>2.1985344958312281E-2</v>
      </c>
      <c r="G45" s="154"/>
      <c r="H45" s="154"/>
      <c r="I45" s="167"/>
    </row>
    <row r="46" spans="2:9">
      <c r="B46" s="287"/>
      <c r="C46" s="166">
        <v>2032</v>
      </c>
      <c r="D46" s="163">
        <f t="shared" si="1"/>
        <v>4.1844651062758924</v>
      </c>
      <c r="E46" s="164">
        <v>2.1860332153553097E-2</v>
      </c>
      <c r="G46" s="154"/>
      <c r="H46" s="154"/>
      <c r="I46" s="167"/>
    </row>
    <row r="47" spans="2:9" ht="17.25" customHeight="1">
      <c r="B47" s="287"/>
      <c r="C47" s="166">
        <v>2033</v>
      </c>
      <c r="D47" s="163">
        <f t="shared" si="1"/>
        <v>4.2741682183033731</v>
      </c>
      <c r="E47" s="164">
        <v>2.1437175301795008E-2</v>
      </c>
      <c r="F47" s="157"/>
      <c r="G47" s="154"/>
      <c r="H47" s="154"/>
      <c r="I47" s="167"/>
    </row>
    <row r="48" spans="2:9">
      <c r="B48" s="287"/>
      <c r="C48" s="166">
        <v>2034</v>
      </c>
      <c r="D48" s="163">
        <f t="shared" si="1"/>
        <v>4.3666953171909784</v>
      </c>
      <c r="E48" s="164">
        <v>2.1647977843121335E-2</v>
      </c>
      <c r="G48" s="154"/>
      <c r="H48" s="154"/>
      <c r="I48" s="167"/>
    </row>
    <row r="49" spans="2:9">
      <c r="B49" s="287"/>
      <c r="C49" s="166">
        <v>2035</v>
      </c>
      <c r="D49" s="163">
        <f t="shared" si="1"/>
        <v>4.4582747694812266</v>
      </c>
      <c r="E49" s="164">
        <v>2.0972256051324356E-2</v>
      </c>
      <c r="G49" s="154"/>
      <c r="H49" s="154"/>
      <c r="I49" s="167"/>
    </row>
    <row r="50" spans="2:9">
      <c r="B50" s="287"/>
      <c r="C50" s="166">
        <v>2036</v>
      </c>
      <c r="D50" s="163">
        <f t="shared" si="1"/>
        <v>4.5485765711825668</v>
      </c>
      <c r="E50" s="164">
        <v>2.0254875791751115E-2</v>
      </c>
      <c r="G50" s="154"/>
      <c r="H50" s="154"/>
      <c r="I50" s="167"/>
    </row>
    <row r="51" spans="2:9">
      <c r="B51" s="287"/>
      <c r="C51" s="166">
        <v>2037</v>
      </c>
      <c r="D51" s="163">
        <f t="shared" si="1"/>
        <v>4.6427380817310251</v>
      </c>
      <c r="E51" s="164">
        <v>2.0701313713177294E-2</v>
      </c>
      <c r="G51" s="154"/>
      <c r="H51" s="154"/>
      <c r="I51" s="167"/>
    </row>
    <row r="52" spans="2:9">
      <c r="B52" s="287"/>
      <c r="C52" s="166">
        <v>2038</v>
      </c>
      <c r="D52" s="163">
        <f t="shared" si="1"/>
        <v>4.7393623585542635</v>
      </c>
      <c r="E52" s="164">
        <v>2.0811916399818164E-2</v>
      </c>
      <c r="G52" s="154"/>
      <c r="H52" s="154"/>
      <c r="I52" s="167"/>
    </row>
    <row r="53" spans="2:9">
      <c r="B53" s="287"/>
      <c r="C53" s="166">
        <v>2039</v>
      </c>
      <c r="D53" s="163">
        <f t="shared" si="1"/>
        <v>4.8361661307918231</v>
      </c>
      <c r="E53" s="164">
        <v>2.0425484466878752E-2</v>
      </c>
      <c r="G53" s="154"/>
      <c r="H53" s="154"/>
      <c r="I53" s="167"/>
    </row>
    <row r="54" spans="2:9">
      <c r="B54" s="287"/>
      <c r="C54" s="168">
        <v>2040</v>
      </c>
      <c r="D54" s="163">
        <f t="shared" si="1"/>
        <v>4.9396078887242822</v>
      </c>
      <c r="E54" s="164">
        <v>2.1389206891352819E-2</v>
      </c>
      <c r="G54" s="154"/>
      <c r="H54" s="154"/>
      <c r="I54" s="167"/>
    </row>
    <row r="55" spans="2:9">
      <c r="B55" s="287"/>
      <c r="C55" s="168">
        <v>2041</v>
      </c>
      <c r="D55" s="163">
        <f t="shared" si="1"/>
        <v>5.0477600076847819</v>
      </c>
      <c r="E55" s="164">
        <v>2.1894879390605082E-2</v>
      </c>
      <c r="G55" s="154"/>
      <c r="H55" s="154"/>
      <c r="I55" s="167"/>
    </row>
    <row r="56" spans="2:9">
      <c r="B56" s="287"/>
      <c r="C56" s="168">
        <v>2042</v>
      </c>
      <c r="D56" s="163">
        <f t="shared" si="1"/>
        <v>5.1567873061498997</v>
      </c>
      <c r="E56" s="164">
        <v>2.1599144630317868E-2</v>
      </c>
      <c r="G56" s="154"/>
      <c r="H56" s="154"/>
      <c r="I56" s="167"/>
    </row>
    <row r="57" spans="2:9">
      <c r="B57" s="287"/>
      <c r="C57" s="168">
        <v>2043</v>
      </c>
      <c r="D57" s="163">
        <f t="shared" si="1"/>
        <v>5.2692740721345466</v>
      </c>
      <c r="E57" s="164">
        <v>2.1813342165672989E-2</v>
      </c>
      <c r="G57" s="154"/>
      <c r="H57" s="154"/>
      <c r="I57" s="167"/>
    </row>
    <row r="58" spans="2:9">
      <c r="B58" s="287"/>
      <c r="C58" s="168">
        <v>2044</v>
      </c>
      <c r="D58" s="163">
        <f t="shared" si="1"/>
        <v>5.3871836064127763</v>
      </c>
      <c r="E58" s="164">
        <v>2.2376808012657623E-2</v>
      </c>
      <c r="G58" s="154"/>
      <c r="H58" s="154"/>
      <c r="I58" s="167"/>
    </row>
    <row r="59" spans="2:9">
      <c r="B59" s="287"/>
      <c r="C59" s="166">
        <v>2045</v>
      </c>
      <c r="D59" s="163">
        <f t="shared" si="1"/>
        <v>5.5078647282686886</v>
      </c>
      <c r="E59" s="164">
        <v>2.2401523815200219E-2</v>
      </c>
      <c r="G59" s="154"/>
      <c r="H59" s="154"/>
      <c r="I59" s="167"/>
    </row>
    <row r="60" spans="2:9">
      <c r="B60" s="287"/>
      <c r="C60" s="166">
        <v>2046</v>
      </c>
      <c r="D60" s="163">
        <f t="shared" si="1"/>
        <v>5.6311011513024152</v>
      </c>
      <c r="E60" s="164">
        <v>2.2374627757509202E-2</v>
      </c>
      <c r="G60" s="154"/>
      <c r="H60" s="154"/>
      <c r="I60" s="167"/>
    </row>
    <row r="61" spans="2:9">
      <c r="B61" s="287"/>
      <c r="C61" s="166">
        <v>2047</v>
      </c>
      <c r="D61" s="163">
        <f t="shared" si="1"/>
        <v>5.7598049377637182</v>
      </c>
      <c r="E61" s="164">
        <v>2.2855882535786964E-2</v>
      </c>
      <c r="G61" s="154"/>
      <c r="H61" s="154"/>
      <c r="I61" s="167"/>
    </row>
    <row r="62" spans="2:9">
      <c r="B62" s="287"/>
      <c r="C62" s="166">
        <v>2048</v>
      </c>
      <c r="D62" s="163">
        <f t="shared" si="1"/>
        <v>5.8932569911169548</v>
      </c>
      <c r="E62" s="164">
        <v>2.3169543898660327E-2</v>
      </c>
      <c r="G62" s="154"/>
      <c r="H62" s="154"/>
      <c r="I62" s="167"/>
    </row>
    <row r="63" spans="2:9">
      <c r="B63" s="287"/>
      <c r="C63" s="166">
        <v>2049</v>
      </c>
      <c r="D63" s="163">
        <f t="shared" si="1"/>
        <v>6.0298608055651668</v>
      </c>
      <c r="E63" s="164">
        <v>2.3179680549162862E-2</v>
      </c>
      <c r="G63" s="154"/>
      <c r="H63" s="154"/>
      <c r="I63" s="167"/>
    </row>
    <row r="64" spans="2:9">
      <c r="B64" s="287"/>
      <c r="C64" s="166">
        <v>2050</v>
      </c>
      <c r="D64" s="163">
        <f t="shared" si="1"/>
        <v>6.1705785211242592</v>
      </c>
      <c r="E64" s="164">
        <v>2.3336809935847747E-2</v>
      </c>
      <c r="G64" s="154"/>
      <c r="H64" s="154"/>
      <c r="I64" s="167"/>
    </row>
    <row r="65" spans="2:8">
      <c r="B65" s="287"/>
      <c r="C65" s="162">
        <v>2051</v>
      </c>
      <c r="D65" s="163">
        <f t="shared" si="1"/>
        <v>6.3179832770256441</v>
      </c>
      <c r="E65" s="164">
        <v>2.3888320259885187E-2</v>
      </c>
      <c r="H65" s="154"/>
    </row>
    <row r="66" spans="2:8">
      <c r="B66" s="287"/>
      <c r="C66" s="166">
        <v>5052</v>
      </c>
      <c r="D66" s="163">
        <f t="shared" si="1"/>
        <v>6.4700270417406793</v>
      </c>
      <c r="E66" s="164">
        <v>2.4065236966979375E-2</v>
      </c>
      <c r="H66" s="154"/>
    </row>
    <row r="67" spans="2:8" ht="15.75" thickBot="1">
      <c r="B67" s="288"/>
      <c r="C67" s="169">
        <v>2053</v>
      </c>
      <c r="D67" s="170">
        <f t="shared" si="1"/>
        <v>6.6272616800525324</v>
      </c>
      <c r="E67" s="171">
        <v>2.4302006359087969E-2</v>
      </c>
      <c r="H67" s="154"/>
    </row>
    <row r="68" spans="2:8">
      <c r="E68" s="227"/>
      <c r="H68" s="154"/>
    </row>
    <row r="69" spans="2:8">
      <c r="E69" s="227"/>
      <c r="H69" s="154"/>
    </row>
    <row r="70" spans="2:8">
      <c r="B70" s="172" t="s">
        <v>177</v>
      </c>
      <c r="D70" s="148"/>
      <c r="E70" s="173"/>
    </row>
    <row r="71" spans="2:8">
      <c r="B71" s="172" t="s">
        <v>178</v>
      </c>
      <c r="D71" s="148"/>
      <c r="E71" s="173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4"/>
  <sheetViews>
    <sheetView showGridLines="0" workbookViewId="0">
      <selection activeCell="F8" sqref="F8"/>
    </sheetView>
  </sheetViews>
  <sheetFormatPr defaultRowHeight="15"/>
  <cols>
    <col min="1" max="1" width="91.28515625" bestFit="1" customWidth="1"/>
  </cols>
  <sheetData>
    <row r="2" spans="1:1">
      <c r="A2" t="s">
        <v>179</v>
      </c>
    </row>
    <row r="3" spans="1:1">
      <c r="A3" s="34" t="s">
        <v>180</v>
      </c>
    </row>
    <row r="4" spans="1:1">
      <c r="A4" t="s">
        <v>181</v>
      </c>
    </row>
  </sheetData>
  <hyperlinks>
    <hyperlink ref="A3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6"/>
  <sheetViews>
    <sheetView workbookViewId="0">
      <selection activeCell="C13" sqref="C13"/>
    </sheetView>
  </sheetViews>
  <sheetFormatPr defaultRowHeight="15"/>
  <cols>
    <col min="1" max="2" width="20.140625" bestFit="1" customWidth="1"/>
    <col min="3" max="3" width="19" bestFit="1" customWidth="1"/>
  </cols>
  <sheetData>
    <row r="1" spans="1:3">
      <c r="A1" t="s">
        <v>182</v>
      </c>
      <c r="B1" t="s">
        <v>183</v>
      </c>
      <c r="C1" t="s">
        <v>184</v>
      </c>
    </row>
    <row r="2" spans="1:3">
      <c r="A2" t="s">
        <v>98</v>
      </c>
      <c r="B2" t="s">
        <v>98</v>
      </c>
      <c r="C2" s="4" t="s">
        <v>98</v>
      </c>
    </row>
    <row r="3" spans="1:3">
      <c r="A3" s="3" t="s">
        <v>185</v>
      </c>
      <c r="B3" s="3" t="s">
        <v>185</v>
      </c>
      <c r="C3" s="4" t="s">
        <v>185</v>
      </c>
    </row>
    <row r="4" spans="1:3">
      <c r="A4" s="3" t="s">
        <v>186</v>
      </c>
      <c r="B4" s="3" t="s">
        <v>186</v>
      </c>
      <c r="C4" s="3" t="s">
        <v>186</v>
      </c>
    </row>
    <row r="5" spans="1:3">
      <c r="A5" s="3" t="s">
        <v>93</v>
      </c>
      <c r="B5" s="3" t="s">
        <v>93</v>
      </c>
      <c r="C5" s="3" t="s">
        <v>93</v>
      </c>
    </row>
    <row r="6" spans="1:3">
      <c r="A6" s="3" t="s">
        <v>84</v>
      </c>
      <c r="B6" s="3" t="s">
        <v>84</v>
      </c>
      <c r="C6" s="3" t="s">
        <v>84</v>
      </c>
    </row>
    <row r="7" spans="1:3">
      <c r="A7" s="3" t="s">
        <v>106</v>
      </c>
      <c r="B7" s="3" t="s">
        <v>106</v>
      </c>
      <c r="C7" s="4" t="s">
        <v>187</v>
      </c>
    </row>
    <row r="8" spans="1:3">
      <c r="A8" s="3" t="s">
        <v>188</v>
      </c>
      <c r="B8" s="3" t="s">
        <v>188</v>
      </c>
      <c r="C8" s="4" t="s">
        <v>189</v>
      </c>
    </row>
    <row r="9" spans="1:3">
      <c r="A9" s="3" t="s">
        <v>190</v>
      </c>
      <c r="B9" s="3" t="s">
        <v>190</v>
      </c>
      <c r="C9" s="3"/>
    </row>
    <row r="10" spans="1:3">
      <c r="A10" s="3"/>
      <c r="B10" s="3"/>
      <c r="C10" s="3"/>
    </row>
    <row r="14" spans="1:3">
      <c r="C14" s="2"/>
    </row>
    <row r="15" spans="1:3">
      <c r="C15" s="2"/>
    </row>
    <row r="16" spans="1:3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56716C53C8374491BC489F204536F4" ma:contentTypeVersion="15" ma:contentTypeDescription="Create a new document." ma:contentTypeScope="" ma:versionID="8063a56704cd591c9629c537afa62b18">
  <xsd:schema xmlns:xsd="http://www.w3.org/2001/XMLSchema" xmlns:xs="http://www.w3.org/2001/XMLSchema" xmlns:p="http://schemas.microsoft.com/office/2006/metadata/properties" xmlns:ns1="http://schemas.microsoft.com/sharepoint/v3" xmlns:ns2="c391b29f-c2e3-48c4-a5d4-114d1030a4ee" xmlns:ns3="3977e672-dea3-426e-891a-61da7c3d0879" targetNamespace="http://schemas.microsoft.com/office/2006/metadata/properties" ma:root="true" ma:fieldsID="36deb74f300cbf4ff10f4c149ee21044" ns1:_="" ns2:_="" ns3:_="">
    <xsd:import namespace="http://schemas.microsoft.com/sharepoint/v3"/>
    <xsd:import namespace="c391b29f-c2e3-48c4-a5d4-114d1030a4ee"/>
    <xsd:import namespace="3977e672-dea3-426e-891a-61da7c3d08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1b29f-c2e3-48c4-a5d4-114d1030a4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7e672-dea3-426e-891a-61da7c3d087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78e71a4-178d-41ff-a854-f3e52faafc16}" ma:internalName="TaxCatchAll" ma:showField="CatchAllData" ma:web="3977e672-dea3-426e-891a-61da7c3d08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3977e672-dea3-426e-891a-61da7c3d0879">
      <UserInfo>
        <DisplayName>OFM Facilities Oversight</DisplayName>
        <AccountId>56</AccountId>
        <AccountType/>
      </UserInfo>
    </SharedWithUsers>
    <TaxCatchAll xmlns="3977e672-dea3-426e-891a-61da7c3d0879" xsi:nil="true"/>
    <lcf76f155ced4ddcb4097134ff3c332f xmlns="c391b29f-c2e3-48c4-a5d4-114d1030a4e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599263-D957-408A-A4C4-A748F92C5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91b29f-c2e3-48c4-a5d4-114d1030a4ee"/>
    <ds:schemaRef ds:uri="3977e672-dea3-426e-891a-61da7c3d0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977e672-dea3-426e-891a-61da7c3d0879"/>
    <ds:schemaRef ds:uri="c391b29f-c2e3-48c4-a5d4-114d1030a4ee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Johnson, Chad (COM)</cp:lastModifiedBy>
  <cp:revision/>
  <dcterms:created xsi:type="dcterms:W3CDTF">2010-05-04T20:18:05Z</dcterms:created>
  <dcterms:modified xsi:type="dcterms:W3CDTF">2024-09-19T15:19:03Z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0x0101003556716C53C8374491BC489F204536F4</vt:lpwstr>
  </property>
  <property fmtid="{D5CDD505-2E9C-101B-9397-08002B2CF9AE}" pid="3" name="MediaServiceImageTags">
    <vt:lpwstr/>
  </property>
</Properties>
</file>