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BUDGET\2025-27 Biennium\2025-27 Budget Request\"/>
    </mc:Choice>
  </mc:AlternateContent>
  <xr:revisionPtr revIDLastSave="0" documentId="13_ncr:1_{FEDF8077-5286-4A79-ABF8-8454A96B5EC3}" xr6:coauthVersionLast="47" xr6:coauthVersionMax="47" xr10:uidLastSave="{00000000-0000-0000-0000-000000000000}"/>
  <bookViews>
    <workbookView xWindow="-120" yWindow="-120" windowWidth="29040" windowHeight="1572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12" l="1"/>
  <c r="AG8" i="12"/>
  <c r="AX8" i="12"/>
  <c r="Z18" i="12"/>
  <c r="Q18" i="12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30" i="14"/>
  <c r="Q8" i="14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32" i="12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1" i="12"/>
  <c r="T11" i="12"/>
  <c r="S11" i="12"/>
  <c r="U32" i="12"/>
  <c r="T32" i="12"/>
  <c r="S32" i="12"/>
  <c r="O32" i="12"/>
  <c r="I32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BF10" i="12"/>
  <c r="BF9" i="12"/>
  <c r="BF8" i="12"/>
  <c r="AX10" i="12"/>
  <c r="AX9" i="12"/>
  <c r="AP10" i="12"/>
  <c r="AP9" i="12"/>
  <c r="AH10" i="12"/>
  <c r="AH9" i="12"/>
  <c r="AH8" i="12"/>
  <c r="Z9" i="12"/>
  <c r="Z10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I9" i="14"/>
  <c r="Z8" i="14"/>
  <c r="AG8" i="14"/>
  <c r="AN8" i="14"/>
  <c r="AU8" i="14"/>
  <c r="BB8" i="14"/>
  <c r="Q10" i="12"/>
  <c r="Q9" i="12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2" i="12"/>
  <c r="Z32" i="12"/>
  <c r="AH32" i="12"/>
  <c r="AP32" i="12"/>
  <c r="BB30" i="14"/>
  <c r="AU30" i="14"/>
  <c r="AN30" i="14"/>
  <c r="Z30" i="14"/>
  <c r="AG9" i="14"/>
  <c r="AN9" i="14"/>
  <c r="AU9" i="14"/>
  <c r="BB9" i="14"/>
  <c r="Z9" i="14"/>
  <c r="BK11" i="12" l="1"/>
  <c r="BJ11" i="12"/>
  <c r="BI11" i="12"/>
  <c r="BH11" i="12"/>
  <c r="BG11" i="12"/>
  <c r="BE11" i="12"/>
  <c r="BD11" i="12"/>
  <c r="BC11" i="12"/>
  <c r="BB11" i="12"/>
  <c r="BA11" i="12"/>
  <c r="AZ11" i="12"/>
  <c r="AY11" i="12"/>
  <c r="AW11" i="12"/>
  <c r="AV11" i="12"/>
  <c r="AU11" i="12"/>
  <c r="AT11" i="12"/>
  <c r="AS11" i="12"/>
  <c r="AR11" i="12"/>
  <c r="AQ11" i="12"/>
  <c r="AO11" i="12"/>
  <c r="AN11" i="12"/>
  <c r="AM11" i="12"/>
  <c r="AL11" i="12"/>
  <c r="AK11" i="12"/>
  <c r="AJ11" i="12"/>
  <c r="AI11" i="12"/>
  <c r="AG11" i="12"/>
  <c r="AF11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<sst xmlns="http://schemas.openxmlformats.org/spreadsheetml/2006/main" count="954" uniqueCount="182">
  <si>
    <t>OFM Facility Cost Template</t>
  </si>
  <si>
    <t>110 - Office of Adminstrative Hearings</t>
  </si>
  <si>
    <t>Owned Facilities Data as of 5/20/2024</t>
  </si>
  <si>
    <t>Leased Facilities Data as of 5/20/2024</t>
  </si>
  <si>
    <t>Receivable Leased Facilities Data as of 5/20/2024</t>
  </si>
  <si>
    <t>Number of Owned Facilities</t>
  </si>
  <si>
    <t>Number of Leases</t>
  </si>
  <si>
    <t>Number of Receivable Leases</t>
  </si>
  <si>
    <t>Total Owned Square Feet</t>
  </si>
  <si>
    <t>Number of Leases Outside US</t>
  </si>
  <si>
    <t>Total Receivable Leased Square Feet</t>
  </si>
  <si>
    <t>Number of Leases Outside of WA</t>
  </si>
  <si>
    <t>Total Annual Receivables</t>
  </si>
  <si>
    <t>Total Leased Square Feet</t>
  </si>
  <si>
    <t>Number of Leases with no Receivables</t>
  </si>
  <si>
    <t>Total Annual Lease Cost</t>
  </si>
  <si>
    <t>Number of Expired Receivable Leases</t>
  </si>
  <si>
    <t>Number of Leases with no Annual Lease Cost</t>
  </si>
  <si>
    <t>Number of Expired Leases</t>
  </si>
  <si>
    <t>Owned Property Classification &amp; S.F</t>
  </si>
  <si>
    <t>Leased Property Classification &amp; S.F</t>
  </si>
  <si>
    <t>Receivable Leased Property Classification &amp; S.F</t>
  </si>
  <si>
    <t>Office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</si>
  <si>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</si>
  <si>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</si>
  <si>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</si>
  <si>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</si>
  <si>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</si>
  <si>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</si>
  <si>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</si>
  <si>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</si>
  <si>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</si>
  <si>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</si>
  <si>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</si>
  <si>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</si>
  <si>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</si>
  <si>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</si>
  <si>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</si>
  <si>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</si>
  <si>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</si>
  <si>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</si>
  <si>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</si>
  <si>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</si>
  <si>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</si>
  <si>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</si>
  <si>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</si>
  <si>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</si>
  <si>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</si>
  <si>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</si>
  <si>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</si>
  <si>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</si>
  <si>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</si>
  <si>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</si>
  <si>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</si>
  <si>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</si>
  <si>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</si>
  <si>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</si>
  <si>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</si>
  <si>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</si>
  <si>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</si>
  <si>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</si>
  <si>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</si>
  <si>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</si>
  <si>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</si>
  <si>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</si>
  <si>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</si>
  <si>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</si>
  <si>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</si>
  <si>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</si>
  <si>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</si>
  <si>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</si>
  <si>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</si>
  <si>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A04425</t>
  </si>
  <si>
    <t>110</t>
  </si>
  <si>
    <t>OAH</t>
  </si>
  <si>
    <t>General Government</t>
  </si>
  <si>
    <t>Tacoma Office</t>
  </si>
  <si>
    <t>4301 S Pine St</t>
  </si>
  <si>
    <t>Tacoma</t>
  </si>
  <si>
    <t>Pierce</t>
  </si>
  <si>
    <t>Office - General - 310</t>
  </si>
  <si>
    <t>SRL 22-0013</t>
  </si>
  <si>
    <t>Yes</t>
  </si>
  <si>
    <t>No Action</t>
  </si>
  <si>
    <t>A04458</t>
  </si>
  <si>
    <t>Spokane Office</t>
  </si>
  <si>
    <t>16201 E Indiana Ave</t>
  </si>
  <si>
    <t>Spokane Valley</t>
  </si>
  <si>
    <t>Spokane</t>
  </si>
  <si>
    <t>SRL 23-0015</t>
  </si>
  <si>
    <t>No</t>
  </si>
  <si>
    <t>A06025</t>
  </si>
  <si>
    <t>Olympia Office</t>
  </si>
  <si>
    <t>2420 Bristol Ct SW</t>
  </si>
  <si>
    <t>Olympia</t>
  </si>
  <si>
    <t>Thurston</t>
  </si>
  <si>
    <t>SRL 21-0099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</si>
  <si>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</si>
  <si>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</si>
  <si>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</si>
  <si>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</si>
  <si>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</si>
  <si>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</si>
  <si>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</si>
  <si>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</si>
  <si>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Seattle</t>
  </si>
  <si>
    <t>King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</si>
  <si>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</si>
  <si>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</si>
  <si>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</si>
  <si>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</si>
  <si>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</si>
  <si>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</si>
  <si>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</si>
  <si>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</si>
  <si>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</si>
  <si>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</si>
  <si>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</si>
  <si>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</si>
  <si>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</si>
  <si>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</si>
  <si>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</si>
  <si>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Anacortes</t>
  </si>
  <si>
    <t>Portland</t>
  </si>
  <si>
    <t>Richland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</si>
  <si>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</si>
  <si>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</si>
  <si>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</si>
  <si>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</si>
  <si>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</si>
  <si>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</si>
  <si>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</si>
  <si>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</si>
  <si>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</si>
  <si>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</si>
  <si>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</si>
  <si>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</si>
  <si>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</si>
  <si>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</si>
  <si>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</si>
  <si>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</si>
  <si>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</si>
  <si>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</si>
  <si>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</si>
  <si>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</si>
  <si>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</si>
  <si>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</si>
  <si>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OFM - Lease Increase Estimator - JAN 2024
Price Indexes as of December 2023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</si>
  <si>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</si>
  <si>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</si>
  <si>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</si>
  <si>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</si>
  <si>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</si>
  <si>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</si>
  <si>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</si>
  <si>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</si>
  <si>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</si>
  <si>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Seattle CPI-U Existing and Projected Available - 
ERFC.WA.GOV*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</si>
  <si>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</si>
  <si>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</si>
  <si>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</si>
  <si>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</si>
  <si>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</si>
  <si>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</si>
  <si>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</si>
  <si>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</si>
  <si>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</si>
  <si>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</si>
  <si>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</si>
  <si>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</si>
  <si>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</si>
  <si>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Renew</t>
  </si>
  <si>
    <t>Dispose</t>
  </si>
  <si>
    <t>Renew and Downsize</t>
  </si>
  <si>
    <t>Demolish</t>
  </si>
  <si>
    <t>Renew and Expand</t>
  </si>
  <si>
    <t>Seattle Office</t>
  </si>
  <si>
    <t>TBD</t>
  </si>
  <si>
    <t>???</t>
  </si>
  <si>
    <t xml:space="preserve">TOTAL ANNUAL COST </t>
  </si>
  <si>
    <t>Amendment allows $60,440 savings in FY2024.  Assumes lease indefinite lease renewals at same rate.</t>
  </si>
  <si>
    <t>Assumes lease indefinite lease renewals at same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</si>
</sst>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8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8" fillId="0" borderId="42" xfId="0" applyFont="1" applyBorder="1" applyAlignment="1">
      <alignment vertical="top"/>
    </xf>
    <xf numFmtId="0" fontId="19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8" fillId="0" borderId="42" xfId="0" applyFont="1" applyBorder="1" applyAlignment="1">
      <alignment vertical="center"/>
    </xf>
    <xf numFmtId="3" fontId="18" fillId="0" borderId="42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6" fontId="18" fillId="0" borderId="4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10" borderId="0" xfId="0" applyFill="1"/>
    <xf numFmtId="0" fontId="19" fillId="0" borderId="44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1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1" fillId="3" borderId="6" xfId="0" applyFont="1" applyFill="1" applyBorder="1" applyAlignment="1">
      <alignment wrapText="1"/>
    </xf>
    <xf numFmtId="0" fontId="10" fillId="2" borderId="9" xfId="0" applyFont="1" applyFill="1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1" borderId="35" xfId="0" applyFont="1" applyFill="1" applyBorder="1" applyAlignment="1">
      <alignment horizontal="center" vertical="center"/>
    </xf>
    <xf numFmtId="0" fontId="20" fillId="11" borderId="36" xfId="0" applyFont="1" applyFill="1" applyBorder="1" applyAlignment="1">
      <alignment horizontal="center" vertical="center"/>
    </xf>
    <xf numFmtId="0" fontId="20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329EDE9-A514-405F-A819-783AA73A7D8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D30" sqref="D30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</v>
      </c>
    </row>
    <row r="3" spans="1:8" ht="15.75" thickBot="1" x14ac:dyDescent="0.3"/>
    <row r="4" spans="1:8" ht="15.75" thickBot="1" x14ac:dyDescent="0.3">
      <c r="A4" s="36" t="s">
        <v>2</v>
      </c>
      <c r="B4" s="37"/>
      <c r="C4" s="38"/>
      <c r="D4" s="36" t="s">
        <v>3</v>
      </c>
      <c r="E4" s="37"/>
      <c r="F4" s="38"/>
      <c r="G4" s="47" t="s">
        <v>4</v>
      </c>
      <c r="H4" s="46"/>
    </row>
    <row r="5" spans="1:8" ht="15.75" thickBot="1" x14ac:dyDescent="0.3">
      <c r="A5" s="39" t="s">
        <v>5</v>
      </c>
      <c r="B5" s="40"/>
      <c r="C5" s="38"/>
      <c r="D5" s="39" t="s">
        <v>6</v>
      </c>
      <c r="E5" s="41">
        <v>3</v>
      </c>
      <c r="F5" s="38"/>
      <c r="G5" s="39" t="s">
        <v>7</v>
      </c>
      <c r="H5" s="41"/>
    </row>
    <row r="6" spans="1:8" ht="15.75" thickBot="1" x14ac:dyDescent="0.3">
      <c r="A6" s="39" t="s">
        <v>8</v>
      </c>
      <c r="B6" s="40"/>
      <c r="C6" s="38"/>
      <c r="D6" s="39" t="s">
        <v>9</v>
      </c>
      <c r="E6" s="41">
        <v>0</v>
      </c>
      <c r="F6" s="38"/>
      <c r="G6" s="39" t="s">
        <v>10</v>
      </c>
      <c r="H6" s="40"/>
    </row>
    <row r="7" spans="1:8" ht="15.75" thickBot="1" x14ac:dyDescent="0.3">
      <c r="C7" s="38"/>
      <c r="D7" s="39" t="s">
        <v>11</v>
      </c>
      <c r="E7" s="41">
        <v>0</v>
      </c>
      <c r="F7" s="38"/>
      <c r="G7" s="39" t="s">
        <v>12</v>
      </c>
      <c r="H7" s="42"/>
    </row>
    <row r="8" spans="1:8" ht="15.75" thickBot="1" x14ac:dyDescent="0.3">
      <c r="C8" s="38"/>
      <c r="D8" s="39" t="s">
        <v>13</v>
      </c>
      <c r="E8" s="40">
        <v>35756</v>
      </c>
      <c r="F8" s="38"/>
      <c r="G8" s="39" t="s">
        <v>14</v>
      </c>
      <c r="H8" s="41"/>
    </row>
    <row r="9" spans="1:8" ht="15.75" thickBot="1" x14ac:dyDescent="0.3">
      <c r="C9" s="38"/>
      <c r="D9" s="39" t="s">
        <v>15</v>
      </c>
      <c r="E9" s="42">
        <v>815742.24</v>
      </c>
      <c r="F9" s="38"/>
      <c r="G9" s="39" t="s">
        <v>16</v>
      </c>
      <c r="H9" s="41"/>
    </row>
    <row r="10" spans="1:8" ht="15.75" thickBot="1" x14ac:dyDescent="0.3">
      <c r="C10" s="38"/>
      <c r="D10" s="39" t="s">
        <v>17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19</v>
      </c>
      <c r="B12" s="46"/>
      <c r="C12" s="38"/>
      <c r="D12" s="36" t="s">
        <v>20</v>
      </c>
      <c r="E12" s="46"/>
      <c r="F12" s="38"/>
      <c r="G12" s="47" t="s">
        <v>21</v>
      </c>
      <c r="H12" s="46"/>
    </row>
    <row r="13" spans="1:8" ht="15.75" thickBot="1" x14ac:dyDescent="0.3">
      <c r="A13" s="39"/>
      <c r="B13" s="40"/>
      <c r="C13" s="38"/>
      <c r="D13" s="35" t="s">
        <v>22</v>
      </c>
      <c r="E13" s="40">
        <v>35756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5jTWqkVctyjpD7knVrESv0rQURWdvgARjCHVv9ikBSFVtdKGirhaXklelgS9riasrB0RAGqHKgbRY02tDjIrVQ==" saltValue="1jfMzdDwwb37kf96CbTEg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tabSelected="1" zoomScaleNormal="100" workbookViewId="0">
      <pane ySplit="7" topLeftCell="A8" activePane="bottomLeft" state="frozen"/>
      <selection sqref="A1:XFD1048576"/>
      <selection pane="bottomLeft" activeCell="BN13" sqref="BN13"/>
    </sheetView>
  </sheetViews>
  <sheetFormatPr defaultColWidth="9.140625" defaultRowHeight="15" x14ac:dyDescent="0.25"/>
  <cols>
    <col min="1" max="1" width="18" style="49" bestFit="1" customWidth="1"/>
    <col min="2" max="2" width="16.140625" style="49" bestFit="1" customWidth="1"/>
    <col min="3" max="3" width="17.7109375" style="49" bestFit="1" customWidth="1"/>
    <col min="4" max="4" width="21.42578125" style="49" bestFit="1" customWidth="1"/>
    <col min="5" max="5" width="31.140625" style="49" customWidth="1"/>
    <col min="6" max="6" width="20" style="49" bestFit="1" customWidth="1"/>
    <col min="7" max="7" width="13.7109375" style="49" bestFit="1" customWidth="1"/>
    <col min="8" max="8" width="12.42578125" style="49" customWidth="1"/>
    <col min="9" max="9" width="16.140625" style="49" bestFit="1" customWidth="1"/>
    <col min="10" max="10" width="27" style="49" bestFit="1" customWidth="1"/>
    <col min="11" max="11" width="18.28515625" style="49" bestFit="1" customWidth="1"/>
    <col min="12" max="12" width="16.42578125" style="49" bestFit="1" customWidth="1"/>
    <col min="13" max="13" width="14.7109375" style="49" bestFit="1" customWidth="1"/>
    <col min="14" max="14" width="12" style="49" customWidth="1"/>
    <col min="15" max="15" width="15.85546875" style="49" bestFit="1" customWidth="1"/>
    <col min="16" max="16" width="11.85546875" style="49" customWidth="1"/>
    <col min="17" max="17" width="21.5703125" style="49" bestFit="1" customWidth="1"/>
    <col min="18" max="18" width="19.7109375" style="49" customWidth="1"/>
    <col min="19" max="21" width="10.5703125" style="49" customWidth="1"/>
    <col min="22" max="22" width="13.85546875" style="49" bestFit="1" customWidth="1"/>
    <col min="23" max="23" width="15.28515625" style="49" bestFit="1" customWidth="1"/>
    <col min="24" max="25" width="10.7109375" style="49" customWidth="1"/>
    <col min="26" max="26" width="10" style="49" customWidth="1"/>
    <col min="27" max="27" width="12" style="49" customWidth="1"/>
    <col min="28" max="29" width="10" style="49" customWidth="1"/>
    <col min="30" max="30" width="9.42578125" style="49" customWidth="1"/>
    <col min="31" max="31" width="10" style="49" customWidth="1"/>
    <col min="32" max="34" width="11.5703125" style="49" customWidth="1"/>
    <col min="35" max="35" width="10.85546875" style="49" customWidth="1"/>
    <col min="36" max="39" width="9.140625" style="49"/>
    <col min="40" max="42" width="11.5703125" style="49" customWidth="1"/>
    <col min="43" max="43" width="11.140625" style="49" customWidth="1"/>
    <col min="44" max="47" width="9.140625" style="49"/>
    <col min="48" max="50" width="11.5703125" style="49" customWidth="1"/>
    <col min="51" max="51" width="12.140625" style="49" customWidth="1"/>
    <col min="52" max="55" width="9.140625" style="49"/>
    <col min="56" max="58" width="11.5703125" style="49" customWidth="1"/>
    <col min="59" max="59" width="11.140625" style="49" customWidth="1"/>
    <col min="60" max="64" width="9.140625" style="49"/>
    <col min="65" max="65" width="8.85546875" style="49" customWidth="1"/>
    <col min="66" max="66" width="65.5703125" style="49" customWidth="1"/>
    <col min="67" max="16384" width="9.140625" style="49"/>
  </cols>
  <sheetData>
    <row r="1" spans="1:66" x14ac:dyDescent="0.25">
      <c r="A1" s="1" t="s">
        <v>0</v>
      </c>
      <c r="B1"/>
      <c r="C1" s="1" t="str">
        <f>+'Summary Stats'!B1</f>
        <v>110 - Office of Adminstrative Hearings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78" t="s">
        <v>23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N2" s="50"/>
      <c r="AO2" s="50"/>
      <c r="AP2" s="50"/>
      <c r="AV2" s="50"/>
      <c r="AW2" s="50"/>
      <c r="AX2" s="50"/>
      <c r="BD2" s="50"/>
      <c r="BE2" s="50"/>
      <c r="BF2" s="50"/>
    </row>
    <row r="3" spans="1:66" x14ac:dyDescent="0.25">
      <c r="A3" s="179" t="s">
        <v>24</v>
      </c>
      <c r="B3" s="18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0"/>
      <c r="Y3" s="50"/>
      <c r="Z3" s="50"/>
      <c r="AA3" s="50"/>
      <c r="AB3" s="50"/>
      <c r="AC3" s="50"/>
      <c r="AD3" s="50"/>
      <c r="AF3" s="50"/>
      <c r="AG3" s="50"/>
      <c r="AH3" s="50"/>
      <c r="AN3" s="50"/>
      <c r="AO3" s="50"/>
      <c r="AP3" s="50"/>
      <c r="AV3" s="50"/>
      <c r="AW3" s="50"/>
      <c r="AX3" s="50"/>
      <c r="BD3" s="50"/>
      <c r="BE3" s="50"/>
      <c r="BF3" s="50"/>
    </row>
    <row r="4" spans="1:66" x14ac:dyDescent="0.25">
      <c r="A4"/>
      <c r="B4" s="21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N4" s="50"/>
      <c r="AO4" s="50"/>
      <c r="AP4" s="50"/>
      <c r="AV4" s="50"/>
      <c r="AW4" s="50"/>
      <c r="AX4" s="50"/>
      <c r="BD4" s="50"/>
      <c r="BE4" s="50"/>
      <c r="BF4" s="50"/>
    </row>
    <row r="5" spans="1:66" s="48" customFormat="1" x14ac:dyDescent="0.25">
      <c r="A5" s="239" t="s">
        <v>25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13" t="s">
        <v>26</v>
      </c>
      <c r="R5" s="52" t="s">
        <v>27</v>
      </c>
      <c r="S5" s="234"/>
      <c r="T5" s="235"/>
      <c r="U5" s="236"/>
      <c r="V5" s="234" t="s">
        <v>28</v>
      </c>
      <c r="W5" s="236"/>
      <c r="X5" s="238" t="s">
        <v>29</v>
      </c>
      <c r="Y5" s="238"/>
      <c r="Z5" s="238"/>
      <c r="AA5" s="172" t="s">
        <v>30</v>
      </c>
      <c r="AB5" s="238" t="s">
        <v>31</v>
      </c>
      <c r="AC5" s="238"/>
      <c r="AD5" s="238"/>
      <c r="AE5" s="172" t="s">
        <v>32</v>
      </c>
      <c r="AF5" s="238" t="s">
        <v>33</v>
      </c>
      <c r="AG5" s="238"/>
      <c r="AH5" s="238"/>
      <c r="AI5" s="172" t="s">
        <v>30</v>
      </c>
      <c r="AJ5" s="238" t="s">
        <v>31</v>
      </c>
      <c r="AK5" s="238"/>
      <c r="AL5" s="238"/>
      <c r="AM5" s="172" t="s">
        <v>32</v>
      </c>
      <c r="AN5" s="238" t="s">
        <v>33</v>
      </c>
      <c r="AO5" s="238"/>
      <c r="AP5" s="238"/>
      <c r="AQ5" s="172" t="s">
        <v>30</v>
      </c>
      <c r="AR5" s="238" t="s">
        <v>31</v>
      </c>
      <c r="AS5" s="238"/>
      <c r="AT5" s="238"/>
      <c r="AU5" s="172" t="s">
        <v>32</v>
      </c>
      <c r="AV5" s="238" t="s">
        <v>33</v>
      </c>
      <c r="AW5" s="238"/>
      <c r="AX5" s="238"/>
      <c r="AY5" s="172" t="s">
        <v>30</v>
      </c>
      <c r="AZ5" s="238" t="s">
        <v>31</v>
      </c>
      <c r="BA5" s="238"/>
      <c r="BB5" s="238"/>
      <c r="BC5" s="172" t="s">
        <v>32</v>
      </c>
      <c r="BD5" s="238" t="s">
        <v>33</v>
      </c>
      <c r="BE5" s="238"/>
      <c r="BF5" s="238"/>
      <c r="BG5" s="172" t="s">
        <v>30</v>
      </c>
      <c r="BH5" s="238" t="s">
        <v>31</v>
      </c>
      <c r="BI5" s="238"/>
      <c r="BJ5" s="238"/>
      <c r="BK5" s="172" t="s">
        <v>32</v>
      </c>
      <c r="BL5" s="234"/>
      <c r="BM5" s="235"/>
      <c r="BN5" s="236"/>
    </row>
    <row r="6" spans="1:66" s="113" customFormat="1" ht="14.45" customHeight="1" x14ac:dyDescent="0.25">
      <c r="A6" s="240" t="s">
        <v>34</v>
      </c>
      <c r="B6" s="240" t="s">
        <v>35</v>
      </c>
      <c r="C6" s="240" t="s">
        <v>36</v>
      </c>
      <c r="D6" s="240" t="s">
        <v>37</v>
      </c>
      <c r="E6" s="240" t="s">
        <v>38</v>
      </c>
      <c r="F6" s="240" t="s">
        <v>39</v>
      </c>
      <c r="G6" s="240" t="s">
        <v>40</v>
      </c>
      <c r="H6" s="240" t="s">
        <v>41</v>
      </c>
      <c r="I6" s="241" t="s">
        <v>42</v>
      </c>
      <c r="J6" s="241" t="s">
        <v>43</v>
      </c>
      <c r="K6" s="240" t="s">
        <v>44</v>
      </c>
      <c r="L6" s="240" t="s">
        <v>45</v>
      </c>
      <c r="M6" s="240" t="s">
        <v>46</v>
      </c>
      <c r="N6" s="242" t="s">
        <v>47</v>
      </c>
      <c r="O6" s="240" t="s">
        <v>48</v>
      </c>
      <c r="P6" s="240" t="s">
        <v>49</v>
      </c>
      <c r="Q6" s="240" t="s">
        <v>50</v>
      </c>
      <c r="R6" s="112"/>
      <c r="S6" s="225" t="s">
        <v>51</v>
      </c>
      <c r="T6" s="226"/>
      <c r="U6" s="227"/>
      <c r="V6" s="230"/>
      <c r="W6" s="231"/>
      <c r="X6" s="225" t="s">
        <v>52</v>
      </c>
      <c r="Y6" s="226"/>
      <c r="Z6" s="226"/>
      <c r="AA6" s="226"/>
      <c r="AB6" s="226"/>
      <c r="AC6" s="226"/>
      <c r="AD6" s="226"/>
      <c r="AE6" s="227"/>
      <c r="AF6" s="225" t="s">
        <v>53</v>
      </c>
      <c r="AG6" s="226"/>
      <c r="AH6" s="226"/>
      <c r="AI6" s="226"/>
      <c r="AJ6" s="226"/>
      <c r="AK6" s="226"/>
      <c r="AL6" s="226"/>
      <c r="AM6" s="227"/>
      <c r="AN6" s="225" t="s">
        <v>54</v>
      </c>
      <c r="AO6" s="226"/>
      <c r="AP6" s="226"/>
      <c r="AQ6" s="226"/>
      <c r="AR6" s="226"/>
      <c r="AS6" s="226"/>
      <c r="AT6" s="226"/>
      <c r="AU6" s="227"/>
      <c r="AV6" s="225" t="s">
        <v>55</v>
      </c>
      <c r="AW6" s="226"/>
      <c r="AX6" s="226"/>
      <c r="AY6" s="226"/>
      <c r="AZ6" s="226"/>
      <c r="BA6" s="226"/>
      <c r="BB6" s="226"/>
      <c r="BC6" s="227"/>
      <c r="BD6" s="225" t="s">
        <v>56</v>
      </c>
      <c r="BE6" s="226"/>
      <c r="BF6" s="226"/>
      <c r="BG6" s="226"/>
      <c r="BH6" s="226"/>
      <c r="BI6" s="226"/>
      <c r="BJ6" s="226"/>
      <c r="BK6" s="227"/>
      <c r="BL6" s="55"/>
      <c r="BM6" s="55"/>
      <c r="BN6" s="55"/>
    </row>
    <row r="7" spans="1:66" s="51" customFormat="1" ht="75" x14ac:dyDescent="0.25">
      <c r="A7" s="240"/>
      <c r="B7" s="240"/>
      <c r="C7" s="240"/>
      <c r="D7" s="240"/>
      <c r="E7" s="240"/>
      <c r="F7" s="240"/>
      <c r="G7" s="240"/>
      <c r="H7" s="240"/>
      <c r="I7" s="241"/>
      <c r="J7" s="241"/>
      <c r="K7" s="240"/>
      <c r="L7" s="240"/>
      <c r="M7" s="240"/>
      <c r="N7" s="242"/>
      <c r="O7" s="240"/>
      <c r="P7" s="240"/>
      <c r="Q7" s="240"/>
      <c r="R7" s="176" t="s">
        <v>57</v>
      </c>
      <c r="S7" s="58" t="s">
        <v>58</v>
      </c>
      <c r="T7" s="58" t="s">
        <v>59</v>
      </c>
      <c r="U7" s="58" t="s">
        <v>60</v>
      </c>
      <c r="V7" s="58" t="s">
        <v>61</v>
      </c>
      <c r="W7" s="58" t="s">
        <v>62</v>
      </c>
      <c r="X7" s="58" t="s">
        <v>63</v>
      </c>
      <c r="Y7" s="58" t="s">
        <v>64</v>
      </c>
      <c r="Z7" s="58" t="s">
        <v>65</v>
      </c>
      <c r="AA7" s="58" t="s">
        <v>66</v>
      </c>
      <c r="AB7" s="58" t="s">
        <v>58</v>
      </c>
      <c r="AC7" s="58" t="s">
        <v>59</v>
      </c>
      <c r="AD7" s="58" t="s">
        <v>67</v>
      </c>
      <c r="AE7" s="58" t="s">
        <v>68</v>
      </c>
      <c r="AF7" s="58" t="s">
        <v>63</v>
      </c>
      <c r="AG7" s="58" t="s">
        <v>64</v>
      </c>
      <c r="AH7" s="58" t="s">
        <v>65</v>
      </c>
      <c r="AI7" s="58" t="s">
        <v>66</v>
      </c>
      <c r="AJ7" s="58" t="s">
        <v>58</v>
      </c>
      <c r="AK7" s="58" t="s">
        <v>59</v>
      </c>
      <c r="AL7" s="58" t="s">
        <v>67</v>
      </c>
      <c r="AM7" s="58" t="s">
        <v>68</v>
      </c>
      <c r="AN7" s="58" t="s">
        <v>63</v>
      </c>
      <c r="AO7" s="58" t="s">
        <v>64</v>
      </c>
      <c r="AP7" s="58" t="s">
        <v>65</v>
      </c>
      <c r="AQ7" s="58" t="s">
        <v>66</v>
      </c>
      <c r="AR7" s="58" t="s">
        <v>58</v>
      </c>
      <c r="AS7" s="58" t="s">
        <v>59</v>
      </c>
      <c r="AT7" s="58" t="s">
        <v>67</v>
      </c>
      <c r="AU7" s="58" t="s">
        <v>68</v>
      </c>
      <c r="AV7" s="58" t="s">
        <v>63</v>
      </c>
      <c r="AW7" s="58" t="s">
        <v>64</v>
      </c>
      <c r="AX7" s="58" t="s">
        <v>65</v>
      </c>
      <c r="AY7" s="58" t="s">
        <v>66</v>
      </c>
      <c r="AZ7" s="58" t="s">
        <v>58</v>
      </c>
      <c r="BA7" s="58" t="s">
        <v>59</v>
      </c>
      <c r="BB7" s="58" t="s">
        <v>67</v>
      </c>
      <c r="BC7" s="58" t="s">
        <v>68</v>
      </c>
      <c r="BD7" s="58" t="s">
        <v>63</v>
      </c>
      <c r="BE7" s="58" t="s">
        <v>64</v>
      </c>
      <c r="BF7" s="58" t="s">
        <v>65</v>
      </c>
      <c r="BG7" s="58" t="s">
        <v>66</v>
      </c>
      <c r="BH7" s="58" t="s">
        <v>58</v>
      </c>
      <c r="BI7" s="58" t="s">
        <v>59</v>
      </c>
      <c r="BJ7" s="58" t="s">
        <v>67</v>
      </c>
      <c r="BK7" s="58" t="s">
        <v>68</v>
      </c>
      <c r="BL7" s="59" t="s">
        <v>69</v>
      </c>
      <c r="BM7" s="59" t="s">
        <v>70</v>
      </c>
      <c r="BN7" s="59" t="s">
        <v>71</v>
      </c>
    </row>
    <row r="8" spans="1:66" s="97" customFormat="1" x14ac:dyDescent="0.25">
      <c r="A8" s="214" t="s">
        <v>72</v>
      </c>
      <c r="B8" s="214" t="s">
        <v>73</v>
      </c>
      <c r="C8" s="214" t="s">
        <v>74</v>
      </c>
      <c r="D8" s="188" t="s">
        <v>75</v>
      </c>
      <c r="E8" s="214" t="s">
        <v>76</v>
      </c>
      <c r="F8" s="214" t="s">
        <v>77</v>
      </c>
      <c r="G8" s="214" t="s">
        <v>78</v>
      </c>
      <c r="H8" s="214" t="s">
        <v>79</v>
      </c>
      <c r="I8" s="215">
        <v>9786</v>
      </c>
      <c r="J8" s="214" t="s">
        <v>80</v>
      </c>
      <c r="K8" s="214" t="s">
        <v>81</v>
      </c>
      <c r="L8" s="216">
        <v>44743</v>
      </c>
      <c r="M8" s="216">
        <v>46568</v>
      </c>
      <c r="N8" s="188">
        <f t="shared" ref="N8:N10" si="0">IF(MONTH(M8)&lt;6,YEAR(M8),YEAR(M8)+1)</f>
        <v>2028</v>
      </c>
      <c r="O8" s="217">
        <v>274008</v>
      </c>
      <c r="P8" s="214" t="s">
        <v>82</v>
      </c>
      <c r="Q8" s="218">
        <f t="shared" ref="Q8:Q10" si="1">IF(P8="Yes",O8*1,I8*3.56+O8)</f>
        <v>274008</v>
      </c>
      <c r="R8" s="67"/>
      <c r="S8" s="95"/>
      <c r="T8" s="95"/>
      <c r="U8" s="95"/>
      <c r="V8" s="67" t="s">
        <v>83</v>
      </c>
      <c r="W8" s="61"/>
      <c r="X8" s="67"/>
      <c r="Y8" s="64">
        <v>60440</v>
      </c>
      <c r="Z8" s="68">
        <f>X8+Y8</f>
        <v>60440</v>
      </c>
      <c r="AA8" s="64"/>
      <c r="AB8" s="64">
        <v>60440</v>
      </c>
      <c r="AC8" s="64"/>
      <c r="AD8" s="64"/>
      <c r="AE8" s="64"/>
      <c r="AF8" s="67"/>
      <c r="AG8" s="64">
        <f>Q8-Y8</f>
        <v>213568</v>
      </c>
      <c r="AH8" s="68">
        <f>AF8+AG8</f>
        <v>213568</v>
      </c>
      <c r="AI8" s="64"/>
      <c r="AJ8" s="64"/>
      <c r="AK8" s="64"/>
      <c r="AL8" s="64"/>
      <c r="AM8" s="64"/>
      <c r="AN8" s="67"/>
      <c r="AO8" s="64">
        <f>Q8</f>
        <v>274008</v>
      </c>
      <c r="AP8" s="68">
        <v>0</v>
      </c>
      <c r="AQ8" s="64"/>
      <c r="AR8" s="64"/>
      <c r="AS8" s="64"/>
      <c r="AT8" s="64"/>
      <c r="AU8" s="64"/>
      <c r="AV8" s="67"/>
      <c r="AW8" s="64">
        <v>274008</v>
      </c>
      <c r="AX8" s="68">
        <f>AV8+AW8</f>
        <v>274008</v>
      </c>
      <c r="AY8" s="64"/>
      <c r="AZ8" s="64"/>
      <c r="BA8" s="64"/>
      <c r="BB8" s="64"/>
      <c r="BC8" s="64"/>
      <c r="BD8" s="67"/>
      <c r="BE8" s="64">
        <v>274008</v>
      </c>
      <c r="BF8" s="68">
        <f>BD8+BE8</f>
        <v>274008</v>
      </c>
      <c r="BG8" s="64"/>
      <c r="BH8" s="64"/>
      <c r="BI8" s="64"/>
      <c r="BJ8" s="64"/>
      <c r="BK8" s="64"/>
      <c r="BL8" s="96" t="s">
        <v>90</v>
      </c>
      <c r="BM8" s="96" t="s">
        <v>90</v>
      </c>
      <c r="BN8" s="96" t="s">
        <v>180</v>
      </c>
    </row>
    <row r="9" spans="1:66" s="97" customFormat="1" x14ac:dyDescent="0.25">
      <c r="A9" s="214" t="s">
        <v>84</v>
      </c>
      <c r="B9" s="214" t="s">
        <v>73</v>
      </c>
      <c r="C9" s="214" t="s">
        <v>74</v>
      </c>
      <c r="D9" s="188" t="s">
        <v>75</v>
      </c>
      <c r="E9" s="214" t="s">
        <v>85</v>
      </c>
      <c r="F9" s="214" t="s">
        <v>86</v>
      </c>
      <c r="G9" s="214" t="s">
        <v>87</v>
      </c>
      <c r="H9" s="214" t="s">
        <v>88</v>
      </c>
      <c r="I9" s="215">
        <v>8134</v>
      </c>
      <c r="J9" s="214" t="s">
        <v>80</v>
      </c>
      <c r="K9" s="214" t="s">
        <v>89</v>
      </c>
      <c r="L9" s="216">
        <v>45231</v>
      </c>
      <c r="M9" s="216">
        <v>47057</v>
      </c>
      <c r="N9" s="188">
        <f t="shared" si="0"/>
        <v>2029</v>
      </c>
      <c r="O9" s="217">
        <v>199283.04</v>
      </c>
      <c r="P9" s="214" t="s">
        <v>90</v>
      </c>
      <c r="Q9" s="218">
        <f t="shared" si="1"/>
        <v>228240.08000000002</v>
      </c>
      <c r="R9" s="67"/>
      <c r="S9" s="95"/>
      <c r="T9" s="95"/>
      <c r="U9" s="95"/>
      <c r="V9" s="67" t="s">
        <v>83</v>
      </c>
      <c r="W9" s="61"/>
      <c r="X9" s="67"/>
      <c r="Y9" s="64"/>
      <c r="Z9" s="68">
        <f t="shared" ref="Z9:Z10" si="2">X9+Y9</f>
        <v>0</v>
      </c>
      <c r="AA9" s="64"/>
      <c r="AB9" s="64"/>
      <c r="AC9" s="64"/>
      <c r="AD9" s="64"/>
      <c r="AE9" s="64"/>
      <c r="AF9" s="67"/>
      <c r="AG9" s="64">
        <v>228240.08000000002</v>
      </c>
      <c r="AH9" s="68">
        <f t="shared" ref="AH9:AH10" si="3">AF9+AG9</f>
        <v>228240.08000000002</v>
      </c>
      <c r="AI9" s="64"/>
      <c r="AJ9" s="64"/>
      <c r="AK9" s="64"/>
      <c r="AL9" s="64"/>
      <c r="AM9" s="64"/>
      <c r="AN9" s="67"/>
      <c r="AO9" s="64">
        <v>228240.08000000002</v>
      </c>
      <c r="AP9" s="68">
        <f t="shared" ref="AP9:AP10" si="4">AN9+AO9</f>
        <v>228240.08000000002</v>
      </c>
      <c r="AQ9" s="64"/>
      <c r="AR9" s="64"/>
      <c r="AS9" s="64"/>
      <c r="AT9" s="64"/>
      <c r="AU9" s="64"/>
      <c r="AV9" s="67"/>
      <c r="AW9" s="64">
        <v>228240.08000000002</v>
      </c>
      <c r="AX9" s="68">
        <f t="shared" ref="AX9:AX10" si="5">AV9+AW9</f>
        <v>228240.08000000002</v>
      </c>
      <c r="AY9" s="64"/>
      <c r="AZ9" s="64"/>
      <c r="BA9" s="64"/>
      <c r="BB9" s="64"/>
      <c r="BC9" s="64"/>
      <c r="BD9" s="67"/>
      <c r="BE9" s="64">
        <v>228240.08000000002</v>
      </c>
      <c r="BF9" s="68">
        <f t="shared" ref="BF9:BF10" si="6">BD9+BE9</f>
        <v>228240.08000000002</v>
      </c>
      <c r="BG9" s="64"/>
      <c r="BH9" s="64"/>
      <c r="BI9" s="64"/>
      <c r="BJ9" s="64"/>
      <c r="BK9" s="64"/>
      <c r="BL9" s="96"/>
      <c r="BM9" s="96"/>
      <c r="BN9" s="96" t="s">
        <v>181</v>
      </c>
    </row>
    <row r="10" spans="1:66" s="97" customFormat="1" x14ac:dyDescent="0.25">
      <c r="A10" s="214" t="s">
        <v>91</v>
      </c>
      <c r="B10" s="214" t="s">
        <v>73</v>
      </c>
      <c r="C10" s="214" t="s">
        <v>74</v>
      </c>
      <c r="D10" s="188" t="s">
        <v>75</v>
      </c>
      <c r="E10" s="214" t="s">
        <v>92</v>
      </c>
      <c r="F10" s="214" t="s">
        <v>93</v>
      </c>
      <c r="G10" s="214" t="s">
        <v>94</v>
      </c>
      <c r="H10" s="214" t="s">
        <v>95</v>
      </c>
      <c r="I10" s="215">
        <v>17836</v>
      </c>
      <c r="J10" s="214" t="s">
        <v>80</v>
      </c>
      <c r="K10" s="214" t="s">
        <v>96</v>
      </c>
      <c r="L10" s="216">
        <v>44743</v>
      </c>
      <c r="M10" s="216">
        <v>46568</v>
      </c>
      <c r="N10" s="188">
        <f t="shared" si="0"/>
        <v>2028</v>
      </c>
      <c r="O10" s="217">
        <v>342451.20000000001</v>
      </c>
      <c r="P10" s="214" t="s">
        <v>90</v>
      </c>
      <c r="Q10" s="218">
        <f t="shared" si="1"/>
        <v>405947.36</v>
      </c>
      <c r="R10" s="67"/>
      <c r="S10" s="95"/>
      <c r="T10" s="95"/>
      <c r="U10" s="95"/>
      <c r="V10" s="67" t="s">
        <v>83</v>
      </c>
      <c r="W10" s="61"/>
      <c r="X10" s="67"/>
      <c r="Y10" s="64"/>
      <c r="Z10" s="68">
        <f t="shared" si="2"/>
        <v>0</v>
      </c>
      <c r="AA10" s="64"/>
      <c r="AB10" s="64"/>
      <c r="AC10" s="64"/>
      <c r="AD10" s="64"/>
      <c r="AE10" s="64"/>
      <c r="AF10" s="67"/>
      <c r="AG10" s="64">
        <v>405947.36</v>
      </c>
      <c r="AH10" s="68">
        <f t="shared" si="3"/>
        <v>405947.36</v>
      </c>
      <c r="AI10" s="64"/>
      <c r="AJ10" s="64"/>
      <c r="AK10" s="64"/>
      <c r="AL10" s="64"/>
      <c r="AM10" s="64"/>
      <c r="AN10" s="67"/>
      <c r="AO10" s="64">
        <v>405947.36</v>
      </c>
      <c r="AP10" s="68">
        <f t="shared" si="4"/>
        <v>405947.36</v>
      </c>
      <c r="AQ10" s="64"/>
      <c r="AR10" s="64"/>
      <c r="AS10" s="64"/>
      <c r="AT10" s="64"/>
      <c r="AU10" s="64"/>
      <c r="AV10" s="67"/>
      <c r="AW10" s="64">
        <v>405947.36</v>
      </c>
      <c r="AX10" s="68">
        <f t="shared" si="5"/>
        <v>405947.36</v>
      </c>
      <c r="AY10" s="64"/>
      <c r="AZ10" s="64"/>
      <c r="BA10" s="64"/>
      <c r="BB10" s="64"/>
      <c r="BC10" s="64"/>
      <c r="BD10" s="67"/>
      <c r="BE10" s="64">
        <v>405947.36</v>
      </c>
      <c r="BF10" s="68">
        <f t="shared" si="6"/>
        <v>405947.36</v>
      </c>
      <c r="BG10" s="64"/>
      <c r="BH10" s="64"/>
      <c r="BI10" s="64"/>
      <c r="BJ10" s="64"/>
      <c r="BK10" s="64"/>
      <c r="BL10" s="96"/>
      <c r="BM10" s="96"/>
      <c r="BN10" s="96" t="s">
        <v>181</v>
      </c>
    </row>
    <row r="11" spans="1:66" s="70" customFormat="1" x14ac:dyDescent="0.25">
      <c r="A11" s="192"/>
      <c r="B11" s="192"/>
      <c r="C11" s="192"/>
      <c r="D11" s="193"/>
      <c r="E11" s="192"/>
      <c r="F11" s="192"/>
      <c r="G11" s="192"/>
      <c r="H11" s="192"/>
      <c r="I11" s="219">
        <f>SUM(I8:I10)</f>
        <v>35756</v>
      </c>
      <c r="J11" s="4"/>
      <c r="K11" s="3"/>
      <c r="L11" s="3"/>
      <c r="M11" s="3"/>
      <c r="N11" s="3"/>
      <c r="O11" s="220">
        <f>SUM(O8:O10)</f>
        <v>815742.24</v>
      </c>
      <c r="P11" s="221"/>
      <c r="Q11" s="220">
        <f>SUM(Q8:Q10)</f>
        <v>908195.44</v>
      </c>
      <c r="R11" s="114"/>
      <c r="S11" s="75">
        <f>SUM(S8:S10)</f>
        <v>0</v>
      </c>
      <c r="T11" s="75">
        <f>SUM(T8:T10)</f>
        <v>0</v>
      </c>
      <c r="U11" s="75">
        <f>SUM(U8:U10)</f>
        <v>0</v>
      </c>
      <c r="V11" s="98"/>
      <c r="X11" s="75">
        <f t="shared" ref="X11:BK11" si="7">SUM(X8:X10)</f>
        <v>0</v>
      </c>
      <c r="Y11" s="75">
        <f t="shared" si="7"/>
        <v>60440</v>
      </c>
      <c r="Z11" s="75">
        <f t="shared" si="7"/>
        <v>60440</v>
      </c>
      <c r="AA11" s="75">
        <f t="shared" si="7"/>
        <v>0</v>
      </c>
      <c r="AB11" s="75">
        <f t="shared" si="7"/>
        <v>60440</v>
      </c>
      <c r="AC11" s="75">
        <f t="shared" si="7"/>
        <v>0</v>
      </c>
      <c r="AD11" s="75">
        <f t="shared" si="7"/>
        <v>0</v>
      </c>
      <c r="AE11" s="75">
        <f t="shared" si="7"/>
        <v>0</v>
      </c>
      <c r="AF11" s="75">
        <f t="shared" si="7"/>
        <v>0</v>
      </c>
      <c r="AG11" s="75">
        <f t="shared" si="7"/>
        <v>847755.44</v>
      </c>
      <c r="AH11" s="75">
        <f t="shared" si="7"/>
        <v>847755.44</v>
      </c>
      <c r="AI11" s="75">
        <f t="shared" si="7"/>
        <v>0</v>
      </c>
      <c r="AJ11" s="75">
        <f t="shared" si="7"/>
        <v>0</v>
      </c>
      <c r="AK11" s="75">
        <f t="shared" si="7"/>
        <v>0</v>
      </c>
      <c r="AL11" s="75">
        <f t="shared" si="7"/>
        <v>0</v>
      </c>
      <c r="AM11" s="75">
        <f t="shared" si="7"/>
        <v>0</v>
      </c>
      <c r="AN11" s="75">
        <f t="shared" si="7"/>
        <v>0</v>
      </c>
      <c r="AO11" s="75">
        <f t="shared" si="7"/>
        <v>908195.44</v>
      </c>
      <c r="AP11" s="75">
        <f t="shared" si="7"/>
        <v>634187.43999999994</v>
      </c>
      <c r="AQ11" s="75">
        <f t="shared" si="7"/>
        <v>0</v>
      </c>
      <c r="AR11" s="75">
        <f t="shared" si="7"/>
        <v>0</v>
      </c>
      <c r="AS11" s="75">
        <f t="shared" si="7"/>
        <v>0</v>
      </c>
      <c r="AT11" s="75">
        <f t="shared" si="7"/>
        <v>0</v>
      </c>
      <c r="AU11" s="75">
        <f t="shared" si="7"/>
        <v>0</v>
      </c>
      <c r="AV11" s="75">
        <f t="shared" si="7"/>
        <v>0</v>
      </c>
      <c r="AW11" s="75">
        <f t="shared" si="7"/>
        <v>908195.44</v>
      </c>
      <c r="AX11" s="75">
        <f t="shared" si="7"/>
        <v>908195.44</v>
      </c>
      <c r="AY11" s="75">
        <f t="shared" si="7"/>
        <v>0</v>
      </c>
      <c r="AZ11" s="75">
        <f t="shared" si="7"/>
        <v>0</v>
      </c>
      <c r="BA11" s="75">
        <f t="shared" si="7"/>
        <v>0</v>
      </c>
      <c r="BB11" s="75">
        <f t="shared" si="7"/>
        <v>0</v>
      </c>
      <c r="BC11" s="75">
        <f t="shared" si="7"/>
        <v>0</v>
      </c>
      <c r="BD11" s="75">
        <f t="shared" si="7"/>
        <v>0</v>
      </c>
      <c r="BE11" s="75">
        <f t="shared" si="7"/>
        <v>908195.44</v>
      </c>
      <c r="BF11" s="75">
        <f t="shared" si="7"/>
        <v>908195.44</v>
      </c>
      <c r="BG11" s="75">
        <f t="shared" si="7"/>
        <v>0</v>
      </c>
      <c r="BH11" s="75">
        <f t="shared" si="7"/>
        <v>0</v>
      </c>
      <c r="BI11" s="75">
        <f t="shared" si="7"/>
        <v>0</v>
      </c>
      <c r="BJ11" s="75">
        <f t="shared" si="7"/>
        <v>0</v>
      </c>
      <c r="BK11" s="75">
        <f t="shared" si="7"/>
        <v>0</v>
      </c>
    </row>
    <row r="12" spans="1:66" x14ac:dyDescent="0.25">
      <c r="A12" s="76"/>
      <c r="B12" s="76"/>
      <c r="C12" s="76"/>
      <c r="D12" s="72"/>
      <c r="E12" s="76"/>
      <c r="F12" s="76"/>
      <c r="G12" s="76"/>
      <c r="H12" s="76"/>
      <c r="I12" s="77"/>
      <c r="J12" s="78"/>
    </row>
    <row r="13" spans="1:66" x14ac:dyDescent="0.25">
      <c r="A13" s="115"/>
      <c r="B13" s="115"/>
      <c r="C13" s="115"/>
      <c r="D13" s="72"/>
      <c r="E13" s="76"/>
      <c r="F13" s="76"/>
      <c r="G13" s="76"/>
      <c r="H13" s="76"/>
      <c r="I13" s="77"/>
      <c r="J13" s="78"/>
    </row>
    <row r="14" spans="1:66" s="48" customFormat="1" x14ac:dyDescent="0.25">
      <c r="A14" s="228" t="s">
        <v>97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174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 t="s">
        <v>97</v>
      </c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 t="s">
        <v>97</v>
      </c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</row>
    <row r="15" spans="1:66" s="48" customFormat="1" x14ac:dyDescent="0.25">
      <c r="A15" s="237" t="s">
        <v>98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173" t="s">
        <v>26</v>
      </c>
      <c r="R15" s="173"/>
      <c r="S15" s="234"/>
      <c r="T15" s="235"/>
      <c r="U15" s="236"/>
      <c r="V15" s="234" t="s">
        <v>28</v>
      </c>
      <c r="W15" s="236"/>
      <c r="X15" s="238" t="s">
        <v>29</v>
      </c>
      <c r="Y15" s="238"/>
      <c r="Z15" s="238"/>
      <c r="AA15" s="172" t="s">
        <v>30</v>
      </c>
      <c r="AB15" s="238" t="s">
        <v>31</v>
      </c>
      <c r="AC15" s="238"/>
      <c r="AD15" s="238"/>
      <c r="AE15" s="172" t="s">
        <v>32</v>
      </c>
      <c r="AF15" s="238" t="s">
        <v>33</v>
      </c>
      <c r="AG15" s="238"/>
      <c r="AH15" s="238"/>
      <c r="AI15" s="172" t="s">
        <v>30</v>
      </c>
      <c r="AJ15" s="238" t="s">
        <v>31</v>
      </c>
      <c r="AK15" s="238"/>
      <c r="AL15" s="238"/>
      <c r="AM15" s="172" t="s">
        <v>32</v>
      </c>
      <c r="AN15" s="238" t="s">
        <v>33</v>
      </c>
      <c r="AO15" s="238"/>
      <c r="AP15" s="238"/>
      <c r="AQ15" s="172" t="s">
        <v>30</v>
      </c>
      <c r="AR15" s="238" t="s">
        <v>31</v>
      </c>
      <c r="AS15" s="238"/>
      <c r="AT15" s="238"/>
      <c r="AU15" s="172" t="s">
        <v>32</v>
      </c>
      <c r="AV15" s="238" t="s">
        <v>33</v>
      </c>
      <c r="AW15" s="238"/>
      <c r="AX15" s="238"/>
      <c r="AY15" s="172" t="s">
        <v>30</v>
      </c>
      <c r="AZ15" s="238" t="s">
        <v>31</v>
      </c>
      <c r="BA15" s="238"/>
      <c r="BB15" s="238"/>
      <c r="BC15" s="172" t="s">
        <v>32</v>
      </c>
      <c r="BD15" s="238" t="s">
        <v>33</v>
      </c>
      <c r="BE15" s="238"/>
      <c r="BF15" s="238"/>
      <c r="BG15" s="172" t="s">
        <v>30</v>
      </c>
      <c r="BH15" s="238" t="s">
        <v>31</v>
      </c>
      <c r="BI15" s="238"/>
      <c r="BJ15" s="238"/>
      <c r="BK15" s="172" t="s">
        <v>32</v>
      </c>
      <c r="BL15" s="234"/>
      <c r="BM15" s="235"/>
      <c r="BN15" s="236"/>
    </row>
    <row r="16" spans="1:66" s="113" customFormat="1" ht="14.45" customHeight="1" x14ac:dyDescent="0.25">
      <c r="A16" s="229" t="s">
        <v>34</v>
      </c>
      <c r="B16" s="229" t="s">
        <v>35</v>
      </c>
      <c r="C16" s="229" t="s">
        <v>36</v>
      </c>
      <c r="D16" s="229" t="s">
        <v>37</v>
      </c>
      <c r="E16" s="229" t="s">
        <v>38</v>
      </c>
      <c r="F16" s="229" t="s">
        <v>39</v>
      </c>
      <c r="G16" s="229" t="s">
        <v>40</v>
      </c>
      <c r="H16" s="229" t="s">
        <v>41</v>
      </c>
      <c r="I16" s="233" t="s">
        <v>42</v>
      </c>
      <c r="J16" s="233" t="s">
        <v>43</v>
      </c>
      <c r="K16" s="229" t="s">
        <v>44</v>
      </c>
      <c r="L16" s="229" t="s">
        <v>45</v>
      </c>
      <c r="M16" s="229" t="s">
        <v>46</v>
      </c>
      <c r="N16" s="232" t="s">
        <v>47</v>
      </c>
      <c r="O16" s="229" t="s">
        <v>179</v>
      </c>
      <c r="P16" s="229" t="s">
        <v>49</v>
      </c>
      <c r="Q16" s="229" t="s">
        <v>99</v>
      </c>
      <c r="R16" s="116"/>
      <c r="S16" s="225" t="s">
        <v>51</v>
      </c>
      <c r="T16" s="226"/>
      <c r="U16" s="227"/>
      <c r="V16" s="230"/>
      <c r="W16" s="231"/>
      <c r="X16" s="225" t="s">
        <v>52</v>
      </c>
      <c r="Y16" s="226"/>
      <c r="Z16" s="226"/>
      <c r="AA16" s="226"/>
      <c r="AB16" s="226"/>
      <c r="AC16" s="226"/>
      <c r="AD16" s="226"/>
      <c r="AE16" s="227"/>
      <c r="AF16" s="225" t="s">
        <v>53</v>
      </c>
      <c r="AG16" s="226"/>
      <c r="AH16" s="226"/>
      <c r="AI16" s="226"/>
      <c r="AJ16" s="226"/>
      <c r="AK16" s="226"/>
      <c r="AL16" s="226"/>
      <c r="AM16" s="227"/>
      <c r="AN16" s="225" t="s">
        <v>54</v>
      </c>
      <c r="AO16" s="226"/>
      <c r="AP16" s="226"/>
      <c r="AQ16" s="226"/>
      <c r="AR16" s="226"/>
      <c r="AS16" s="226"/>
      <c r="AT16" s="226"/>
      <c r="AU16" s="227"/>
      <c r="AV16" s="225" t="s">
        <v>55</v>
      </c>
      <c r="AW16" s="226"/>
      <c r="AX16" s="226"/>
      <c r="AY16" s="226"/>
      <c r="AZ16" s="226"/>
      <c r="BA16" s="226"/>
      <c r="BB16" s="226"/>
      <c r="BC16" s="227"/>
      <c r="BD16" s="225" t="s">
        <v>56</v>
      </c>
      <c r="BE16" s="226"/>
      <c r="BF16" s="226"/>
      <c r="BG16" s="226"/>
      <c r="BH16" s="226"/>
      <c r="BI16" s="226"/>
      <c r="BJ16" s="226"/>
      <c r="BK16" s="227"/>
      <c r="BL16" s="55"/>
      <c r="BM16" s="55"/>
      <c r="BN16" s="55"/>
    </row>
    <row r="17" spans="1:66" s="51" customFormat="1" ht="75" x14ac:dyDescent="0.25">
      <c r="A17" s="229"/>
      <c r="B17" s="229"/>
      <c r="C17" s="229"/>
      <c r="D17" s="229"/>
      <c r="E17" s="229"/>
      <c r="F17" s="229"/>
      <c r="G17" s="229"/>
      <c r="H17" s="229"/>
      <c r="I17" s="233"/>
      <c r="J17" s="233"/>
      <c r="K17" s="229"/>
      <c r="L17" s="229"/>
      <c r="M17" s="229"/>
      <c r="N17" s="232"/>
      <c r="O17" s="229"/>
      <c r="P17" s="229"/>
      <c r="Q17" s="229"/>
      <c r="R17" s="117"/>
      <c r="S17" s="58" t="s">
        <v>58</v>
      </c>
      <c r="T17" s="58" t="s">
        <v>59</v>
      </c>
      <c r="U17" s="58" t="s">
        <v>60</v>
      </c>
      <c r="V17" s="58" t="s">
        <v>61</v>
      </c>
      <c r="W17" s="58" t="s">
        <v>62</v>
      </c>
      <c r="X17" s="58" t="s">
        <v>63</v>
      </c>
      <c r="Y17" s="58" t="s">
        <v>64</v>
      </c>
      <c r="Z17" s="58" t="s">
        <v>65</v>
      </c>
      <c r="AA17" s="58" t="s">
        <v>66</v>
      </c>
      <c r="AB17" s="58" t="s">
        <v>58</v>
      </c>
      <c r="AC17" s="58" t="s">
        <v>59</v>
      </c>
      <c r="AD17" s="58" t="s">
        <v>67</v>
      </c>
      <c r="AE17" s="58" t="s">
        <v>68</v>
      </c>
      <c r="AF17" s="58" t="s">
        <v>63</v>
      </c>
      <c r="AG17" s="58" t="s">
        <v>64</v>
      </c>
      <c r="AH17" s="58" t="s">
        <v>65</v>
      </c>
      <c r="AI17" s="58" t="s">
        <v>66</v>
      </c>
      <c r="AJ17" s="58" t="s">
        <v>58</v>
      </c>
      <c r="AK17" s="58" t="s">
        <v>59</v>
      </c>
      <c r="AL17" s="58" t="s">
        <v>67</v>
      </c>
      <c r="AM17" s="58" t="s">
        <v>68</v>
      </c>
      <c r="AN17" s="58" t="s">
        <v>63</v>
      </c>
      <c r="AO17" s="58" t="s">
        <v>64</v>
      </c>
      <c r="AP17" s="58" t="s">
        <v>65</v>
      </c>
      <c r="AQ17" s="58" t="s">
        <v>66</v>
      </c>
      <c r="AR17" s="58" t="s">
        <v>58</v>
      </c>
      <c r="AS17" s="58" t="s">
        <v>59</v>
      </c>
      <c r="AT17" s="58" t="s">
        <v>67</v>
      </c>
      <c r="AU17" s="58" t="s">
        <v>68</v>
      </c>
      <c r="AV17" s="58" t="s">
        <v>63</v>
      </c>
      <c r="AW17" s="58" t="s">
        <v>64</v>
      </c>
      <c r="AX17" s="58" t="s">
        <v>65</v>
      </c>
      <c r="AY17" s="58" t="s">
        <v>66</v>
      </c>
      <c r="AZ17" s="58" t="s">
        <v>58</v>
      </c>
      <c r="BA17" s="58" t="s">
        <v>59</v>
      </c>
      <c r="BB17" s="58" t="s">
        <v>67</v>
      </c>
      <c r="BC17" s="58" t="s">
        <v>68</v>
      </c>
      <c r="BD17" s="58" t="s">
        <v>63</v>
      </c>
      <c r="BE17" s="58" t="s">
        <v>64</v>
      </c>
      <c r="BF17" s="58" t="s">
        <v>65</v>
      </c>
      <c r="BG17" s="58" t="s">
        <v>66</v>
      </c>
      <c r="BH17" s="58" t="s">
        <v>58</v>
      </c>
      <c r="BI17" s="58" t="s">
        <v>59</v>
      </c>
      <c r="BJ17" s="58" t="s">
        <v>67</v>
      </c>
      <c r="BK17" s="58" t="s">
        <v>68</v>
      </c>
      <c r="BL17" s="59" t="s">
        <v>69</v>
      </c>
      <c r="BM17" s="59" t="s">
        <v>70</v>
      </c>
      <c r="BN17" s="59" t="s">
        <v>71</v>
      </c>
    </row>
    <row r="18" spans="1:66" s="70" customFormat="1" x14ac:dyDescent="0.25">
      <c r="A18" s="60"/>
      <c r="B18" s="83" t="s">
        <v>73</v>
      </c>
      <c r="C18" s="83" t="s">
        <v>74</v>
      </c>
      <c r="D18" s="61" t="s">
        <v>75</v>
      </c>
      <c r="E18" s="60" t="s">
        <v>176</v>
      </c>
      <c r="F18" s="60" t="s">
        <v>177</v>
      </c>
      <c r="G18" s="60" t="s">
        <v>105</v>
      </c>
      <c r="H18" s="60" t="s">
        <v>106</v>
      </c>
      <c r="I18" s="62">
        <v>2500</v>
      </c>
      <c r="J18" s="63" t="s">
        <v>22</v>
      </c>
      <c r="K18" s="65"/>
      <c r="L18" s="224" t="s">
        <v>178</v>
      </c>
      <c r="M18" s="65"/>
      <c r="N18" s="65" t="s">
        <v>178</v>
      </c>
      <c r="O18" s="64" t="s">
        <v>178</v>
      </c>
      <c r="P18" s="64" t="s">
        <v>82</v>
      </c>
      <c r="Q18" s="64" t="e">
        <f t="shared" ref="Q18" si="8">IF(P18="Yes",O18*1,I18*3.56+O18)</f>
        <v>#VALUE!</v>
      </c>
      <c r="R18" s="65"/>
      <c r="S18" s="64"/>
      <c r="T18" s="64"/>
      <c r="U18" s="64"/>
      <c r="V18" s="67"/>
      <c r="W18" s="65"/>
      <c r="X18" s="64"/>
      <c r="Y18" s="64"/>
      <c r="Z18" s="68">
        <f t="shared" ref="Z18" si="9">X18+Y18</f>
        <v>0</v>
      </c>
      <c r="AA18" s="64"/>
      <c r="AB18" s="64"/>
      <c r="AC18" s="64"/>
      <c r="AD18" s="64"/>
      <c r="AE18" s="64"/>
      <c r="AF18" s="64"/>
      <c r="AG18" s="64"/>
      <c r="AH18" s="68">
        <f>AF18+AG18</f>
        <v>0</v>
      </c>
      <c r="AI18" s="64"/>
      <c r="AJ18" s="64"/>
      <c r="AK18" s="64"/>
      <c r="AL18" s="64"/>
      <c r="AM18" s="64"/>
      <c r="AN18" s="64"/>
      <c r="AO18" s="64"/>
      <c r="AP18" s="68">
        <f>AN18+AO18</f>
        <v>0</v>
      </c>
      <c r="AQ18" s="64"/>
      <c r="AR18" s="64"/>
      <c r="AS18" s="64"/>
      <c r="AT18" s="64"/>
      <c r="AU18" s="64"/>
      <c r="AV18" s="64"/>
      <c r="AW18" s="64"/>
      <c r="AX18" s="68">
        <f>AV18+AW18</f>
        <v>0</v>
      </c>
      <c r="AY18" s="64"/>
      <c r="AZ18" s="64"/>
      <c r="BA18" s="64"/>
      <c r="BB18" s="64"/>
      <c r="BC18" s="64"/>
      <c r="BD18" s="64"/>
      <c r="BE18" s="64"/>
      <c r="BF18" s="68">
        <f>BD18+BE18</f>
        <v>0</v>
      </c>
      <c r="BG18" s="64"/>
      <c r="BH18" s="64"/>
      <c r="BI18" s="64"/>
      <c r="BJ18" s="64"/>
      <c r="BK18" s="64"/>
      <c r="BL18" s="65"/>
      <c r="BM18" s="65"/>
      <c r="BN18" s="65"/>
    </row>
    <row r="19" spans="1:66" s="70" customFormat="1" x14ac:dyDescent="0.25">
      <c r="A19" s="60"/>
      <c r="B19" s="83" t="s">
        <v>73</v>
      </c>
      <c r="C19" s="83" t="s">
        <v>74</v>
      </c>
      <c r="D19" s="61" t="s">
        <v>75</v>
      </c>
      <c r="E19" s="60"/>
      <c r="F19" s="60"/>
      <c r="G19" s="60"/>
      <c r="H19" s="60"/>
      <c r="I19" s="62"/>
      <c r="J19" s="63"/>
      <c r="K19" s="65"/>
      <c r="L19" s="65"/>
      <c r="M19" s="65"/>
      <c r="N19" s="65"/>
      <c r="O19" s="64"/>
      <c r="P19" s="64"/>
      <c r="Q19" s="64">
        <f t="shared" ref="Q19:Q31" si="10">IF(P19="Yes",O19*1,I19*3.56+O19)</f>
        <v>0</v>
      </c>
      <c r="R19" s="65"/>
      <c r="S19" s="64"/>
      <c r="T19" s="64"/>
      <c r="U19" s="64"/>
      <c r="V19" s="67"/>
      <c r="W19" s="65"/>
      <c r="X19" s="64"/>
      <c r="Y19" s="64"/>
      <c r="Z19" s="68">
        <f t="shared" ref="Z19:Z31" si="11">X19+Y19</f>
        <v>0</v>
      </c>
      <c r="AA19" s="64"/>
      <c r="AB19" s="64"/>
      <c r="AC19" s="64"/>
      <c r="AD19" s="64"/>
      <c r="AE19" s="64"/>
      <c r="AF19" s="64"/>
      <c r="AG19" s="64"/>
      <c r="AH19" s="68">
        <f t="shared" ref="AH19:AH31" si="12">AF19+AG19</f>
        <v>0</v>
      </c>
      <c r="AI19" s="64"/>
      <c r="AJ19" s="64"/>
      <c r="AK19" s="64"/>
      <c r="AL19" s="64"/>
      <c r="AM19" s="64"/>
      <c r="AN19" s="64"/>
      <c r="AO19" s="64"/>
      <c r="AP19" s="68">
        <f t="shared" ref="AP19:AP31" si="13">AN19+AO19</f>
        <v>0</v>
      </c>
      <c r="AQ19" s="64"/>
      <c r="AR19" s="64"/>
      <c r="AS19" s="64"/>
      <c r="AT19" s="64"/>
      <c r="AU19" s="64"/>
      <c r="AV19" s="64"/>
      <c r="AW19" s="64"/>
      <c r="AX19" s="68">
        <f t="shared" ref="AX19:AX31" si="14">AV19+AW19</f>
        <v>0</v>
      </c>
      <c r="AY19" s="64"/>
      <c r="AZ19" s="64"/>
      <c r="BA19" s="64"/>
      <c r="BB19" s="64"/>
      <c r="BC19" s="64"/>
      <c r="BD19" s="64"/>
      <c r="BE19" s="64"/>
      <c r="BF19" s="68">
        <f t="shared" ref="BF19:BF31" si="15">BD19+BE19</f>
        <v>0</v>
      </c>
      <c r="BG19" s="64"/>
      <c r="BH19" s="64"/>
      <c r="BI19" s="64"/>
      <c r="BJ19" s="64"/>
      <c r="BK19" s="64"/>
      <c r="BL19" s="65"/>
      <c r="BM19" s="65"/>
      <c r="BN19" s="65"/>
    </row>
    <row r="20" spans="1:66" s="70" customFormat="1" x14ac:dyDescent="0.25">
      <c r="A20" s="60"/>
      <c r="B20" s="83" t="s">
        <v>73</v>
      </c>
      <c r="C20" s="83" t="s">
        <v>74</v>
      </c>
      <c r="D20" s="61" t="s">
        <v>75</v>
      </c>
      <c r="E20" s="60"/>
      <c r="F20" s="60"/>
      <c r="G20" s="60"/>
      <c r="H20" s="60"/>
      <c r="I20" s="62"/>
      <c r="J20" s="63"/>
      <c r="K20" s="65"/>
      <c r="L20" s="65"/>
      <c r="M20" s="65"/>
      <c r="N20" s="65"/>
      <c r="O20" s="64"/>
      <c r="P20" s="64"/>
      <c r="Q20" s="64">
        <f t="shared" si="10"/>
        <v>0</v>
      </c>
      <c r="R20" s="65"/>
      <c r="S20" s="64"/>
      <c r="T20" s="64"/>
      <c r="U20" s="64"/>
      <c r="V20" s="67"/>
      <c r="W20" s="65"/>
      <c r="X20" s="64"/>
      <c r="Y20" s="64"/>
      <c r="Z20" s="68">
        <f t="shared" si="11"/>
        <v>0</v>
      </c>
      <c r="AA20" s="64"/>
      <c r="AB20" s="64"/>
      <c r="AC20" s="64"/>
      <c r="AD20" s="64"/>
      <c r="AE20" s="64"/>
      <c r="AF20" s="64"/>
      <c r="AG20" s="64"/>
      <c r="AH20" s="68">
        <f t="shared" si="12"/>
        <v>0</v>
      </c>
      <c r="AI20" s="64"/>
      <c r="AJ20" s="64"/>
      <c r="AK20" s="64"/>
      <c r="AL20" s="64"/>
      <c r="AM20" s="64"/>
      <c r="AN20" s="64"/>
      <c r="AO20" s="64"/>
      <c r="AP20" s="68">
        <f t="shared" si="13"/>
        <v>0</v>
      </c>
      <c r="AQ20" s="64"/>
      <c r="AR20" s="64"/>
      <c r="AS20" s="64"/>
      <c r="AT20" s="64"/>
      <c r="AU20" s="64"/>
      <c r="AV20" s="64"/>
      <c r="AW20" s="64"/>
      <c r="AX20" s="68">
        <f t="shared" si="14"/>
        <v>0</v>
      </c>
      <c r="AY20" s="64"/>
      <c r="AZ20" s="64"/>
      <c r="BA20" s="64"/>
      <c r="BB20" s="64"/>
      <c r="BC20" s="64"/>
      <c r="BD20" s="64"/>
      <c r="BE20" s="64"/>
      <c r="BF20" s="68">
        <f t="shared" si="15"/>
        <v>0</v>
      </c>
      <c r="BG20" s="64"/>
      <c r="BH20" s="64"/>
      <c r="BI20" s="64"/>
      <c r="BJ20" s="64"/>
      <c r="BK20" s="64"/>
      <c r="BL20" s="65"/>
      <c r="BM20" s="65"/>
      <c r="BN20" s="65"/>
    </row>
    <row r="21" spans="1:66" s="70" customFormat="1" x14ac:dyDescent="0.25">
      <c r="A21" s="60"/>
      <c r="B21" s="83" t="s">
        <v>73</v>
      </c>
      <c r="C21" s="83" t="s">
        <v>74</v>
      </c>
      <c r="D21" s="61" t="s">
        <v>75</v>
      </c>
      <c r="E21" s="60"/>
      <c r="F21" s="60"/>
      <c r="G21" s="60"/>
      <c r="H21" s="60"/>
      <c r="I21" s="62"/>
      <c r="J21" s="63"/>
      <c r="K21" s="65"/>
      <c r="L21" s="65"/>
      <c r="M21" s="65"/>
      <c r="N21" s="65"/>
      <c r="O21" s="64"/>
      <c r="P21" s="64"/>
      <c r="Q21" s="64">
        <f t="shared" si="10"/>
        <v>0</v>
      </c>
      <c r="R21" s="65"/>
      <c r="S21" s="64"/>
      <c r="T21" s="64"/>
      <c r="U21" s="64"/>
      <c r="V21" s="67"/>
      <c r="W21" s="65"/>
      <c r="X21" s="64"/>
      <c r="Y21" s="64"/>
      <c r="Z21" s="68">
        <f t="shared" si="11"/>
        <v>0</v>
      </c>
      <c r="AA21" s="64"/>
      <c r="AB21" s="64"/>
      <c r="AC21" s="64"/>
      <c r="AD21" s="64"/>
      <c r="AE21" s="64"/>
      <c r="AF21" s="64"/>
      <c r="AG21" s="64"/>
      <c r="AH21" s="68">
        <f t="shared" si="12"/>
        <v>0</v>
      </c>
      <c r="AI21" s="64"/>
      <c r="AJ21" s="64"/>
      <c r="AK21" s="64"/>
      <c r="AL21" s="64"/>
      <c r="AM21" s="64"/>
      <c r="AN21" s="64"/>
      <c r="AO21" s="64"/>
      <c r="AP21" s="68">
        <f t="shared" si="13"/>
        <v>0</v>
      </c>
      <c r="AQ21" s="64"/>
      <c r="AR21" s="64"/>
      <c r="AS21" s="64"/>
      <c r="AT21" s="64"/>
      <c r="AU21" s="64"/>
      <c r="AV21" s="64"/>
      <c r="AW21" s="64"/>
      <c r="AX21" s="68">
        <f t="shared" si="14"/>
        <v>0</v>
      </c>
      <c r="AY21" s="64"/>
      <c r="AZ21" s="64"/>
      <c r="BA21" s="64"/>
      <c r="BB21" s="64"/>
      <c r="BC21" s="64"/>
      <c r="BD21" s="64"/>
      <c r="BE21" s="64"/>
      <c r="BF21" s="68">
        <f t="shared" si="15"/>
        <v>0</v>
      </c>
      <c r="BG21" s="64"/>
      <c r="BH21" s="64"/>
      <c r="BI21" s="64"/>
      <c r="BJ21" s="64"/>
      <c r="BK21" s="64"/>
      <c r="BL21" s="65"/>
      <c r="BM21" s="65"/>
      <c r="BN21" s="65"/>
    </row>
    <row r="22" spans="1:66" s="70" customFormat="1" x14ac:dyDescent="0.25">
      <c r="A22" s="60"/>
      <c r="B22" s="83" t="s">
        <v>73</v>
      </c>
      <c r="C22" s="83" t="s">
        <v>74</v>
      </c>
      <c r="D22" s="61" t="s">
        <v>75</v>
      </c>
      <c r="E22" s="60"/>
      <c r="F22" s="60"/>
      <c r="G22" s="60"/>
      <c r="H22" s="60"/>
      <c r="I22" s="62"/>
      <c r="J22" s="118"/>
      <c r="K22" s="119"/>
      <c r="L22" s="119"/>
      <c r="M22" s="65"/>
      <c r="N22" s="65"/>
      <c r="O22" s="64"/>
      <c r="P22" s="64"/>
      <c r="Q22" s="64">
        <f t="shared" si="10"/>
        <v>0</v>
      </c>
      <c r="R22" s="65"/>
      <c r="S22" s="64"/>
      <c r="T22" s="64"/>
      <c r="U22" s="64"/>
      <c r="V22" s="67"/>
      <c r="W22" s="65"/>
      <c r="X22" s="64"/>
      <c r="Y22" s="64"/>
      <c r="Z22" s="68">
        <f t="shared" si="11"/>
        <v>0</v>
      </c>
      <c r="AA22" s="64"/>
      <c r="AB22" s="64"/>
      <c r="AC22" s="64"/>
      <c r="AD22" s="64"/>
      <c r="AE22" s="64"/>
      <c r="AF22" s="64"/>
      <c r="AG22" s="64"/>
      <c r="AH22" s="68">
        <f t="shared" si="12"/>
        <v>0</v>
      </c>
      <c r="AI22" s="64"/>
      <c r="AJ22" s="64"/>
      <c r="AK22" s="64"/>
      <c r="AL22" s="64"/>
      <c r="AM22" s="64"/>
      <c r="AN22" s="64"/>
      <c r="AO22" s="64"/>
      <c r="AP22" s="68">
        <f t="shared" si="13"/>
        <v>0</v>
      </c>
      <c r="AQ22" s="64"/>
      <c r="AR22" s="64"/>
      <c r="AS22" s="64"/>
      <c r="AT22" s="64"/>
      <c r="AU22" s="64"/>
      <c r="AV22" s="64"/>
      <c r="AW22" s="64"/>
      <c r="AX22" s="68">
        <f t="shared" si="14"/>
        <v>0</v>
      </c>
      <c r="AY22" s="64"/>
      <c r="AZ22" s="64"/>
      <c r="BA22" s="64"/>
      <c r="BB22" s="64"/>
      <c r="BC22" s="64"/>
      <c r="BD22" s="64"/>
      <c r="BE22" s="64"/>
      <c r="BF22" s="68">
        <f t="shared" si="15"/>
        <v>0</v>
      </c>
      <c r="BG22" s="64"/>
      <c r="BH22" s="64"/>
      <c r="BI22" s="64"/>
      <c r="BJ22" s="64"/>
      <c r="BK22" s="64"/>
      <c r="BL22" s="65"/>
      <c r="BM22" s="65"/>
      <c r="BN22" s="65"/>
    </row>
    <row r="23" spans="1:66" s="70" customFormat="1" x14ac:dyDescent="0.25">
      <c r="A23" s="60"/>
      <c r="B23" s="83" t="s">
        <v>73</v>
      </c>
      <c r="C23" s="83" t="s">
        <v>74</v>
      </c>
      <c r="D23" s="61" t="s">
        <v>75</v>
      </c>
      <c r="E23" s="60"/>
      <c r="F23" s="60"/>
      <c r="G23" s="60"/>
      <c r="H23" s="60"/>
      <c r="I23" s="62"/>
      <c r="J23" s="63"/>
      <c r="K23" s="63"/>
      <c r="L23" s="63"/>
      <c r="M23" s="65"/>
      <c r="N23" s="65"/>
      <c r="O23" s="64"/>
      <c r="P23" s="64"/>
      <c r="Q23" s="64">
        <f t="shared" si="10"/>
        <v>0</v>
      </c>
      <c r="R23" s="65"/>
      <c r="S23" s="64"/>
      <c r="T23" s="64"/>
      <c r="U23" s="64"/>
      <c r="V23" s="67"/>
      <c r="W23" s="65"/>
      <c r="X23" s="64"/>
      <c r="Y23" s="64"/>
      <c r="Z23" s="68">
        <f t="shared" si="11"/>
        <v>0</v>
      </c>
      <c r="AA23" s="64"/>
      <c r="AB23" s="64"/>
      <c r="AC23" s="64"/>
      <c r="AD23" s="64"/>
      <c r="AE23" s="64"/>
      <c r="AF23" s="64"/>
      <c r="AG23" s="64"/>
      <c r="AH23" s="68">
        <f t="shared" si="12"/>
        <v>0</v>
      </c>
      <c r="AI23" s="64"/>
      <c r="AJ23" s="64"/>
      <c r="AK23" s="64"/>
      <c r="AL23" s="64"/>
      <c r="AM23" s="64"/>
      <c r="AN23" s="64"/>
      <c r="AO23" s="64"/>
      <c r="AP23" s="68">
        <f t="shared" si="13"/>
        <v>0</v>
      </c>
      <c r="AQ23" s="64"/>
      <c r="AR23" s="64"/>
      <c r="AS23" s="64"/>
      <c r="AT23" s="64"/>
      <c r="AU23" s="64"/>
      <c r="AV23" s="64"/>
      <c r="AW23" s="64"/>
      <c r="AX23" s="68">
        <f t="shared" si="14"/>
        <v>0</v>
      </c>
      <c r="AY23" s="64"/>
      <c r="AZ23" s="64"/>
      <c r="BA23" s="64"/>
      <c r="BB23" s="64"/>
      <c r="BC23" s="64"/>
      <c r="BD23" s="64"/>
      <c r="BE23" s="64"/>
      <c r="BF23" s="68">
        <f t="shared" si="15"/>
        <v>0</v>
      </c>
      <c r="BG23" s="64"/>
      <c r="BH23" s="64"/>
      <c r="BI23" s="64"/>
      <c r="BJ23" s="64"/>
      <c r="BK23" s="64"/>
      <c r="BL23" s="65"/>
      <c r="BM23" s="65"/>
      <c r="BN23" s="65"/>
    </row>
    <row r="24" spans="1:66" s="70" customFormat="1" x14ac:dyDescent="0.25">
      <c r="A24" s="60"/>
      <c r="B24" s="83" t="s">
        <v>73</v>
      </c>
      <c r="C24" s="83" t="s">
        <v>74</v>
      </c>
      <c r="D24" s="61" t="s">
        <v>75</v>
      </c>
      <c r="E24" s="60"/>
      <c r="F24" s="60"/>
      <c r="G24" s="60"/>
      <c r="H24" s="60"/>
      <c r="I24" s="62"/>
      <c r="J24" s="63"/>
      <c r="K24" s="63"/>
      <c r="L24" s="63"/>
      <c r="M24" s="65"/>
      <c r="N24" s="65"/>
      <c r="O24" s="64"/>
      <c r="P24" s="64"/>
      <c r="Q24" s="64">
        <f t="shared" si="10"/>
        <v>0</v>
      </c>
      <c r="R24" s="65"/>
      <c r="S24" s="64"/>
      <c r="T24" s="64"/>
      <c r="U24" s="64"/>
      <c r="V24" s="67"/>
      <c r="W24" s="65"/>
      <c r="X24" s="64"/>
      <c r="Y24" s="64"/>
      <c r="Z24" s="68">
        <f t="shared" si="11"/>
        <v>0</v>
      </c>
      <c r="AA24" s="64"/>
      <c r="AB24" s="64"/>
      <c r="AC24" s="64"/>
      <c r="AD24" s="64"/>
      <c r="AE24" s="64"/>
      <c r="AF24" s="64"/>
      <c r="AG24" s="64"/>
      <c r="AH24" s="68">
        <f t="shared" si="12"/>
        <v>0</v>
      </c>
      <c r="AI24" s="64"/>
      <c r="AJ24" s="64"/>
      <c r="AK24" s="64"/>
      <c r="AL24" s="64"/>
      <c r="AM24" s="64"/>
      <c r="AN24" s="64"/>
      <c r="AO24" s="64"/>
      <c r="AP24" s="68">
        <f t="shared" si="13"/>
        <v>0</v>
      </c>
      <c r="AQ24" s="64"/>
      <c r="AR24" s="64"/>
      <c r="AS24" s="64"/>
      <c r="AT24" s="64"/>
      <c r="AU24" s="64"/>
      <c r="AV24" s="64"/>
      <c r="AW24" s="64"/>
      <c r="AX24" s="68">
        <f t="shared" si="14"/>
        <v>0</v>
      </c>
      <c r="AY24" s="64"/>
      <c r="AZ24" s="64"/>
      <c r="BA24" s="64"/>
      <c r="BB24" s="64"/>
      <c r="BC24" s="64"/>
      <c r="BD24" s="64"/>
      <c r="BE24" s="64"/>
      <c r="BF24" s="68">
        <f t="shared" si="15"/>
        <v>0</v>
      </c>
      <c r="BG24" s="64"/>
      <c r="BH24" s="64"/>
      <c r="BI24" s="64"/>
      <c r="BJ24" s="64"/>
      <c r="BK24" s="64"/>
      <c r="BL24" s="65"/>
      <c r="BM24" s="65"/>
      <c r="BN24" s="65"/>
    </row>
    <row r="25" spans="1:66" s="70" customFormat="1" x14ac:dyDescent="0.25">
      <c r="A25" s="60"/>
      <c r="B25" s="83" t="s">
        <v>73</v>
      </c>
      <c r="C25" s="83" t="s">
        <v>74</v>
      </c>
      <c r="D25" s="61" t="s">
        <v>75</v>
      </c>
      <c r="E25" s="60"/>
      <c r="F25" s="60"/>
      <c r="G25" s="60"/>
      <c r="H25" s="60"/>
      <c r="I25" s="62"/>
      <c r="J25" s="63"/>
      <c r="K25" s="63"/>
      <c r="L25" s="65"/>
      <c r="M25" s="65"/>
      <c r="N25" s="65"/>
      <c r="O25" s="64"/>
      <c r="P25" s="64"/>
      <c r="Q25" s="64">
        <f t="shared" si="10"/>
        <v>0</v>
      </c>
      <c r="R25" s="65"/>
      <c r="S25" s="64"/>
      <c r="T25" s="64"/>
      <c r="U25" s="64"/>
      <c r="V25" s="67"/>
      <c r="W25" s="65"/>
      <c r="X25" s="64"/>
      <c r="Y25" s="64"/>
      <c r="Z25" s="68">
        <f t="shared" si="11"/>
        <v>0</v>
      </c>
      <c r="AA25" s="64"/>
      <c r="AB25" s="64"/>
      <c r="AC25" s="64"/>
      <c r="AD25" s="64"/>
      <c r="AE25" s="64"/>
      <c r="AF25" s="64"/>
      <c r="AG25" s="64"/>
      <c r="AH25" s="68">
        <f t="shared" si="12"/>
        <v>0</v>
      </c>
      <c r="AI25" s="64"/>
      <c r="AJ25" s="64"/>
      <c r="AK25" s="64"/>
      <c r="AL25" s="64"/>
      <c r="AM25" s="64"/>
      <c r="AN25" s="64"/>
      <c r="AO25" s="64"/>
      <c r="AP25" s="68">
        <f t="shared" si="13"/>
        <v>0</v>
      </c>
      <c r="AQ25" s="64"/>
      <c r="AR25" s="64"/>
      <c r="AS25" s="64"/>
      <c r="AT25" s="64"/>
      <c r="AU25" s="64"/>
      <c r="AV25" s="64"/>
      <c r="AW25" s="64"/>
      <c r="AX25" s="68">
        <f t="shared" si="14"/>
        <v>0</v>
      </c>
      <c r="AY25" s="64"/>
      <c r="AZ25" s="64"/>
      <c r="BA25" s="64"/>
      <c r="BB25" s="64"/>
      <c r="BC25" s="64"/>
      <c r="BD25" s="64"/>
      <c r="BE25" s="64"/>
      <c r="BF25" s="68">
        <f t="shared" si="15"/>
        <v>0</v>
      </c>
      <c r="BG25" s="64"/>
      <c r="BH25" s="64"/>
      <c r="BI25" s="64"/>
      <c r="BJ25" s="64"/>
      <c r="BK25" s="64"/>
      <c r="BL25" s="65"/>
      <c r="BM25" s="65"/>
      <c r="BN25" s="65"/>
    </row>
    <row r="26" spans="1:66" s="70" customFormat="1" x14ac:dyDescent="0.25">
      <c r="A26" s="60"/>
      <c r="B26" s="83" t="s">
        <v>73</v>
      </c>
      <c r="C26" s="83" t="s">
        <v>74</v>
      </c>
      <c r="D26" s="61" t="s">
        <v>75</v>
      </c>
      <c r="E26" s="60"/>
      <c r="F26" s="60"/>
      <c r="G26" s="60"/>
      <c r="H26" s="60"/>
      <c r="I26" s="62"/>
      <c r="J26" s="63"/>
      <c r="K26" s="63"/>
      <c r="L26" s="65"/>
      <c r="M26" s="65"/>
      <c r="N26" s="65"/>
      <c r="O26" s="64"/>
      <c r="P26" s="64"/>
      <c r="Q26" s="64">
        <f t="shared" si="10"/>
        <v>0</v>
      </c>
      <c r="R26" s="65"/>
      <c r="S26" s="64"/>
      <c r="T26" s="64"/>
      <c r="U26" s="64"/>
      <c r="V26" s="67"/>
      <c r="W26" s="65"/>
      <c r="X26" s="64"/>
      <c r="Y26" s="64"/>
      <c r="Z26" s="68">
        <f t="shared" si="11"/>
        <v>0</v>
      </c>
      <c r="AA26" s="64"/>
      <c r="AB26" s="64"/>
      <c r="AC26" s="64"/>
      <c r="AD26" s="64"/>
      <c r="AE26" s="64"/>
      <c r="AF26" s="64"/>
      <c r="AG26" s="64"/>
      <c r="AH26" s="68">
        <f t="shared" si="12"/>
        <v>0</v>
      </c>
      <c r="AI26" s="64"/>
      <c r="AJ26" s="64"/>
      <c r="AK26" s="64"/>
      <c r="AL26" s="64"/>
      <c r="AM26" s="64"/>
      <c r="AN26" s="64"/>
      <c r="AO26" s="64"/>
      <c r="AP26" s="68">
        <f t="shared" si="13"/>
        <v>0</v>
      </c>
      <c r="AQ26" s="64"/>
      <c r="AR26" s="64"/>
      <c r="AS26" s="64"/>
      <c r="AT26" s="64"/>
      <c r="AU26" s="64"/>
      <c r="AV26" s="64"/>
      <c r="AW26" s="64"/>
      <c r="AX26" s="68">
        <f t="shared" si="14"/>
        <v>0</v>
      </c>
      <c r="AY26" s="64"/>
      <c r="AZ26" s="64"/>
      <c r="BA26" s="64"/>
      <c r="BB26" s="64"/>
      <c r="BC26" s="64"/>
      <c r="BD26" s="64"/>
      <c r="BE26" s="64"/>
      <c r="BF26" s="68">
        <f t="shared" si="15"/>
        <v>0</v>
      </c>
      <c r="BG26" s="64"/>
      <c r="BH26" s="64"/>
      <c r="BI26" s="64"/>
      <c r="BJ26" s="64"/>
      <c r="BK26" s="64"/>
      <c r="BL26" s="65"/>
      <c r="BM26" s="65"/>
      <c r="BN26" s="65"/>
    </row>
    <row r="27" spans="1:66" s="70" customFormat="1" x14ac:dyDescent="0.25">
      <c r="A27" s="60"/>
      <c r="B27" s="83" t="s">
        <v>73</v>
      </c>
      <c r="C27" s="83" t="s">
        <v>74</v>
      </c>
      <c r="D27" s="61" t="s">
        <v>75</v>
      </c>
      <c r="E27" s="60"/>
      <c r="F27" s="60"/>
      <c r="G27" s="60"/>
      <c r="H27" s="60"/>
      <c r="I27" s="62"/>
      <c r="J27" s="63"/>
      <c r="K27" s="63"/>
      <c r="L27" s="63"/>
      <c r="M27" s="65"/>
      <c r="N27" s="65"/>
      <c r="O27" s="64"/>
      <c r="P27" s="64"/>
      <c r="Q27" s="64">
        <f t="shared" si="10"/>
        <v>0</v>
      </c>
      <c r="R27" s="65"/>
      <c r="S27" s="64"/>
      <c r="T27" s="64"/>
      <c r="U27" s="64"/>
      <c r="V27" s="67"/>
      <c r="W27" s="65"/>
      <c r="X27" s="64"/>
      <c r="Y27" s="64"/>
      <c r="Z27" s="68">
        <f t="shared" si="11"/>
        <v>0</v>
      </c>
      <c r="AA27" s="64"/>
      <c r="AB27" s="64"/>
      <c r="AC27" s="64"/>
      <c r="AD27" s="64"/>
      <c r="AE27" s="64"/>
      <c r="AF27" s="64"/>
      <c r="AG27" s="64"/>
      <c r="AH27" s="68">
        <f t="shared" si="12"/>
        <v>0</v>
      </c>
      <c r="AI27" s="64"/>
      <c r="AJ27" s="64"/>
      <c r="AK27" s="64"/>
      <c r="AL27" s="64"/>
      <c r="AM27" s="64"/>
      <c r="AN27" s="64"/>
      <c r="AO27" s="64"/>
      <c r="AP27" s="68">
        <f t="shared" si="13"/>
        <v>0</v>
      </c>
      <c r="AQ27" s="64"/>
      <c r="AR27" s="64"/>
      <c r="AS27" s="64"/>
      <c r="AT27" s="64"/>
      <c r="AU27" s="64"/>
      <c r="AV27" s="64"/>
      <c r="AW27" s="64"/>
      <c r="AX27" s="68">
        <f t="shared" si="14"/>
        <v>0</v>
      </c>
      <c r="AY27" s="64"/>
      <c r="AZ27" s="64"/>
      <c r="BA27" s="64"/>
      <c r="BB27" s="64"/>
      <c r="BC27" s="64"/>
      <c r="BD27" s="64"/>
      <c r="BE27" s="64"/>
      <c r="BF27" s="68">
        <f t="shared" si="15"/>
        <v>0</v>
      </c>
      <c r="BG27" s="64"/>
      <c r="BH27" s="64"/>
      <c r="BI27" s="64"/>
      <c r="BJ27" s="64"/>
      <c r="BK27" s="64"/>
      <c r="BL27" s="65"/>
      <c r="BM27" s="65"/>
      <c r="BN27" s="65"/>
    </row>
    <row r="28" spans="1:66" s="70" customFormat="1" x14ac:dyDescent="0.25">
      <c r="A28" s="60"/>
      <c r="B28" s="83" t="s">
        <v>73</v>
      </c>
      <c r="C28" s="83" t="s">
        <v>74</v>
      </c>
      <c r="D28" s="61" t="s">
        <v>75</v>
      </c>
      <c r="E28" s="60"/>
      <c r="F28" s="60"/>
      <c r="G28" s="60"/>
      <c r="H28" s="60"/>
      <c r="I28" s="62"/>
      <c r="J28" s="63"/>
      <c r="K28" s="63"/>
      <c r="L28" s="63"/>
      <c r="M28" s="65"/>
      <c r="N28" s="65"/>
      <c r="O28" s="64"/>
      <c r="P28" s="64"/>
      <c r="Q28" s="64">
        <f t="shared" si="10"/>
        <v>0</v>
      </c>
      <c r="R28" s="65"/>
      <c r="S28" s="64"/>
      <c r="T28" s="64"/>
      <c r="U28" s="64"/>
      <c r="V28" s="67"/>
      <c r="W28" s="65"/>
      <c r="X28" s="64"/>
      <c r="Y28" s="64"/>
      <c r="Z28" s="68">
        <f t="shared" si="11"/>
        <v>0</v>
      </c>
      <c r="AA28" s="64"/>
      <c r="AB28" s="64"/>
      <c r="AC28" s="64"/>
      <c r="AD28" s="64"/>
      <c r="AE28" s="64"/>
      <c r="AF28" s="64"/>
      <c r="AG28" s="64"/>
      <c r="AH28" s="68">
        <f t="shared" si="12"/>
        <v>0</v>
      </c>
      <c r="AI28" s="64"/>
      <c r="AJ28" s="64"/>
      <c r="AK28" s="64"/>
      <c r="AL28" s="64"/>
      <c r="AM28" s="64"/>
      <c r="AN28" s="64"/>
      <c r="AO28" s="64"/>
      <c r="AP28" s="68">
        <f t="shared" si="13"/>
        <v>0</v>
      </c>
      <c r="AQ28" s="64"/>
      <c r="AR28" s="64"/>
      <c r="AS28" s="64"/>
      <c r="AT28" s="64"/>
      <c r="AU28" s="64"/>
      <c r="AV28" s="64"/>
      <c r="AW28" s="64"/>
      <c r="AX28" s="68">
        <f t="shared" si="14"/>
        <v>0</v>
      </c>
      <c r="AY28" s="64"/>
      <c r="AZ28" s="64"/>
      <c r="BA28" s="64"/>
      <c r="BB28" s="64"/>
      <c r="BC28" s="64"/>
      <c r="BD28" s="64"/>
      <c r="BE28" s="64"/>
      <c r="BF28" s="68">
        <f t="shared" si="15"/>
        <v>0</v>
      </c>
      <c r="BG28" s="64"/>
      <c r="BH28" s="64"/>
      <c r="BI28" s="64"/>
      <c r="BJ28" s="64"/>
      <c r="BK28" s="64"/>
      <c r="BL28" s="65"/>
      <c r="BM28" s="65"/>
      <c r="BN28" s="65"/>
    </row>
    <row r="29" spans="1:66" s="70" customFormat="1" x14ac:dyDescent="0.25">
      <c r="A29" s="60"/>
      <c r="B29" s="83" t="s">
        <v>73</v>
      </c>
      <c r="C29" s="83" t="s">
        <v>74</v>
      </c>
      <c r="D29" s="61" t="s">
        <v>75</v>
      </c>
      <c r="E29" s="60"/>
      <c r="F29" s="60"/>
      <c r="G29" s="60"/>
      <c r="H29" s="60"/>
      <c r="I29" s="62"/>
      <c r="J29" s="63"/>
      <c r="K29" s="63"/>
      <c r="L29" s="63"/>
      <c r="M29" s="65"/>
      <c r="N29" s="65"/>
      <c r="O29" s="64"/>
      <c r="P29" s="64"/>
      <c r="Q29" s="64">
        <f t="shared" si="10"/>
        <v>0</v>
      </c>
      <c r="R29" s="65"/>
      <c r="S29" s="64"/>
      <c r="T29" s="64"/>
      <c r="U29" s="64"/>
      <c r="V29" s="67"/>
      <c r="W29" s="65"/>
      <c r="X29" s="64"/>
      <c r="Y29" s="64"/>
      <c r="Z29" s="68">
        <f t="shared" si="11"/>
        <v>0</v>
      </c>
      <c r="AA29" s="64"/>
      <c r="AB29" s="64"/>
      <c r="AC29" s="64"/>
      <c r="AD29" s="64"/>
      <c r="AE29" s="64"/>
      <c r="AF29" s="64"/>
      <c r="AG29" s="64"/>
      <c r="AH29" s="68">
        <f t="shared" si="12"/>
        <v>0</v>
      </c>
      <c r="AI29" s="64"/>
      <c r="AJ29" s="64"/>
      <c r="AK29" s="64"/>
      <c r="AL29" s="64"/>
      <c r="AM29" s="64"/>
      <c r="AN29" s="64"/>
      <c r="AO29" s="64"/>
      <c r="AP29" s="68">
        <f t="shared" si="13"/>
        <v>0</v>
      </c>
      <c r="AQ29" s="64"/>
      <c r="AR29" s="64"/>
      <c r="AS29" s="64"/>
      <c r="AT29" s="64"/>
      <c r="AU29" s="64"/>
      <c r="AV29" s="64"/>
      <c r="AW29" s="64"/>
      <c r="AX29" s="68">
        <f t="shared" si="14"/>
        <v>0</v>
      </c>
      <c r="AY29" s="64"/>
      <c r="AZ29" s="64"/>
      <c r="BA29" s="64"/>
      <c r="BB29" s="64"/>
      <c r="BC29" s="64"/>
      <c r="BD29" s="64"/>
      <c r="BE29" s="64"/>
      <c r="BF29" s="68">
        <f t="shared" si="15"/>
        <v>0</v>
      </c>
      <c r="BG29" s="64"/>
      <c r="BH29" s="64"/>
      <c r="BI29" s="64"/>
      <c r="BJ29" s="64"/>
      <c r="BK29" s="64"/>
      <c r="BL29" s="65"/>
      <c r="BM29" s="65"/>
      <c r="BN29" s="65"/>
    </row>
    <row r="30" spans="1:66" s="70" customFormat="1" x14ac:dyDescent="0.25">
      <c r="A30" s="60"/>
      <c r="B30" s="83" t="s">
        <v>73</v>
      </c>
      <c r="C30" s="83" t="s">
        <v>74</v>
      </c>
      <c r="D30" s="61" t="s">
        <v>75</v>
      </c>
      <c r="E30" s="60"/>
      <c r="F30" s="60"/>
      <c r="G30" s="60"/>
      <c r="H30" s="60"/>
      <c r="I30" s="62"/>
      <c r="J30" s="63"/>
      <c r="K30" s="63"/>
      <c r="L30" s="65"/>
      <c r="M30" s="65"/>
      <c r="N30" s="65"/>
      <c r="O30" s="64"/>
      <c r="P30" s="64"/>
      <c r="Q30" s="64">
        <f t="shared" si="10"/>
        <v>0</v>
      </c>
      <c r="R30" s="65"/>
      <c r="S30" s="64"/>
      <c r="T30" s="64"/>
      <c r="U30" s="64"/>
      <c r="V30" s="67"/>
      <c r="W30" s="65"/>
      <c r="X30" s="64"/>
      <c r="Y30" s="64"/>
      <c r="Z30" s="68">
        <f t="shared" si="11"/>
        <v>0</v>
      </c>
      <c r="AA30" s="64"/>
      <c r="AB30" s="64"/>
      <c r="AC30" s="64"/>
      <c r="AD30" s="64"/>
      <c r="AE30" s="64"/>
      <c r="AF30" s="64"/>
      <c r="AG30" s="64"/>
      <c r="AH30" s="68">
        <f t="shared" si="12"/>
        <v>0</v>
      </c>
      <c r="AI30" s="64"/>
      <c r="AJ30" s="64"/>
      <c r="AK30" s="64"/>
      <c r="AL30" s="64"/>
      <c r="AM30" s="64"/>
      <c r="AN30" s="64"/>
      <c r="AO30" s="64"/>
      <c r="AP30" s="68">
        <f t="shared" si="13"/>
        <v>0</v>
      </c>
      <c r="AQ30" s="64"/>
      <c r="AR30" s="64"/>
      <c r="AS30" s="64"/>
      <c r="AT30" s="64"/>
      <c r="AU30" s="64"/>
      <c r="AV30" s="64"/>
      <c r="AW30" s="64"/>
      <c r="AX30" s="68">
        <f t="shared" si="14"/>
        <v>0</v>
      </c>
      <c r="AY30" s="64"/>
      <c r="AZ30" s="64"/>
      <c r="BA30" s="64"/>
      <c r="BB30" s="64"/>
      <c r="BC30" s="64"/>
      <c r="BD30" s="64"/>
      <c r="BE30" s="64"/>
      <c r="BF30" s="68">
        <f t="shared" si="15"/>
        <v>0</v>
      </c>
      <c r="BG30" s="64"/>
      <c r="BH30" s="64"/>
      <c r="BI30" s="64"/>
      <c r="BJ30" s="64"/>
      <c r="BK30" s="64"/>
      <c r="BL30" s="65"/>
      <c r="BM30" s="65"/>
      <c r="BN30" s="65"/>
    </row>
    <row r="31" spans="1:66" s="70" customFormat="1" x14ac:dyDescent="0.25">
      <c r="A31" s="60"/>
      <c r="B31" s="83" t="s">
        <v>73</v>
      </c>
      <c r="C31" s="83" t="s">
        <v>74</v>
      </c>
      <c r="D31" s="61" t="s">
        <v>75</v>
      </c>
      <c r="E31" s="60"/>
      <c r="F31" s="60"/>
      <c r="G31" s="60"/>
      <c r="H31" s="60"/>
      <c r="I31" s="62"/>
      <c r="J31" s="63"/>
      <c r="K31" s="65"/>
      <c r="L31" s="65"/>
      <c r="M31" s="65"/>
      <c r="N31" s="65"/>
      <c r="O31" s="64"/>
      <c r="P31" s="64"/>
      <c r="Q31" s="64">
        <f t="shared" si="10"/>
        <v>0</v>
      </c>
      <c r="R31" s="65"/>
      <c r="S31" s="64"/>
      <c r="T31" s="64"/>
      <c r="U31" s="64"/>
      <c r="V31" s="67"/>
      <c r="W31" s="65"/>
      <c r="X31" s="64"/>
      <c r="Y31" s="64"/>
      <c r="Z31" s="68">
        <f t="shared" si="11"/>
        <v>0</v>
      </c>
      <c r="AA31" s="64"/>
      <c r="AB31" s="64"/>
      <c r="AC31" s="64"/>
      <c r="AD31" s="64"/>
      <c r="AE31" s="64"/>
      <c r="AF31" s="64"/>
      <c r="AG31" s="64"/>
      <c r="AH31" s="68">
        <f t="shared" si="12"/>
        <v>0</v>
      </c>
      <c r="AI31" s="64"/>
      <c r="AJ31" s="64"/>
      <c r="AK31" s="64"/>
      <c r="AL31" s="64"/>
      <c r="AM31" s="64"/>
      <c r="AN31" s="64"/>
      <c r="AO31" s="64"/>
      <c r="AP31" s="68">
        <f t="shared" si="13"/>
        <v>0</v>
      </c>
      <c r="AQ31" s="64"/>
      <c r="AR31" s="64"/>
      <c r="AS31" s="64"/>
      <c r="AT31" s="64"/>
      <c r="AU31" s="64"/>
      <c r="AV31" s="64"/>
      <c r="AW31" s="64"/>
      <c r="AX31" s="68">
        <f t="shared" si="14"/>
        <v>0</v>
      </c>
      <c r="AY31" s="64"/>
      <c r="AZ31" s="64"/>
      <c r="BA31" s="64"/>
      <c r="BB31" s="64"/>
      <c r="BC31" s="64"/>
      <c r="BD31" s="64"/>
      <c r="BE31" s="64"/>
      <c r="BF31" s="68">
        <f t="shared" si="15"/>
        <v>0</v>
      </c>
      <c r="BG31" s="64"/>
      <c r="BH31" s="64"/>
      <c r="BI31" s="64"/>
      <c r="BJ31" s="64"/>
      <c r="BK31" s="64"/>
      <c r="BL31" s="65"/>
      <c r="BM31" s="65"/>
      <c r="BN31" s="65"/>
    </row>
    <row r="32" spans="1:66" s="70" customFormat="1" x14ac:dyDescent="0.25">
      <c r="A32" s="71"/>
      <c r="B32" s="71"/>
      <c r="C32" s="71"/>
      <c r="D32" s="72"/>
      <c r="E32" s="71"/>
      <c r="F32" s="71"/>
      <c r="G32" s="71"/>
      <c r="H32" s="71"/>
      <c r="I32" s="84">
        <f>SUM(I18:I31)</f>
        <v>2500</v>
      </c>
      <c r="J32" s="85"/>
      <c r="O32" s="75">
        <f>SUM(O18:O31)</f>
        <v>0</v>
      </c>
      <c r="P32" s="75"/>
      <c r="Q32" s="75" t="e">
        <f>SUM(Q18:Q31)</f>
        <v>#VALUE!</v>
      </c>
      <c r="S32" s="75">
        <f>SUM(S18:S31)</f>
        <v>0</v>
      </c>
      <c r="T32" s="75">
        <f>SUM(T18:T31)</f>
        <v>0</v>
      </c>
      <c r="U32" s="75">
        <f>SUM(U18:U31)</f>
        <v>0</v>
      </c>
      <c r="X32" s="75">
        <f>SUM(X18:X31)</f>
        <v>0</v>
      </c>
      <c r="Y32" s="75">
        <f t="shared" ref="Y32:AQ32" si="16">SUM(Y18:Y31)</f>
        <v>0</v>
      </c>
      <c r="Z32" s="75">
        <f t="shared" si="16"/>
        <v>0</v>
      </c>
      <c r="AA32" s="75">
        <f t="shared" si="16"/>
        <v>0</v>
      </c>
      <c r="AB32" s="75">
        <f t="shared" si="16"/>
        <v>0</v>
      </c>
      <c r="AC32" s="75">
        <f t="shared" si="16"/>
        <v>0</v>
      </c>
      <c r="AD32" s="75">
        <f t="shared" si="16"/>
        <v>0</v>
      </c>
      <c r="AE32" s="75">
        <f t="shared" si="16"/>
        <v>0</v>
      </c>
      <c r="AF32" s="75">
        <f t="shared" si="16"/>
        <v>0</v>
      </c>
      <c r="AG32" s="75">
        <f t="shared" si="16"/>
        <v>0</v>
      </c>
      <c r="AH32" s="75">
        <f t="shared" si="16"/>
        <v>0</v>
      </c>
      <c r="AI32" s="75">
        <f t="shared" si="16"/>
        <v>0</v>
      </c>
      <c r="AJ32" s="75">
        <f t="shared" si="16"/>
        <v>0</v>
      </c>
      <c r="AK32" s="75">
        <f t="shared" si="16"/>
        <v>0</v>
      </c>
      <c r="AL32" s="75">
        <f t="shared" si="16"/>
        <v>0</v>
      </c>
      <c r="AM32" s="75">
        <f t="shared" si="16"/>
        <v>0</v>
      </c>
      <c r="AN32" s="75">
        <f t="shared" si="16"/>
        <v>0</v>
      </c>
      <c r="AO32" s="75">
        <f t="shared" si="16"/>
        <v>0</v>
      </c>
      <c r="AP32" s="75">
        <f t="shared" si="16"/>
        <v>0</v>
      </c>
      <c r="AQ32" s="75">
        <f t="shared" si="16"/>
        <v>0</v>
      </c>
      <c r="AR32" s="75">
        <f t="shared" ref="AR32" si="17">SUM(AR18:AR31)</f>
        <v>0</v>
      </c>
      <c r="AS32" s="75">
        <f t="shared" ref="AS32" si="18">SUM(AS18:AS31)</f>
        <v>0</v>
      </c>
      <c r="AT32" s="75">
        <f t="shared" ref="AT32" si="19">SUM(AT18:AT31)</f>
        <v>0</v>
      </c>
      <c r="AU32" s="75">
        <f t="shared" ref="AU32" si="20">SUM(AU18:AU31)</f>
        <v>0</v>
      </c>
      <c r="AV32" s="75">
        <f t="shared" ref="AV32" si="21">SUM(AV18:AV31)</f>
        <v>0</v>
      </c>
      <c r="AW32" s="75">
        <f t="shared" ref="AW32" si="22">SUM(AW18:AW31)</f>
        <v>0</v>
      </c>
      <c r="AX32" s="75">
        <f t="shared" ref="AX32" si="23">SUM(AX18:AX31)</f>
        <v>0</v>
      </c>
      <c r="AY32" s="75">
        <f t="shared" ref="AY32" si="24">SUM(AY18:AY31)</f>
        <v>0</v>
      </c>
      <c r="AZ32" s="75">
        <f t="shared" ref="AZ32" si="25">SUM(AZ18:AZ31)</f>
        <v>0</v>
      </c>
      <c r="BA32" s="75">
        <f t="shared" ref="BA32" si="26">SUM(BA18:BA31)</f>
        <v>0</v>
      </c>
      <c r="BB32" s="75">
        <f t="shared" ref="BB32" si="27">SUM(BB18:BB31)</f>
        <v>0</v>
      </c>
      <c r="BC32" s="75">
        <f t="shared" ref="BC32" si="28">SUM(BC18:BC31)</f>
        <v>0</v>
      </c>
      <c r="BD32" s="75">
        <f t="shared" ref="BD32" si="29">SUM(BD18:BD31)</f>
        <v>0</v>
      </c>
      <c r="BE32" s="75">
        <f t="shared" ref="BE32" si="30">SUM(BE18:BE31)</f>
        <v>0</v>
      </c>
      <c r="BF32" s="75">
        <f t="shared" ref="BF32" si="31">SUM(BF18:BF31)</f>
        <v>0</v>
      </c>
      <c r="BG32" s="75">
        <f t="shared" ref="BG32" si="32">SUM(BG18:BG31)</f>
        <v>0</v>
      </c>
      <c r="BH32" s="75">
        <f t="shared" ref="BH32" si="33">SUM(BH18:BH31)</f>
        <v>0</v>
      </c>
      <c r="BI32" s="75">
        <f t="shared" ref="BI32:BJ32" si="34">SUM(BI18:BI31)</f>
        <v>0</v>
      </c>
      <c r="BJ32" s="75">
        <f t="shared" si="34"/>
        <v>0</v>
      </c>
      <c r="BK32" s="75">
        <f t="shared" ref="BK32" si="35">SUM(BK18:BK31)</f>
        <v>0</v>
      </c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2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2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2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2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2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2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2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2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2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2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2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2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2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2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2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2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2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  <row r="1830" spans="1:10" x14ac:dyDescent="0.25">
      <c r="A1830" s="76"/>
      <c r="B1830" s="76"/>
      <c r="C1830" s="76"/>
      <c r="D1830" s="72"/>
      <c r="E1830" s="76"/>
      <c r="F1830" s="76"/>
      <c r="G1830" s="76"/>
      <c r="H1830" s="76"/>
      <c r="I1830" s="77"/>
      <c r="J1830" s="78"/>
    </row>
    <row r="1831" spans="1:10" x14ac:dyDescent="0.25">
      <c r="A1831" s="76"/>
      <c r="B1831" s="76"/>
      <c r="C1831" s="76"/>
      <c r="D1831" s="72"/>
      <c r="E1831" s="76"/>
      <c r="F1831" s="76"/>
      <c r="G1831" s="76"/>
      <c r="H1831" s="76"/>
      <c r="I1831" s="77"/>
      <c r="J1831" s="78"/>
    </row>
  </sheetData>
  <sheetProtection algorithmName="SHA-512" hashValue="ikLrJuxjxO4ULX/Mvh7QSF8u02Sxuitu5X4idCjR4+zGHjwHWYU2DOf2M8HRRVa7WERAJtxVC3jGPvnUQF8IUQ==" saltValue="JMY9rSbb54IZDPUYRSGAl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16:A17"/>
    <mergeCell ref="B16:B17"/>
    <mergeCell ref="C16:C17"/>
    <mergeCell ref="D16:D17"/>
    <mergeCell ref="E16:E17"/>
    <mergeCell ref="N16:N17"/>
    <mergeCell ref="O16:O17"/>
    <mergeCell ref="F16:F17"/>
    <mergeCell ref="G16:G17"/>
    <mergeCell ref="H16:H17"/>
    <mergeCell ref="I16:I17"/>
    <mergeCell ref="J16:J17"/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O1" zoomScaleNormal="100" workbookViewId="0">
      <pane ySplit="7" topLeftCell="A8" activePane="bottomLeft" state="frozen"/>
      <selection sqref="A1:XFD1048576"/>
      <selection pane="bottomLeft" activeCell="R21" sqref="R21"/>
    </sheetView>
  </sheetViews>
  <sheetFormatPr defaultColWidth="9.140625" defaultRowHeight="15" x14ac:dyDescent="0.25"/>
  <cols>
    <col min="1" max="1" width="18" style="49" bestFit="1" customWidth="1"/>
    <col min="2" max="2" width="16.140625" style="49" bestFit="1" customWidth="1"/>
    <col min="3" max="3" width="17.7109375" style="49" bestFit="1" customWidth="1"/>
    <col min="4" max="4" width="21.7109375" style="49" bestFit="1" customWidth="1"/>
    <col min="5" max="5" width="23.42578125" style="49" bestFit="1" customWidth="1"/>
    <col min="6" max="6" width="16.85546875" style="49" bestFit="1" customWidth="1"/>
    <col min="7" max="7" width="13.7109375" style="49" bestFit="1" customWidth="1"/>
    <col min="8" max="8" width="12.28515625" style="49" customWidth="1"/>
    <col min="9" max="9" width="16.140625" style="49" bestFit="1" customWidth="1"/>
    <col min="10" max="10" width="27" style="49" bestFit="1" customWidth="1"/>
    <col min="11" max="11" width="14" style="49" bestFit="1" customWidth="1"/>
    <col min="12" max="12" width="16.42578125" style="49" bestFit="1" customWidth="1"/>
    <col min="13" max="13" width="14.7109375" style="49" bestFit="1" customWidth="1"/>
    <col min="14" max="14" width="9.5703125" style="49" bestFit="1" customWidth="1"/>
    <col min="15" max="15" width="15.85546875" style="49" bestFit="1" customWidth="1"/>
    <col min="16" max="16" width="10.5703125" style="49" bestFit="1" customWidth="1"/>
    <col min="17" max="17" width="21.5703125" style="49" bestFit="1" customWidth="1"/>
    <col min="18" max="18" width="20.140625" style="49" customWidth="1"/>
    <col min="19" max="21" width="10.5703125" style="49" customWidth="1"/>
    <col min="22" max="22" width="13.85546875" style="49" bestFit="1" customWidth="1"/>
    <col min="23" max="23" width="15.28515625" style="49" bestFit="1" customWidth="1"/>
    <col min="24" max="25" width="10.7109375" style="49" customWidth="1"/>
    <col min="26" max="28" width="10" style="49" customWidth="1"/>
    <col min="29" max="29" width="9.42578125" style="49" customWidth="1"/>
    <col min="30" max="30" width="10" style="49" customWidth="1"/>
    <col min="31" max="33" width="11.5703125" style="49" customWidth="1"/>
    <col min="34" max="34" width="9.85546875" style="49" customWidth="1"/>
    <col min="35" max="37" width="9.140625" style="49"/>
    <col min="38" max="40" width="11.5703125" style="49" customWidth="1"/>
    <col min="41" max="44" width="9.140625" style="49"/>
    <col min="45" max="47" width="11.5703125" style="49" customWidth="1"/>
    <col min="48" max="51" width="9.140625" style="49"/>
    <col min="52" max="54" width="11.5703125" style="49" customWidth="1"/>
    <col min="55" max="58" width="9.140625" style="49"/>
    <col min="59" max="59" width="10.42578125" style="49" customWidth="1"/>
    <col min="60" max="60" width="10.140625" style="49" customWidth="1"/>
    <col min="61" max="61" width="65.5703125" style="49" customWidth="1"/>
    <col min="62" max="16384" width="9.140625" style="49"/>
  </cols>
  <sheetData>
    <row r="1" spans="1:61" x14ac:dyDescent="0.25">
      <c r="A1" s="1" t="s">
        <v>0</v>
      </c>
      <c r="B1" s="194"/>
      <c r="C1" s="1" t="str">
        <f>+'Summary Stats'!B1</f>
        <v>110 - Office of Adminstrative Hearings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78" t="s">
        <v>100</v>
      </c>
      <c r="B2" s="19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0"/>
      <c r="Y2" s="50"/>
      <c r="Z2" s="50"/>
      <c r="AA2" s="50"/>
      <c r="AB2" s="50"/>
      <c r="AC2" s="50"/>
      <c r="AD2" s="50"/>
      <c r="AE2" s="50"/>
      <c r="AF2" s="50"/>
      <c r="AG2" s="50"/>
      <c r="AL2" s="50"/>
      <c r="AM2" s="50"/>
      <c r="AN2" s="50"/>
      <c r="AS2" s="50"/>
      <c r="AT2" s="50"/>
      <c r="AU2" s="50"/>
      <c r="AZ2" s="50"/>
      <c r="BA2" s="50"/>
      <c r="BB2" s="50"/>
    </row>
    <row r="3" spans="1:61" x14ac:dyDescent="0.25">
      <c r="A3" s="179" t="s">
        <v>24</v>
      </c>
      <c r="B3" s="18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0"/>
      <c r="Y3" s="50"/>
      <c r="Z3" s="50"/>
      <c r="AA3" s="50"/>
      <c r="AB3" s="50"/>
      <c r="AC3" s="50"/>
      <c r="AE3" s="50"/>
      <c r="AF3" s="50"/>
      <c r="AG3" s="50"/>
      <c r="AL3" s="50"/>
      <c r="AM3" s="50"/>
      <c r="AN3" s="50"/>
      <c r="AS3" s="50"/>
      <c r="AT3" s="50"/>
      <c r="AU3" s="50"/>
      <c r="AZ3" s="50"/>
      <c r="BA3" s="50"/>
      <c r="BB3" s="50"/>
    </row>
    <row r="4" spans="1:61" x14ac:dyDescent="0.25">
      <c r="A4" s="179"/>
      <c r="B4" s="19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0"/>
      <c r="Y4" s="50"/>
      <c r="Z4" s="50"/>
      <c r="AA4" s="50"/>
      <c r="AB4" s="50"/>
      <c r="AC4" s="50"/>
      <c r="AE4" s="50"/>
      <c r="AF4" s="50"/>
      <c r="AG4" s="50"/>
      <c r="AL4" s="50"/>
      <c r="AM4" s="50"/>
      <c r="AN4" s="50"/>
      <c r="AS4" s="50"/>
      <c r="AT4" s="50"/>
      <c r="AU4" s="50"/>
      <c r="AZ4" s="50"/>
      <c r="BA4" s="50"/>
      <c r="BB4" s="50"/>
    </row>
    <row r="5" spans="1:61" s="91" customFormat="1" ht="14.45" customHeight="1" x14ac:dyDescent="0.25">
      <c r="A5" s="239" t="s">
        <v>25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95" t="s">
        <v>101</v>
      </c>
      <c r="R5" s="52" t="s">
        <v>27</v>
      </c>
      <c r="S5" s="234"/>
      <c r="T5" s="235"/>
      <c r="U5" s="236"/>
      <c r="V5" s="234" t="s">
        <v>28</v>
      </c>
      <c r="W5" s="236"/>
      <c r="X5" s="238" t="s">
        <v>29</v>
      </c>
      <c r="Y5" s="238"/>
      <c r="Z5" s="238"/>
      <c r="AA5" s="238" t="s">
        <v>31</v>
      </c>
      <c r="AB5" s="238"/>
      <c r="AC5" s="238"/>
      <c r="AD5" s="172" t="s">
        <v>32</v>
      </c>
      <c r="AE5" s="238" t="s">
        <v>33</v>
      </c>
      <c r="AF5" s="238"/>
      <c r="AG5" s="238"/>
      <c r="AH5" s="238" t="s">
        <v>31</v>
      </c>
      <c r="AI5" s="238"/>
      <c r="AJ5" s="238"/>
      <c r="AK5" s="172" t="s">
        <v>32</v>
      </c>
      <c r="AL5" s="238" t="s">
        <v>33</v>
      </c>
      <c r="AM5" s="238"/>
      <c r="AN5" s="238"/>
      <c r="AO5" s="238" t="s">
        <v>31</v>
      </c>
      <c r="AP5" s="238"/>
      <c r="AQ5" s="238"/>
      <c r="AR5" s="172" t="s">
        <v>32</v>
      </c>
      <c r="AS5" s="238" t="s">
        <v>33</v>
      </c>
      <c r="AT5" s="238"/>
      <c r="AU5" s="238"/>
      <c r="AV5" s="238" t="s">
        <v>31</v>
      </c>
      <c r="AW5" s="238"/>
      <c r="AX5" s="238"/>
      <c r="AY5" s="172" t="s">
        <v>32</v>
      </c>
      <c r="AZ5" s="238" t="s">
        <v>33</v>
      </c>
      <c r="BA5" s="238"/>
      <c r="BB5" s="238"/>
      <c r="BC5" s="238" t="s">
        <v>31</v>
      </c>
      <c r="BD5" s="238"/>
      <c r="BE5" s="238"/>
      <c r="BF5" s="172" t="s">
        <v>32</v>
      </c>
      <c r="BG5" s="234"/>
      <c r="BH5" s="235"/>
      <c r="BI5" s="236"/>
    </row>
    <row r="6" spans="1:61" s="56" customFormat="1" x14ac:dyDescent="0.25">
      <c r="A6" s="196"/>
      <c r="B6" s="197"/>
      <c r="C6" s="182"/>
      <c r="D6" s="183"/>
      <c r="E6" s="183"/>
      <c r="F6" s="183"/>
      <c r="G6" s="183"/>
      <c r="H6" s="183"/>
      <c r="I6" s="198"/>
      <c r="J6" s="197"/>
      <c r="K6" s="197"/>
      <c r="L6" s="197"/>
      <c r="M6" s="197"/>
      <c r="N6" s="197"/>
      <c r="O6" s="197"/>
      <c r="P6" s="197"/>
      <c r="Q6" s="183"/>
      <c r="R6" s="244" t="s">
        <v>57</v>
      </c>
      <c r="S6" s="225" t="s">
        <v>51</v>
      </c>
      <c r="T6" s="226"/>
      <c r="U6" s="227"/>
      <c r="V6" s="230"/>
      <c r="W6" s="231"/>
      <c r="X6" s="225" t="s">
        <v>52</v>
      </c>
      <c r="Y6" s="226"/>
      <c r="Z6" s="226"/>
      <c r="AA6" s="226"/>
      <c r="AB6" s="226"/>
      <c r="AC6" s="226"/>
      <c r="AD6" s="227"/>
      <c r="AE6" s="225" t="s">
        <v>53</v>
      </c>
      <c r="AF6" s="226"/>
      <c r="AG6" s="226"/>
      <c r="AH6" s="226"/>
      <c r="AI6" s="226"/>
      <c r="AJ6" s="226"/>
      <c r="AK6" s="227"/>
      <c r="AL6" s="225" t="s">
        <v>54</v>
      </c>
      <c r="AM6" s="226"/>
      <c r="AN6" s="226"/>
      <c r="AO6" s="226"/>
      <c r="AP6" s="226"/>
      <c r="AQ6" s="226"/>
      <c r="AR6" s="227"/>
      <c r="AS6" s="225" t="s">
        <v>55</v>
      </c>
      <c r="AT6" s="226"/>
      <c r="AU6" s="226"/>
      <c r="AV6" s="226"/>
      <c r="AW6" s="226"/>
      <c r="AX6" s="226"/>
      <c r="AY6" s="227"/>
      <c r="AZ6" s="225" t="s">
        <v>56</v>
      </c>
      <c r="BA6" s="226"/>
      <c r="BB6" s="226"/>
      <c r="BC6" s="226"/>
      <c r="BD6" s="226"/>
      <c r="BE6" s="226"/>
      <c r="BF6" s="227"/>
      <c r="BG6" s="55"/>
      <c r="BH6" s="55"/>
      <c r="BI6" s="55"/>
    </row>
    <row r="7" spans="1:61" s="93" customFormat="1" ht="75" x14ac:dyDescent="0.25">
      <c r="A7" s="199" t="s">
        <v>34</v>
      </c>
      <c r="B7" s="185" t="s">
        <v>35</v>
      </c>
      <c r="C7" s="200" t="s">
        <v>36</v>
      </c>
      <c r="D7" s="185" t="s">
        <v>37</v>
      </c>
      <c r="E7" s="185" t="s">
        <v>38</v>
      </c>
      <c r="F7" s="185" t="s">
        <v>39</v>
      </c>
      <c r="G7" s="185" t="s">
        <v>40</v>
      </c>
      <c r="H7" s="185" t="s">
        <v>41</v>
      </c>
      <c r="I7" s="110" t="s">
        <v>42</v>
      </c>
      <c r="J7" s="111" t="s">
        <v>102</v>
      </c>
      <c r="K7" s="185" t="s">
        <v>44</v>
      </c>
      <c r="L7" s="185" t="s">
        <v>45</v>
      </c>
      <c r="M7" s="185" t="s">
        <v>46</v>
      </c>
      <c r="N7" s="185" t="s">
        <v>103</v>
      </c>
      <c r="O7" s="185" t="s">
        <v>48</v>
      </c>
      <c r="P7" s="185" t="s">
        <v>104</v>
      </c>
      <c r="Q7" s="185" t="s">
        <v>101</v>
      </c>
      <c r="R7" s="245"/>
      <c r="S7" s="58" t="s">
        <v>58</v>
      </c>
      <c r="T7" s="58" t="s">
        <v>59</v>
      </c>
      <c r="U7" s="58" t="s">
        <v>60</v>
      </c>
      <c r="V7" s="58" t="s">
        <v>61</v>
      </c>
      <c r="W7" s="58" t="s">
        <v>62</v>
      </c>
      <c r="X7" s="58" t="s">
        <v>63</v>
      </c>
      <c r="Y7" s="58" t="s">
        <v>64</v>
      </c>
      <c r="Z7" s="58" t="s">
        <v>65</v>
      </c>
      <c r="AA7" s="58" t="s">
        <v>58</v>
      </c>
      <c r="AB7" s="58" t="s">
        <v>59</v>
      </c>
      <c r="AC7" s="58" t="s">
        <v>67</v>
      </c>
      <c r="AD7" s="58" t="s">
        <v>68</v>
      </c>
      <c r="AE7" s="58" t="s">
        <v>63</v>
      </c>
      <c r="AF7" s="58" t="s">
        <v>64</v>
      </c>
      <c r="AG7" s="58" t="s">
        <v>65</v>
      </c>
      <c r="AH7" s="58" t="s">
        <v>58</v>
      </c>
      <c r="AI7" s="58" t="s">
        <v>59</v>
      </c>
      <c r="AJ7" s="58" t="s">
        <v>67</v>
      </c>
      <c r="AK7" s="58" t="s">
        <v>68</v>
      </c>
      <c r="AL7" s="58" t="s">
        <v>63</v>
      </c>
      <c r="AM7" s="58" t="s">
        <v>64</v>
      </c>
      <c r="AN7" s="58" t="s">
        <v>65</v>
      </c>
      <c r="AO7" s="58" t="s">
        <v>58</v>
      </c>
      <c r="AP7" s="58" t="s">
        <v>59</v>
      </c>
      <c r="AQ7" s="58" t="s">
        <v>67</v>
      </c>
      <c r="AR7" s="58" t="s">
        <v>68</v>
      </c>
      <c r="AS7" s="58" t="s">
        <v>63</v>
      </c>
      <c r="AT7" s="58" t="s">
        <v>64</v>
      </c>
      <c r="AU7" s="58" t="s">
        <v>65</v>
      </c>
      <c r="AV7" s="58" t="s">
        <v>58</v>
      </c>
      <c r="AW7" s="58" t="s">
        <v>59</v>
      </c>
      <c r="AX7" s="58" t="s">
        <v>67</v>
      </c>
      <c r="AY7" s="58" t="s">
        <v>68</v>
      </c>
      <c r="AZ7" s="58" t="s">
        <v>63</v>
      </c>
      <c r="BA7" s="58" t="s">
        <v>64</v>
      </c>
      <c r="BB7" s="58" t="s">
        <v>65</v>
      </c>
      <c r="BC7" s="58" t="s">
        <v>58</v>
      </c>
      <c r="BD7" s="58" t="s">
        <v>59</v>
      </c>
      <c r="BE7" s="58" t="s">
        <v>67</v>
      </c>
      <c r="BF7" s="58" t="s">
        <v>68</v>
      </c>
      <c r="BG7" s="59" t="s">
        <v>69</v>
      </c>
      <c r="BH7" s="59" t="s">
        <v>70</v>
      </c>
      <c r="BI7" s="59" t="s">
        <v>71</v>
      </c>
    </row>
    <row r="8" spans="1:61" s="97" customFormat="1" x14ac:dyDescent="0.25">
      <c r="A8" s="201"/>
      <c r="B8" s="201"/>
      <c r="C8" s="201"/>
      <c r="D8" s="201"/>
      <c r="E8" s="201"/>
      <c r="F8" s="187"/>
      <c r="G8" s="202"/>
      <c r="H8" s="202"/>
      <c r="I8" s="203"/>
      <c r="J8" s="201"/>
      <c r="K8" s="201"/>
      <c r="L8" s="204"/>
      <c r="M8" s="204"/>
      <c r="N8" s="201"/>
      <c r="O8" s="205"/>
      <c r="P8" s="201"/>
      <c r="Q8" s="206">
        <f t="shared" ref="Q8" si="0">IF(P8="Yes",O8*1,I8*3.56+O8)</f>
        <v>0</v>
      </c>
      <c r="R8" s="94"/>
      <c r="S8" s="95"/>
      <c r="T8" s="95"/>
      <c r="U8" s="95"/>
      <c r="V8" s="67"/>
      <c r="W8" s="61"/>
      <c r="X8" s="67"/>
      <c r="Y8" s="64"/>
      <c r="Z8" s="68">
        <f t="shared" ref="Z8" si="1">X8+Y8</f>
        <v>0</v>
      </c>
      <c r="AA8" s="64"/>
      <c r="AB8" s="64"/>
      <c r="AC8" s="64"/>
      <c r="AD8" s="64"/>
      <c r="AE8" s="67"/>
      <c r="AF8" s="64"/>
      <c r="AG8" s="68">
        <f t="shared" ref="AG8" si="2">AE8+AF8</f>
        <v>0</v>
      </c>
      <c r="AH8" s="64"/>
      <c r="AI8" s="64"/>
      <c r="AJ8" s="64"/>
      <c r="AK8" s="64"/>
      <c r="AL8" s="67"/>
      <c r="AM8" s="64"/>
      <c r="AN8" s="68">
        <f t="shared" ref="AN8" si="3">AL8+AM8</f>
        <v>0</v>
      </c>
      <c r="AO8" s="64"/>
      <c r="AP8" s="64"/>
      <c r="AQ8" s="64"/>
      <c r="AR8" s="64"/>
      <c r="AS8" s="67"/>
      <c r="AT8" s="64"/>
      <c r="AU8" s="68">
        <f t="shared" ref="AU8" si="4">AS8+AT8</f>
        <v>0</v>
      </c>
      <c r="AV8" s="64"/>
      <c r="AW8" s="64"/>
      <c r="AX8" s="64"/>
      <c r="AY8" s="64"/>
      <c r="AZ8" s="67"/>
      <c r="BA8" s="64"/>
      <c r="BB8" s="68">
        <f t="shared" ref="BB8" si="5">AZ8+BA8</f>
        <v>0</v>
      </c>
      <c r="BC8" s="64"/>
      <c r="BD8" s="64"/>
      <c r="BE8" s="64"/>
      <c r="BF8" s="64"/>
      <c r="BG8" s="96"/>
      <c r="BH8" s="96"/>
      <c r="BI8" s="96"/>
    </row>
    <row r="9" spans="1:61" s="70" customFormat="1" x14ac:dyDescent="0.25">
      <c r="A9" s="207"/>
      <c r="B9" s="207"/>
      <c r="C9" s="207"/>
      <c r="D9" s="193"/>
      <c r="E9" s="207"/>
      <c r="F9" s="4"/>
      <c r="G9" s="4"/>
      <c r="H9" s="4"/>
      <c r="I9" s="208">
        <f>SUM(I8:I8)</f>
        <v>0</v>
      </c>
      <c r="J9" s="207"/>
      <c r="K9" s="207"/>
      <c r="L9" s="209"/>
      <c r="M9" s="209"/>
      <c r="N9" s="193"/>
      <c r="O9" s="210">
        <f>SUM(O8:O8)</f>
        <v>0</v>
      </c>
      <c r="P9" s="207"/>
      <c r="Q9" s="211">
        <f>SUM(Q8:Q8)</f>
        <v>0</v>
      </c>
      <c r="R9" s="74"/>
      <c r="S9" s="75">
        <f>SUM(S8)</f>
        <v>0</v>
      </c>
      <c r="T9" s="75">
        <f>SUM(T8)</f>
        <v>0</v>
      </c>
      <c r="U9" s="75">
        <f>SUM(U8)</f>
        <v>0</v>
      </c>
      <c r="V9" s="98"/>
      <c r="X9" s="75">
        <f t="shared" ref="X9:BF9" si="6">SUM(X8:X8)</f>
        <v>0</v>
      </c>
      <c r="Y9" s="75">
        <f t="shared" si="6"/>
        <v>0</v>
      </c>
      <c r="Z9" s="75">
        <f t="shared" si="6"/>
        <v>0</v>
      </c>
      <c r="AA9" s="75">
        <f t="shared" si="6"/>
        <v>0</v>
      </c>
      <c r="AB9" s="75">
        <f t="shared" si="6"/>
        <v>0</v>
      </c>
      <c r="AC9" s="75">
        <f t="shared" si="6"/>
        <v>0</v>
      </c>
      <c r="AD9" s="75">
        <f t="shared" si="6"/>
        <v>0</v>
      </c>
      <c r="AE9" s="75">
        <f t="shared" si="6"/>
        <v>0</v>
      </c>
      <c r="AF9" s="75">
        <f t="shared" si="6"/>
        <v>0</v>
      </c>
      <c r="AG9" s="75">
        <f t="shared" si="6"/>
        <v>0</v>
      </c>
      <c r="AH9" s="75">
        <f t="shared" si="6"/>
        <v>0</v>
      </c>
      <c r="AI9" s="75">
        <f t="shared" si="6"/>
        <v>0</v>
      </c>
      <c r="AJ9" s="75">
        <f t="shared" si="6"/>
        <v>0</v>
      </c>
      <c r="AK9" s="75">
        <f t="shared" si="6"/>
        <v>0</v>
      </c>
      <c r="AL9" s="75">
        <f t="shared" si="6"/>
        <v>0</v>
      </c>
      <c r="AM9" s="75">
        <f t="shared" si="6"/>
        <v>0</v>
      </c>
      <c r="AN9" s="75">
        <f t="shared" si="6"/>
        <v>0</v>
      </c>
      <c r="AO9" s="75">
        <f t="shared" si="6"/>
        <v>0</v>
      </c>
      <c r="AP9" s="75">
        <f t="shared" si="6"/>
        <v>0</v>
      </c>
      <c r="AQ9" s="75">
        <f t="shared" si="6"/>
        <v>0</v>
      </c>
      <c r="AR9" s="75">
        <f t="shared" si="6"/>
        <v>0</v>
      </c>
      <c r="AS9" s="75">
        <f t="shared" si="6"/>
        <v>0</v>
      </c>
      <c r="AT9" s="75">
        <f t="shared" si="6"/>
        <v>0</v>
      </c>
      <c r="AU9" s="75">
        <f t="shared" si="6"/>
        <v>0</v>
      </c>
      <c r="AV9" s="75">
        <f t="shared" si="6"/>
        <v>0</v>
      </c>
      <c r="AW9" s="75">
        <f t="shared" si="6"/>
        <v>0</v>
      </c>
      <c r="AX9" s="75">
        <f t="shared" si="6"/>
        <v>0</v>
      </c>
      <c r="AY9" s="75">
        <f t="shared" si="6"/>
        <v>0</v>
      </c>
      <c r="AZ9" s="75">
        <f t="shared" si="6"/>
        <v>0</v>
      </c>
      <c r="BA9" s="75">
        <f t="shared" si="6"/>
        <v>0</v>
      </c>
      <c r="BB9" s="75">
        <f t="shared" si="6"/>
        <v>0</v>
      </c>
      <c r="BC9" s="75">
        <f t="shared" si="6"/>
        <v>0</v>
      </c>
      <c r="BD9" s="75">
        <f t="shared" si="6"/>
        <v>0</v>
      </c>
      <c r="BE9" s="75">
        <f t="shared" si="6"/>
        <v>0</v>
      </c>
      <c r="BF9" s="75">
        <f t="shared" si="6"/>
        <v>0</v>
      </c>
    </row>
    <row r="10" spans="1:61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1" x14ac:dyDescent="0.25">
      <c r="A11" s="76"/>
      <c r="B11" s="76"/>
      <c r="C11" s="76"/>
      <c r="D11" s="72"/>
      <c r="E11" s="76"/>
      <c r="F11" s="76"/>
      <c r="G11" s="76"/>
      <c r="H11" s="76"/>
      <c r="I11" s="77"/>
      <c r="J11" s="78"/>
    </row>
    <row r="12" spans="1:61" s="48" customFormat="1" x14ac:dyDescent="0.25">
      <c r="A12" s="246" t="s">
        <v>97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175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 t="s">
        <v>97</v>
      </c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 t="s">
        <v>97</v>
      </c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 t="s">
        <v>97</v>
      </c>
      <c r="BH12" s="243"/>
      <c r="BI12" s="243"/>
    </row>
    <row r="13" spans="1:61" ht="30" x14ac:dyDescent="0.25">
      <c r="A13" s="237" t="s">
        <v>98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79" t="s">
        <v>101</v>
      </c>
      <c r="R13" s="79"/>
      <c r="S13" s="234"/>
      <c r="T13" s="235"/>
      <c r="U13" s="236"/>
      <c r="V13" s="234" t="s">
        <v>28</v>
      </c>
      <c r="W13" s="236"/>
      <c r="X13" s="238" t="s">
        <v>29</v>
      </c>
      <c r="Y13" s="238"/>
      <c r="Z13" s="238"/>
      <c r="AA13" s="238" t="s">
        <v>31</v>
      </c>
      <c r="AB13" s="238"/>
      <c r="AC13" s="238"/>
      <c r="AD13" s="172" t="s">
        <v>32</v>
      </c>
      <c r="AE13" s="238" t="s">
        <v>33</v>
      </c>
      <c r="AF13" s="238"/>
      <c r="AG13" s="238"/>
      <c r="AH13" s="238" t="s">
        <v>31</v>
      </c>
      <c r="AI13" s="238"/>
      <c r="AJ13" s="238"/>
      <c r="AK13" s="172" t="s">
        <v>32</v>
      </c>
      <c r="AL13" s="238" t="s">
        <v>33</v>
      </c>
      <c r="AM13" s="238"/>
      <c r="AN13" s="238"/>
      <c r="AO13" s="238" t="s">
        <v>31</v>
      </c>
      <c r="AP13" s="238"/>
      <c r="AQ13" s="238"/>
      <c r="AR13" s="172" t="s">
        <v>32</v>
      </c>
      <c r="AS13" s="238" t="s">
        <v>33</v>
      </c>
      <c r="AT13" s="238"/>
      <c r="AU13" s="238"/>
      <c r="AV13" s="238" t="s">
        <v>31</v>
      </c>
      <c r="AW13" s="238"/>
      <c r="AX13" s="238"/>
      <c r="AY13" s="172" t="s">
        <v>32</v>
      </c>
      <c r="AZ13" s="238" t="s">
        <v>33</v>
      </c>
      <c r="BA13" s="238"/>
      <c r="BB13" s="238"/>
      <c r="BC13" s="238" t="s">
        <v>31</v>
      </c>
      <c r="BD13" s="238"/>
      <c r="BE13" s="238"/>
      <c r="BF13" s="172" t="s">
        <v>32</v>
      </c>
      <c r="BG13" s="234"/>
      <c r="BH13" s="235"/>
      <c r="BI13" s="236"/>
    </row>
    <row r="14" spans="1:61" x14ac:dyDescent="0.25">
      <c r="A14" s="99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100"/>
      <c r="Q14" s="53"/>
      <c r="R14" s="101"/>
      <c r="S14" s="225" t="s">
        <v>51</v>
      </c>
      <c r="T14" s="226"/>
      <c r="U14" s="227"/>
      <c r="V14" s="230"/>
      <c r="W14" s="231"/>
      <c r="X14" s="225" t="s">
        <v>52</v>
      </c>
      <c r="Y14" s="226"/>
      <c r="Z14" s="226"/>
      <c r="AA14" s="226"/>
      <c r="AB14" s="226"/>
      <c r="AC14" s="226"/>
      <c r="AD14" s="227"/>
      <c r="AE14" s="225" t="s">
        <v>53</v>
      </c>
      <c r="AF14" s="226"/>
      <c r="AG14" s="226"/>
      <c r="AH14" s="226"/>
      <c r="AI14" s="226"/>
      <c r="AJ14" s="226"/>
      <c r="AK14" s="227"/>
      <c r="AL14" s="225" t="s">
        <v>54</v>
      </c>
      <c r="AM14" s="226"/>
      <c r="AN14" s="226"/>
      <c r="AO14" s="226"/>
      <c r="AP14" s="226"/>
      <c r="AQ14" s="226"/>
      <c r="AR14" s="227"/>
      <c r="AS14" s="225" t="s">
        <v>55</v>
      </c>
      <c r="AT14" s="226"/>
      <c r="AU14" s="226"/>
      <c r="AV14" s="226"/>
      <c r="AW14" s="226"/>
      <c r="AX14" s="226"/>
      <c r="AY14" s="227"/>
      <c r="AZ14" s="225" t="s">
        <v>56</v>
      </c>
      <c r="BA14" s="226"/>
      <c r="BB14" s="226"/>
      <c r="BC14" s="226"/>
      <c r="BD14" s="226"/>
      <c r="BE14" s="226"/>
      <c r="BF14" s="227"/>
      <c r="BG14" s="55"/>
      <c r="BH14" s="55"/>
      <c r="BI14" s="55"/>
    </row>
    <row r="15" spans="1:61" ht="75" x14ac:dyDescent="0.25">
      <c r="A15" s="57" t="s">
        <v>34</v>
      </c>
      <c r="B15" s="57" t="s">
        <v>35</v>
      </c>
      <c r="C15" s="57" t="s">
        <v>36</v>
      </c>
      <c r="D15" s="57" t="s">
        <v>37</v>
      </c>
      <c r="E15" s="57" t="s">
        <v>38</v>
      </c>
      <c r="F15" s="57" t="s">
        <v>39</v>
      </c>
      <c r="G15" s="57" t="s">
        <v>40</v>
      </c>
      <c r="H15" s="57" t="s">
        <v>41</v>
      </c>
      <c r="I15" s="92" t="s">
        <v>42</v>
      </c>
      <c r="J15" s="92" t="s">
        <v>102</v>
      </c>
      <c r="K15" s="57" t="s">
        <v>44</v>
      </c>
      <c r="L15" s="57" t="s">
        <v>45</v>
      </c>
      <c r="M15" s="57" t="s">
        <v>46</v>
      </c>
      <c r="N15" s="102" t="s">
        <v>103</v>
      </c>
      <c r="O15" s="57" t="s">
        <v>48</v>
      </c>
      <c r="P15" s="57" t="s">
        <v>104</v>
      </c>
      <c r="Q15" s="57" t="s">
        <v>101</v>
      </c>
      <c r="R15" s="57"/>
      <c r="S15" s="58" t="s">
        <v>58</v>
      </c>
      <c r="T15" s="58" t="s">
        <v>59</v>
      </c>
      <c r="U15" s="58" t="s">
        <v>60</v>
      </c>
      <c r="V15" s="58" t="s">
        <v>61</v>
      </c>
      <c r="W15" s="58" t="s">
        <v>62</v>
      </c>
      <c r="X15" s="58" t="s">
        <v>63</v>
      </c>
      <c r="Y15" s="58" t="s">
        <v>64</v>
      </c>
      <c r="Z15" s="58" t="s">
        <v>65</v>
      </c>
      <c r="AA15" s="58" t="s">
        <v>58</v>
      </c>
      <c r="AB15" s="58" t="s">
        <v>59</v>
      </c>
      <c r="AC15" s="58" t="s">
        <v>67</v>
      </c>
      <c r="AD15" s="58" t="s">
        <v>68</v>
      </c>
      <c r="AE15" s="58" t="s">
        <v>63</v>
      </c>
      <c r="AF15" s="58" t="s">
        <v>64</v>
      </c>
      <c r="AG15" s="58" t="s">
        <v>65</v>
      </c>
      <c r="AH15" s="58" t="s">
        <v>58</v>
      </c>
      <c r="AI15" s="58" t="s">
        <v>59</v>
      </c>
      <c r="AJ15" s="58" t="s">
        <v>67</v>
      </c>
      <c r="AK15" s="58" t="s">
        <v>68</v>
      </c>
      <c r="AL15" s="58" t="s">
        <v>63</v>
      </c>
      <c r="AM15" s="58" t="s">
        <v>64</v>
      </c>
      <c r="AN15" s="58" t="s">
        <v>65</v>
      </c>
      <c r="AO15" s="58" t="s">
        <v>58</v>
      </c>
      <c r="AP15" s="58" t="s">
        <v>59</v>
      </c>
      <c r="AQ15" s="58" t="s">
        <v>67</v>
      </c>
      <c r="AR15" s="58" t="s">
        <v>68</v>
      </c>
      <c r="AS15" s="58" t="s">
        <v>63</v>
      </c>
      <c r="AT15" s="58" t="s">
        <v>64</v>
      </c>
      <c r="AU15" s="58" t="s">
        <v>65</v>
      </c>
      <c r="AV15" s="58" t="s">
        <v>58</v>
      </c>
      <c r="AW15" s="58" t="s">
        <v>59</v>
      </c>
      <c r="AX15" s="58" t="s">
        <v>67</v>
      </c>
      <c r="AY15" s="58" t="s">
        <v>68</v>
      </c>
      <c r="AZ15" s="58" t="s">
        <v>63</v>
      </c>
      <c r="BA15" s="58" t="s">
        <v>64</v>
      </c>
      <c r="BB15" s="58" t="s">
        <v>65</v>
      </c>
      <c r="BC15" s="58" t="s">
        <v>58</v>
      </c>
      <c r="BD15" s="58" t="s">
        <v>59</v>
      </c>
      <c r="BE15" s="58" t="s">
        <v>67</v>
      </c>
      <c r="BF15" s="58" t="s">
        <v>68</v>
      </c>
      <c r="BG15" s="59" t="s">
        <v>69</v>
      </c>
      <c r="BH15" s="59" t="s">
        <v>70</v>
      </c>
      <c r="BI15" s="59" t="s">
        <v>71</v>
      </c>
    </row>
    <row r="16" spans="1:61" s="70" customFormat="1" x14ac:dyDescent="0.25">
      <c r="A16" s="103"/>
      <c r="B16" s="83"/>
      <c r="C16" s="83"/>
      <c r="D16" s="61"/>
      <c r="E16" s="103"/>
      <c r="F16" s="104"/>
      <c r="G16" s="104"/>
      <c r="H16" s="104"/>
      <c r="I16" s="105"/>
      <c r="J16" s="103"/>
      <c r="K16" s="103"/>
      <c r="L16" s="106"/>
      <c r="M16" s="106"/>
      <c r="N16" s="61"/>
      <c r="O16" s="107"/>
      <c r="P16" s="103"/>
      <c r="Q16" s="108"/>
      <c r="R16" s="108"/>
      <c r="S16" s="64"/>
      <c r="T16" s="64"/>
      <c r="U16" s="64"/>
      <c r="V16" s="67"/>
      <c r="W16" s="65"/>
      <c r="X16" s="64"/>
      <c r="Y16" s="64"/>
      <c r="Z16" s="68"/>
      <c r="AA16" s="64"/>
      <c r="AB16" s="64"/>
      <c r="AC16" s="64"/>
      <c r="AD16" s="64"/>
      <c r="AE16" s="64"/>
      <c r="AF16" s="64"/>
      <c r="AG16" s="68">
        <f t="shared" ref="AG16:AG29" si="7">AE16+AF16</f>
        <v>0</v>
      </c>
      <c r="AH16" s="64"/>
      <c r="AI16" s="64"/>
      <c r="AJ16" s="64"/>
      <c r="AK16" s="64"/>
      <c r="AL16" s="64"/>
      <c r="AM16" s="64"/>
      <c r="AN16" s="68">
        <f t="shared" ref="AN16:AN29" si="8">AL16+AM16</f>
        <v>0</v>
      </c>
      <c r="AO16" s="64"/>
      <c r="AP16" s="64"/>
      <c r="AQ16" s="64"/>
      <c r="AR16" s="64"/>
      <c r="AS16" s="64"/>
      <c r="AT16" s="64"/>
      <c r="AU16" s="68">
        <f t="shared" ref="AU16:AU29" si="9">AS16+AT16</f>
        <v>0</v>
      </c>
      <c r="AV16" s="64"/>
      <c r="AW16" s="64"/>
      <c r="AX16" s="64"/>
      <c r="AY16" s="64"/>
      <c r="AZ16" s="64"/>
      <c r="BA16" s="64"/>
      <c r="BB16" s="68">
        <f t="shared" ref="BB16:BB29" si="10">AZ16+BA16</f>
        <v>0</v>
      </c>
      <c r="BC16" s="64"/>
      <c r="BD16" s="64"/>
      <c r="BE16" s="64"/>
      <c r="BF16" s="64"/>
      <c r="BG16" s="65"/>
      <c r="BH16" s="65"/>
      <c r="BI16" s="65"/>
    </row>
    <row r="17" spans="1:61" s="70" customFormat="1" x14ac:dyDescent="0.25">
      <c r="A17" s="103"/>
      <c r="B17" s="83" t="s">
        <v>73</v>
      </c>
      <c r="C17" s="83" t="s">
        <v>74</v>
      </c>
      <c r="D17" s="61" t="s">
        <v>75</v>
      </c>
      <c r="E17" s="103"/>
      <c r="F17" s="104"/>
      <c r="G17" s="104"/>
      <c r="H17" s="104"/>
      <c r="I17" s="105"/>
      <c r="J17" s="103"/>
      <c r="K17" s="103"/>
      <c r="L17" s="106"/>
      <c r="M17" s="106"/>
      <c r="N17" s="61"/>
      <c r="O17" s="107"/>
      <c r="P17" s="103"/>
      <c r="Q17" s="108">
        <f t="shared" ref="Q17:Q29" si="11">IF(P17="Yes",O17*1,I17*3.56+O17)</f>
        <v>0</v>
      </c>
      <c r="R17" s="108"/>
      <c r="S17" s="64"/>
      <c r="T17" s="64"/>
      <c r="U17" s="64"/>
      <c r="V17" s="67"/>
      <c r="W17" s="65"/>
      <c r="X17" s="64"/>
      <c r="Y17" s="64"/>
      <c r="Z17" s="68">
        <f t="shared" ref="Z17:Z29" si="12">X17+Y17</f>
        <v>0</v>
      </c>
      <c r="AA17" s="64"/>
      <c r="AB17" s="64"/>
      <c r="AC17" s="64"/>
      <c r="AD17" s="64"/>
      <c r="AE17" s="64"/>
      <c r="AF17" s="64"/>
      <c r="AG17" s="68">
        <f t="shared" si="7"/>
        <v>0</v>
      </c>
      <c r="AH17" s="64"/>
      <c r="AI17" s="64"/>
      <c r="AJ17" s="64"/>
      <c r="AK17" s="64"/>
      <c r="AL17" s="64"/>
      <c r="AM17" s="64"/>
      <c r="AN17" s="68">
        <f t="shared" si="8"/>
        <v>0</v>
      </c>
      <c r="AO17" s="64"/>
      <c r="AP17" s="64"/>
      <c r="AQ17" s="64"/>
      <c r="AR17" s="64"/>
      <c r="AS17" s="64"/>
      <c r="AT17" s="64"/>
      <c r="AU17" s="68">
        <f t="shared" si="9"/>
        <v>0</v>
      </c>
      <c r="AV17" s="64"/>
      <c r="AW17" s="64"/>
      <c r="AX17" s="64"/>
      <c r="AY17" s="64"/>
      <c r="AZ17" s="64"/>
      <c r="BA17" s="64"/>
      <c r="BB17" s="68">
        <f t="shared" si="10"/>
        <v>0</v>
      </c>
      <c r="BC17" s="64"/>
      <c r="BD17" s="64"/>
      <c r="BE17" s="64"/>
      <c r="BF17" s="64"/>
      <c r="BG17" s="65"/>
      <c r="BH17" s="65"/>
      <c r="BI17" s="65"/>
    </row>
    <row r="18" spans="1:61" s="70" customFormat="1" x14ac:dyDescent="0.25">
      <c r="A18" s="103"/>
      <c r="B18" s="83" t="s">
        <v>73</v>
      </c>
      <c r="C18" s="83" t="s">
        <v>74</v>
      </c>
      <c r="D18" s="61" t="s">
        <v>75</v>
      </c>
      <c r="E18" s="103"/>
      <c r="F18" s="104"/>
      <c r="G18" s="104"/>
      <c r="H18" s="104"/>
      <c r="I18" s="105"/>
      <c r="J18" s="103"/>
      <c r="K18" s="103"/>
      <c r="L18" s="106"/>
      <c r="M18" s="106"/>
      <c r="N18" s="61"/>
      <c r="O18" s="107"/>
      <c r="P18" s="103"/>
      <c r="Q18" s="108">
        <f t="shared" si="11"/>
        <v>0</v>
      </c>
      <c r="R18" s="108"/>
      <c r="S18" s="64"/>
      <c r="T18" s="64"/>
      <c r="U18" s="64"/>
      <c r="V18" s="67"/>
      <c r="W18" s="65"/>
      <c r="X18" s="64"/>
      <c r="Y18" s="64"/>
      <c r="Z18" s="68">
        <f t="shared" si="12"/>
        <v>0</v>
      </c>
      <c r="AA18" s="64"/>
      <c r="AB18" s="64"/>
      <c r="AC18" s="64"/>
      <c r="AD18" s="64"/>
      <c r="AE18" s="64"/>
      <c r="AF18" s="64"/>
      <c r="AG18" s="68">
        <f t="shared" si="7"/>
        <v>0</v>
      </c>
      <c r="AH18" s="64"/>
      <c r="AI18" s="64"/>
      <c r="AJ18" s="64"/>
      <c r="AK18" s="64"/>
      <c r="AL18" s="64"/>
      <c r="AM18" s="64"/>
      <c r="AN18" s="68">
        <f t="shared" si="8"/>
        <v>0</v>
      </c>
      <c r="AO18" s="64"/>
      <c r="AP18" s="64"/>
      <c r="AQ18" s="64"/>
      <c r="AR18" s="64"/>
      <c r="AS18" s="64"/>
      <c r="AT18" s="64"/>
      <c r="AU18" s="68">
        <f t="shared" si="9"/>
        <v>0</v>
      </c>
      <c r="AV18" s="64"/>
      <c r="AW18" s="64"/>
      <c r="AX18" s="64"/>
      <c r="AY18" s="64"/>
      <c r="AZ18" s="64"/>
      <c r="BA18" s="64"/>
      <c r="BB18" s="68">
        <f t="shared" si="10"/>
        <v>0</v>
      </c>
      <c r="BC18" s="64"/>
      <c r="BD18" s="64"/>
      <c r="BE18" s="64"/>
      <c r="BF18" s="64"/>
      <c r="BG18" s="65"/>
      <c r="BH18" s="65"/>
      <c r="BI18" s="65"/>
    </row>
    <row r="19" spans="1:61" s="70" customFormat="1" x14ac:dyDescent="0.25">
      <c r="A19" s="103"/>
      <c r="B19" s="83" t="s">
        <v>73</v>
      </c>
      <c r="C19" s="83" t="s">
        <v>74</v>
      </c>
      <c r="D19" s="61" t="s">
        <v>75</v>
      </c>
      <c r="E19" s="103"/>
      <c r="F19" s="104"/>
      <c r="G19" s="104"/>
      <c r="H19" s="104"/>
      <c r="I19" s="105"/>
      <c r="J19" s="103"/>
      <c r="K19" s="103"/>
      <c r="L19" s="106"/>
      <c r="M19" s="106"/>
      <c r="N19" s="61"/>
      <c r="O19" s="107"/>
      <c r="P19" s="103"/>
      <c r="Q19" s="108">
        <f t="shared" si="11"/>
        <v>0</v>
      </c>
      <c r="R19" s="108"/>
      <c r="S19" s="64"/>
      <c r="T19" s="64"/>
      <c r="U19" s="64"/>
      <c r="V19" s="67"/>
      <c r="W19" s="65"/>
      <c r="X19" s="64"/>
      <c r="Y19" s="64"/>
      <c r="Z19" s="68">
        <f t="shared" si="12"/>
        <v>0</v>
      </c>
      <c r="AA19" s="64"/>
      <c r="AB19" s="64"/>
      <c r="AC19" s="64"/>
      <c r="AD19" s="64"/>
      <c r="AE19" s="64"/>
      <c r="AF19" s="64"/>
      <c r="AG19" s="68">
        <f t="shared" si="7"/>
        <v>0</v>
      </c>
      <c r="AH19" s="64"/>
      <c r="AI19" s="64"/>
      <c r="AJ19" s="64"/>
      <c r="AK19" s="64"/>
      <c r="AL19" s="64"/>
      <c r="AM19" s="64"/>
      <c r="AN19" s="68">
        <f t="shared" si="8"/>
        <v>0</v>
      </c>
      <c r="AO19" s="64"/>
      <c r="AP19" s="64"/>
      <c r="AQ19" s="64"/>
      <c r="AR19" s="64"/>
      <c r="AS19" s="64"/>
      <c r="AT19" s="64"/>
      <c r="AU19" s="68">
        <f t="shared" si="9"/>
        <v>0</v>
      </c>
      <c r="AV19" s="64"/>
      <c r="AW19" s="64"/>
      <c r="AX19" s="64"/>
      <c r="AY19" s="64"/>
      <c r="AZ19" s="64"/>
      <c r="BA19" s="64"/>
      <c r="BB19" s="68">
        <f t="shared" si="10"/>
        <v>0</v>
      </c>
      <c r="BC19" s="64"/>
      <c r="BD19" s="64"/>
      <c r="BE19" s="64"/>
      <c r="BF19" s="64"/>
      <c r="BG19" s="65"/>
      <c r="BH19" s="65"/>
      <c r="BI19" s="65"/>
    </row>
    <row r="20" spans="1:61" s="70" customFormat="1" x14ac:dyDescent="0.25">
      <c r="A20" s="103"/>
      <c r="B20" s="83" t="s">
        <v>73</v>
      </c>
      <c r="C20" s="83" t="s">
        <v>74</v>
      </c>
      <c r="D20" s="61" t="s">
        <v>75</v>
      </c>
      <c r="E20" s="103"/>
      <c r="F20" s="104"/>
      <c r="G20" s="104"/>
      <c r="H20" s="104"/>
      <c r="I20" s="105"/>
      <c r="J20" s="103"/>
      <c r="K20" s="103"/>
      <c r="L20" s="106"/>
      <c r="M20" s="106"/>
      <c r="N20" s="61"/>
      <c r="O20" s="107"/>
      <c r="P20" s="103"/>
      <c r="Q20" s="108">
        <f t="shared" si="11"/>
        <v>0</v>
      </c>
      <c r="R20" s="108"/>
      <c r="S20" s="64"/>
      <c r="T20" s="64"/>
      <c r="U20" s="64"/>
      <c r="V20" s="67"/>
      <c r="W20" s="65"/>
      <c r="X20" s="64"/>
      <c r="Y20" s="64"/>
      <c r="Z20" s="68">
        <f t="shared" si="12"/>
        <v>0</v>
      </c>
      <c r="AA20" s="64"/>
      <c r="AB20" s="64"/>
      <c r="AC20" s="64"/>
      <c r="AD20" s="64"/>
      <c r="AE20" s="64"/>
      <c r="AF20" s="64"/>
      <c r="AG20" s="68">
        <f t="shared" si="7"/>
        <v>0</v>
      </c>
      <c r="AH20" s="64"/>
      <c r="AI20" s="64"/>
      <c r="AJ20" s="64"/>
      <c r="AK20" s="64"/>
      <c r="AL20" s="64"/>
      <c r="AM20" s="64"/>
      <c r="AN20" s="68">
        <f t="shared" si="8"/>
        <v>0</v>
      </c>
      <c r="AO20" s="64"/>
      <c r="AP20" s="64"/>
      <c r="AQ20" s="64"/>
      <c r="AR20" s="64"/>
      <c r="AS20" s="64"/>
      <c r="AT20" s="64"/>
      <c r="AU20" s="68">
        <f t="shared" si="9"/>
        <v>0</v>
      </c>
      <c r="AV20" s="64"/>
      <c r="AW20" s="64"/>
      <c r="AX20" s="64"/>
      <c r="AY20" s="64"/>
      <c r="AZ20" s="64"/>
      <c r="BA20" s="64"/>
      <c r="BB20" s="68">
        <f t="shared" si="10"/>
        <v>0</v>
      </c>
      <c r="BC20" s="64"/>
      <c r="BD20" s="64"/>
      <c r="BE20" s="64"/>
      <c r="BF20" s="64"/>
      <c r="BG20" s="65"/>
      <c r="BH20" s="65"/>
      <c r="BI20" s="65"/>
    </row>
    <row r="21" spans="1:61" s="70" customFormat="1" x14ac:dyDescent="0.25">
      <c r="A21" s="103"/>
      <c r="B21" s="83" t="s">
        <v>73</v>
      </c>
      <c r="C21" s="83" t="s">
        <v>74</v>
      </c>
      <c r="D21" s="61" t="s">
        <v>75</v>
      </c>
      <c r="E21" s="103"/>
      <c r="F21" s="104"/>
      <c r="G21" s="104"/>
      <c r="H21" s="104"/>
      <c r="I21" s="105"/>
      <c r="J21" s="103"/>
      <c r="K21" s="103"/>
      <c r="L21" s="106"/>
      <c r="M21" s="106"/>
      <c r="N21" s="61"/>
      <c r="O21" s="107"/>
      <c r="P21" s="103"/>
      <c r="Q21" s="108">
        <f t="shared" si="11"/>
        <v>0</v>
      </c>
      <c r="R21" s="108"/>
      <c r="S21" s="64"/>
      <c r="T21" s="64"/>
      <c r="U21" s="64"/>
      <c r="V21" s="67"/>
      <c r="W21" s="65"/>
      <c r="X21" s="64"/>
      <c r="Y21" s="64"/>
      <c r="Z21" s="68">
        <f t="shared" si="12"/>
        <v>0</v>
      </c>
      <c r="AA21" s="64"/>
      <c r="AB21" s="64"/>
      <c r="AC21" s="64"/>
      <c r="AD21" s="64"/>
      <c r="AE21" s="64"/>
      <c r="AF21" s="64"/>
      <c r="AG21" s="68">
        <f t="shared" si="7"/>
        <v>0</v>
      </c>
      <c r="AH21" s="64"/>
      <c r="AI21" s="64"/>
      <c r="AJ21" s="64"/>
      <c r="AK21" s="64"/>
      <c r="AL21" s="64"/>
      <c r="AM21" s="64"/>
      <c r="AN21" s="68">
        <f t="shared" si="8"/>
        <v>0</v>
      </c>
      <c r="AO21" s="64"/>
      <c r="AP21" s="64"/>
      <c r="AQ21" s="64"/>
      <c r="AR21" s="64"/>
      <c r="AS21" s="64"/>
      <c r="AT21" s="64"/>
      <c r="AU21" s="68">
        <f t="shared" si="9"/>
        <v>0</v>
      </c>
      <c r="AV21" s="64"/>
      <c r="AW21" s="64"/>
      <c r="AX21" s="64"/>
      <c r="AY21" s="64"/>
      <c r="AZ21" s="64"/>
      <c r="BA21" s="64"/>
      <c r="BB21" s="68">
        <f t="shared" si="10"/>
        <v>0</v>
      </c>
      <c r="BC21" s="64"/>
      <c r="BD21" s="64"/>
      <c r="BE21" s="64"/>
      <c r="BF21" s="64"/>
      <c r="BG21" s="65"/>
      <c r="BH21" s="65"/>
      <c r="BI21" s="65"/>
    </row>
    <row r="22" spans="1:61" s="70" customFormat="1" x14ac:dyDescent="0.25">
      <c r="A22" s="103"/>
      <c r="B22" s="83" t="s">
        <v>73</v>
      </c>
      <c r="C22" s="83" t="s">
        <v>74</v>
      </c>
      <c r="D22" s="61" t="s">
        <v>75</v>
      </c>
      <c r="E22" s="103"/>
      <c r="F22" s="104"/>
      <c r="G22" s="104"/>
      <c r="H22" s="104"/>
      <c r="I22" s="105"/>
      <c r="J22" s="103"/>
      <c r="K22" s="103"/>
      <c r="L22" s="106"/>
      <c r="M22" s="106"/>
      <c r="N22" s="61"/>
      <c r="O22" s="107"/>
      <c r="P22" s="103"/>
      <c r="Q22" s="108">
        <f t="shared" si="11"/>
        <v>0</v>
      </c>
      <c r="R22" s="108"/>
      <c r="S22" s="64"/>
      <c r="T22" s="64"/>
      <c r="U22" s="64"/>
      <c r="V22" s="67"/>
      <c r="W22" s="65"/>
      <c r="X22" s="64"/>
      <c r="Y22" s="64"/>
      <c r="Z22" s="68">
        <f t="shared" si="12"/>
        <v>0</v>
      </c>
      <c r="AA22" s="64"/>
      <c r="AB22" s="64"/>
      <c r="AC22" s="64"/>
      <c r="AD22" s="64"/>
      <c r="AE22" s="64"/>
      <c r="AF22" s="64"/>
      <c r="AG22" s="68">
        <f t="shared" si="7"/>
        <v>0</v>
      </c>
      <c r="AH22" s="64"/>
      <c r="AI22" s="64"/>
      <c r="AJ22" s="64"/>
      <c r="AK22" s="64"/>
      <c r="AL22" s="64"/>
      <c r="AM22" s="64"/>
      <c r="AN22" s="68">
        <f t="shared" si="8"/>
        <v>0</v>
      </c>
      <c r="AO22" s="64"/>
      <c r="AP22" s="64"/>
      <c r="AQ22" s="64"/>
      <c r="AR22" s="64"/>
      <c r="AS22" s="64"/>
      <c r="AT22" s="64"/>
      <c r="AU22" s="68">
        <f t="shared" si="9"/>
        <v>0</v>
      </c>
      <c r="AV22" s="64"/>
      <c r="AW22" s="64"/>
      <c r="AX22" s="64"/>
      <c r="AY22" s="64"/>
      <c r="AZ22" s="64"/>
      <c r="BA22" s="64"/>
      <c r="BB22" s="68">
        <f t="shared" si="10"/>
        <v>0</v>
      </c>
      <c r="BC22" s="64"/>
      <c r="BD22" s="64"/>
      <c r="BE22" s="64"/>
      <c r="BF22" s="64"/>
      <c r="BG22" s="65"/>
      <c r="BH22" s="65"/>
      <c r="BI22" s="65"/>
    </row>
    <row r="23" spans="1:61" s="70" customFormat="1" x14ac:dyDescent="0.25">
      <c r="A23" s="103"/>
      <c r="B23" s="83" t="s">
        <v>73</v>
      </c>
      <c r="C23" s="83" t="s">
        <v>74</v>
      </c>
      <c r="D23" s="61" t="s">
        <v>75</v>
      </c>
      <c r="E23" s="103"/>
      <c r="F23" s="104"/>
      <c r="G23" s="104"/>
      <c r="H23" s="104"/>
      <c r="I23" s="105"/>
      <c r="J23" s="103"/>
      <c r="K23" s="103"/>
      <c r="L23" s="106"/>
      <c r="M23" s="106"/>
      <c r="N23" s="61"/>
      <c r="O23" s="107"/>
      <c r="P23" s="103"/>
      <c r="Q23" s="108">
        <f t="shared" si="11"/>
        <v>0</v>
      </c>
      <c r="R23" s="108"/>
      <c r="S23" s="64"/>
      <c r="T23" s="64"/>
      <c r="U23" s="64"/>
      <c r="V23" s="67"/>
      <c r="W23" s="65"/>
      <c r="X23" s="64"/>
      <c r="Y23" s="64"/>
      <c r="Z23" s="68">
        <f t="shared" si="12"/>
        <v>0</v>
      </c>
      <c r="AA23" s="64"/>
      <c r="AB23" s="64"/>
      <c r="AC23" s="64"/>
      <c r="AD23" s="64"/>
      <c r="AE23" s="64"/>
      <c r="AF23" s="64"/>
      <c r="AG23" s="68">
        <f t="shared" si="7"/>
        <v>0</v>
      </c>
      <c r="AH23" s="64"/>
      <c r="AI23" s="64"/>
      <c r="AJ23" s="64"/>
      <c r="AK23" s="64"/>
      <c r="AL23" s="64"/>
      <c r="AM23" s="64"/>
      <c r="AN23" s="68">
        <f t="shared" si="8"/>
        <v>0</v>
      </c>
      <c r="AO23" s="64"/>
      <c r="AP23" s="64"/>
      <c r="AQ23" s="64"/>
      <c r="AR23" s="64"/>
      <c r="AS23" s="64"/>
      <c r="AT23" s="64"/>
      <c r="AU23" s="68">
        <f t="shared" si="9"/>
        <v>0</v>
      </c>
      <c r="AV23" s="64"/>
      <c r="AW23" s="64"/>
      <c r="AX23" s="64"/>
      <c r="AY23" s="64"/>
      <c r="AZ23" s="64"/>
      <c r="BA23" s="64"/>
      <c r="BB23" s="68">
        <f t="shared" si="10"/>
        <v>0</v>
      </c>
      <c r="BC23" s="64"/>
      <c r="BD23" s="64"/>
      <c r="BE23" s="64"/>
      <c r="BF23" s="64"/>
      <c r="BG23" s="65"/>
      <c r="BH23" s="65"/>
      <c r="BI23" s="65"/>
    </row>
    <row r="24" spans="1:61" s="70" customFormat="1" x14ac:dyDescent="0.25">
      <c r="A24" s="103"/>
      <c r="B24" s="83" t="s">
        <v>73</v>
      </c>
      <c r="C24" s="83" t="s">
        <v>74</v>
      </c>
      <c r="D24" s="61" t="s">
        <v>75</v>
      </c>
      <c r="E24" s="103"/>
      <c r="F24" s="104"/>
      <c r="G24" s="104"/>
      <c r="H24" s="104"/>
      <c r="I24" s="105"/>
      <c r="J24" s="103"/>
      <c r="K24" s="103"/>
      <c r="L24" s="106"/>
      <c r="M24" s="106"/>
      <c r="N24" s="61"/>
      <c r="O24" s="107"/>
      <c r="P24" s="103"/>
      <c r="Q24" s="108">
        <f t="shared" si="11"/>
        <v>0</v>
      </c>
      <c r="R24" s="108"/>
      <c r="S24" s="64"/>
      <c r="T24" s="64"/>
      <c r="U24" s="64"/>
      <c r="V24" s="67"/>
      <c r="W24" s="65"/>
      <c r="X24" s="64"/>
      <c r="Y24" s="64"/>
      <c r="Z24" s="68">
        <f t="shared" si="12"/>
        <v>0</v>
      </c>
      <c r="AA24" s="64"/>
      <c r="AB24" s="64"/>
      <c r="AC24" s="64"/>
      <c r="AD24" s="64"/>
      <c r="AE24" s="64"/>
      <c r="AF24" s="64"/>
      <c r="AG24" s="68">
        <f t="shared" si="7"/>
        <v>0</v>
      </c>
      <c r="AH24" s="64"/>
      <c r="AI24" s="64"/>
      <c r="AJ24" s="64"/>
      <c r="AK24" s="64"/>
      <c r="AL24" s="64"/>
      <c r="AM24" s="64"/>
      <c r="AN24" s="68">
        <f t="shared" si="8"/>
        <v>0</v>
      </c>
      <c r="AO24" s="64"/>
      <c r="AP24" s="64"/>
      <c r="AQ24" s="64"/>
      <c r="AR24" s="64"/>
      <c r="AS24" s="64"/>
      <c r="AT24" s="64"/>
      <c r="AU24" s="68">
        <f t="shared" si="9"/>
        <v>0</v>
      </c>
      <c r="AV24" s="64"/>
      <c r="AW24" s="64"/>
      <c r="AX24" s="64"/>
      <c r="AY24" s="64"/>
      <c r="AZ24" s="64"/>
      <c r="BA24" s="64"/>
      <c r="BB24" s="68">
        <f t="shared" si="10"/>
        <v>0</v>
      </c>
      <c r="BC24" s="64"/>
      <c r="BD24" s="64"/>
      <c r="BE24" s="64"/>
      <c r="BF24" s="64"/>
      <c r="BG24" s="65"/>
      <c r="BH24" s="65"/>
      <c r="BI24" s="65"/>
    </row>
    <row r="25" spans="1:61" s="70" customFormat="1" x14ac:dyDescent="0.25">
      <c r="A25" s="103"/>
      <c r="B25" s="83" t="s">
        <v>73</v>
      </c>
      <c r="C25" s="83" t="s">
        <v>74</v>
      </c>
      <c r="D25" s="61" t="s">
        <v>75</v>
      </c>
      <c r="E25" s="103"/>
      <c r="F25" s="104"/>
      <c r="G25" s="104"/>
      <c r="H25" s="104"/>
      <c r="I25" s="105"/>
      <c r="J25" s="103"/>
      <c r="K25" s="103"/>
      <c r="L25" s="106"/>
      <c r="M25" s="106"/>
      <c r="N25" s="61"/>
      <c r="O25" s="107"/>
      <c r="P25" s="103"/>
      <c r="Q25" s="108">
        <f t="shared" si="11"/>
        <v>0</v>
      </c>
      <c r="R25" s="108"/>
      <c r="S25" s="64"/>
      <c r="T25" s="64"/>
      <c r="U25" s="64"/>
      <c r="V25" s="67"/>
      <c r="W25" s="65"/>
      <c r="X25" s="64"/>
      <c r="Y25" s="64"/>
      <c r="Z25" s="68">
        <f t="shared" si="12"/>
        <v>0</v>
      </c>
      <c r="AA25" s="64"/>
      <c r="AB25" s="64"/>
      <c r="AC25" s="64"/>
      <c r="AD25" s="64"/>
      <c r="AE25" s="64"/>
      <c r="AF25" s="64"/>
      <c r="AG25" s="68">
        <f t="shared" si="7"/>
        <v>0</v>
      </c>
      <c r="AH25" s="64"/>
      <c r="AI25" s="64"/>
      <c r="AJ25" s="64"/>
      <c r="AK25" s="64"/>
      <c r="AL25" s="64"/>
      <c r="AM25" s="64"/>
      <c r="AN25" s="68">
        <f t="shared" si="8"/>
        <v>0</v>
      </c>
      <c r="AO25" s="64"/>
      <c r="AP25" s="64"/>
      <c r="AQ25" s="64"/>
      <c r="AR25" s="64"/>
      <c r="AS25" s="64"/>
      <c r="AT25" s="64"/>
      <c r="AU25" s="68">
        <f t="shared" si="9"/>
        <v>0</v>
      </c>
      <c r="AV25" s="64"/>
      <c r="AW25" s="64"/>
      <c r="AX25" s="64"/>
      <c r="AY25" s="64"/>
      <c r="AZ25" s="64"/>
      <c r="BA25" s="64"/>
      <c r="BB25" s="68">
        <f t="shared" si="10"/>
        <v>0</v>
      </c>
      <c r="BC25" s="64"/>
      <c r="BD25" s="64"/>
      <c r="BE25" s="64"/>
      <c r="BF25" s="64"/>
      <c r="BG25" s="65"/>
      <c r="BH25" s="65"/>
      <c r="BI25" s="65"/>
    </row>
    <row r="26" spans="1:61" s="70" customFormat="1" x14ac:dyDescent="0.25">
      <c r="A26" s="103"/>
      <c r="B26" s="83" t="s">
        <v>73</v>
      </c>
      <c r="C26" s="83" t="s">
        <v>74</v>
      </c>
      <c r="D26" s="61" t="s">
        <v>75</v>
      </c>
      <c r="E26" s="103"/>
      <c r="F26" s="104"/>
      <c r="G26" s="104"/>
      <c r="H26" s="104"/>
      <c r="I26" s="105"/>
      <c r="J26" s="103"/>
      <c r="K26" s="103"/>
      <c r="L26" s="106"/>
      <c r="M26" s="106"/>
      <c r="N26" s="61"/>
      <c r="O26" s="107"/>
      <c r="P26" s="103"/>
      <c r="Q26" s="108">
        <f t="shared" si="11"/>
        <v>0</v>
      </c>
      <c r="R26" s="108"/>
      <c r="S26" s="64"/>
      <c r="T26" s="64"/>
      <c r="U26" s="64"/>
      <c r="V26" s="67"/>
      <c r="W26" s="65"/>
      <c r="X26" s="64"/>
      <c r="Y26" s="64"/>
      <c r="Z26" s="68">
        <f t="shared" si="12"/>
        <v>0</v>
      </c>
      <c r="AA26" s="64"/>
      <c r="AB26" s="64"/>
      <c r="AC26" s="64"/>
      <c r="AD26" s="64"/>
      <c r="AE26" s="64"/>
      <c r="AF26" s="64"/>
      <c r="AG26" s="68">
        <f t="shared" si="7"/>
        <v>0</v>
      </c>
      <c r="AH26" s="64"/>
      <c r="AI26" s="64"/>
      <c r="AJ26" s="64"/>
      <c r="AK26" s="64"/>
      <c r="AL26" s="64"/>
      <c r="AM26" s="64"/>
      <c r="AN26" s="68">
        <f t="shared" si="8"/>
        <v>0</v>
      </c>
      <c r="AO26" s="64"/>
      <c r="AP26" s="64"/>
      <c r="AQ26" s="64"/>
      <c r="AR26" s="64"/>
      <c r="AS26" s="64"/>
      <c r="AT26" s="64"/>
      <c r="AU26" s="68">
        <f t="shared" si="9"/>
        <v>0</v>
      </c>
      <c r="AV26" s="64"/>
      <c r="AW26" s="64"/>
      <c r="AX26" s="64"/>
      <c r="AY26" s="64"/>
      <c r="AZ26" s="64"/>
      <c r="BA26" s="64"/>
      <c r="BB26" s="68">
        <f t="shared" si="10"/>
        <v>0</v>
      </c>
      <c r="BC26" s="64"/>
      <c r="BD26" s="64"/>
      <c r="BE26" s="64"/>
      <c r="BF26" s="64"/>
      <c r="BG26" s="65"/>
      <c r="BH26" s="65"/>
      <c r="BI26" s="65"/>
    </row>
    <row r="27" spans="1:61" s="70" customFormat="1" x14ac:dyDescent="0.25">
      <c r="A27" s="103"/>
      <c r="B27" s="83" t="s">
        <v>73</v>
      </c>
      <c r="C27" s="83" t="s">
        <v>74</v>
      </c>
      <c r="D27" s="61" t="s">
        <v>75</v>
      </c>
      <c r="E27" s="103"/>
      <c r="F27" s="104"/>
      <c r="G27" s="104"/>
      <c r="H27" s="104"/>
      <c r="I27" s="105"/>
      <c r="J27" s="103"/>
      <c r="K27" s="103"/>
      <c r="L27" s="106"/>
      <c r="M27" s="106"/>
      <c r="N27" s="61"/>
      <c r="O27" s="107"/>
      <c r="P27" s="103"/>
      <c r="Q27" s="108">
        <f t="shared" si="11"/>
        <v>0</v>
      </c>
      <c r="R27" s="108"/>
      <c r="S27" s="64"/>
      <c r="T27" s="64"/>
      <c r="U27" s="64"/>
      <c r="V27" s="67"/>
      <c r="W27" s="65"/>
      <c r="X27" s="64"/>
      <c r="Y27" s="64"/>
      <c r="Z27" s="68">
        <f t="shared" si="12"/>
        <v>0</v>
      </c>
      <c r="AA27" s="64"/>
      <c r="AB27" s="64"/>
      <c r="AC27" s="64"/>
      <c r="AD27" s="64"/>
      <c r="AE27" s="64"/>
      <c r="AF27" s="64"/>
      <c r="AG27" s="68">
        <f t="shared" si="7"/>
        <v>0</v>
      </c>
      <c r="AH27" s="64"/>
      <c r="AI27" s="64"/>
      <c r="AJ27" s="64"/>
      <c r="AK27" s="64"/>
      <c r="AL27" s="64"/>
      <c r="AM27" s="64"/>
      <c r="AN27" s="68">
        <f t="shared" si="8"/>
        <v>0</v>
      </c>
      <c r="AO27" s="64"/>
      <c r="AP27" s="64"/>
      <c r="AQ27" s="64"/>
      <c r="AR27" s="64"/>
      <c r="AS27" s="64"/>
      <c r="AT27" s="64"/>
      <c r="AU27" s="68">
        <f t="shared" si="9"/>
        <v>0</v>
      </c>
      <c r="AV27" s="64"/>
      <c r="AW27" s="64"/>
      <c r="AX27" s="64"/>
      <c r="AY27" s="64"/>
      <c r="AZ27" s="64"/>
      <c r="BA27" s="64"/>
      <c r="BB27" s="68">
        <f t="shared" si="10"/>
        <v>0</v>
      </c>
      <c r="BC27" s="64"/>
      <c r="BD27" s="64"/>
      <c r="BE27" s="64"/>
      <c r="BF27" s="64"/>
      <c r="BG27" s="65"/>
      <c r="BH27" s="65"/>
      <c r="BI27" s="65"/>
    </row>
    <row r="28" spans="1:61" s="70" customFormat="1" x14ac:dyDescent="0.25">
      <c r="A28" s="103"/>
      <c r="B28" s="83" t="s">
        <v>73</v>
      </c>
      <c r="C28" s="83" t="s">
        <v>74</v>
      </c>
      <c r="D28" s="61" t="s">
        <v>75</v>
      </c>
      <c r="E28" s="103"/>
      <c r="F28" s="104"/>
      <c r="G28" s="104"/>
      <c r="H28" s="104"/>
      <c r="I28" s="105"/>
      <c r="J28" s="103"/>
      <c r="K28" s="103"/>
      <c r="L28" s="106"/>
      <c r="M28" s="106"/>
      <c r="N28" s="61"/>
      <c r="O28" s="107"/>
      <c r="P28" s="103"/>
      <c r="Q28" s="108">
        <f t="shared" si="11"/>
        <v>0</v>
      </c>
      <c r="R28" s="108"/>
      <c r="S28" s="64"/>
      <c r="T28" s="64"/>
      <c r="U28" s="64"/>
      <c r="V28" s="67"/>
      <c r="W28" s="65"/>
      <c r="X28" s="64"/>
      <c r="Y28" s="64"/>
      <c r="Z28" s="68">
        <f t="shared" si="12"/>
        <v>0</v>
      </c>
      <c r="AA28" s="64"/>
      <c r="AB28" s="64"/>
      <c r="AC28" s="64"/>
      <c r="AD28" s="64"/>
      <c r="AE28" s="64"/>
      <c r="AF28" s="64"/>
      <c r="AG28" s="68">
        <f t="shared" si="7"/>
        <v>0</v>
      </c>
      <c r="AH28" s="64"/>
      <c r="AI28" s="64"/>
      <c r="AJ28" s="64"/>
      <c r="AK28" s="64"/>
      <c r="AL28" s="64"/>
      <c r="AM28" s="64"/>
      <c r="AN28" s="68">
        <f t="shared" si="8"/>
        <v>0</v>
      </c>
      <c r="AO28" s="64"/>
      <c r="AP28" s="64"/>
      <c r="AQ28" s="64"/>
      <c r="AR28" s="64"/>
      <c r="AS28" s="64"/>
      <c r="AT28" s="64"/>
      <c r="AU28" s="68">
        <f t="shared" si="9"/>
        <v>0</v>
      </c>
      <c r="AV28" s="64"/>
      <c r="AW28" s="64"/>
      <c r="AX28" s="64"/>
      <c r="AY28" s="64"/>
      <c r="AZ28" s="64"/>
      <c r="BA28" s="64"/>
      <c r="BB28" s="68">
        <f t="shared" si="10"/>
        <v>0</v>
      </c>
      <c r="BC28" s="64"/>
      <c r="BD28" s="64"/>
      <c r="BE28" s="64"/>
      <c r="BF28" s="64"/>
      <c r="BG28" s="65"/>
      <c r="BH28" s="65"/>
      <c r="BI28" s="65"/>
    </row>
    <row r="29" spans="1:61" s="70" customFormat="1" x14ac:dyDescent="0.25">
      <c r="A29" s="103"/>
      <c r="B29" s="83" t="s">
        <v>73</v>
      </c>
      <c r="C29" s="83" t="s">
        <v>74</v>
      </c>
      <c r="D29" s="61" t="s">
        <v>75</v>
      </c>
      <c r="E29" s="103"/>
      <c r="F29" s="104"/>
      <c r="G29" s="104"/>
      <c r="H29" s="104"/>
      <c r="I29" s="105"/>
      <c r="J29" s="103"/>
      <c r="K29" s="103"/>
      <c r="L29" s="106"/>
      <c r="M29" s="106"/>
      <c r="N29" s="61"/>
      <c r="O29" s="107"/>
      <c r="P29" s="103"/>
      <c r="Q29" s="108">
        <f t="shared" si="11"/>
        <v>0</v>
      </c>
      <c r="R29" s="108"/>
      <c r="S29" s="64"/>
      <c r="T29" s="64"/>
      <c r="U29" s="64"/>
      <c r="V29" s="67"/>
      <c r="W29" s="65"/>
      <c r="X29" s="64"/>
      <c r="Y29" s="64"/>
      <c r="Z29" s="68">
        <f t="shared" si="12"/>
        <v>0</v>
      </c>
      <c r="AA29" s="64"/>
      <c r="AB29" s="64"/>
      <c r="AC29" s="64"/>
      <c r="AD29" s="64"/>
      <c r="AE29" s="64"/>
      <c r="AF29" s="64"/>
      <c r="AG29" s="68">
        <f t="shared" si="7"/>
        <v>0</v>
      </c>
      <c r="AH29" s="64"/>
      <c r="AI29" s="64"/>
      <c r="AJ29" s="64"/>
      <c r="AK29" s="64"/>
      <c r="AL29" s="64"/>
      <c r="AM29" s="64"/>
      <c r="AN29" s="68">
        <f t="shared" si="8"/>
        <v>0</v>
      </c>
      <c r="AO29" s="64"/>
      <c r="AP29" s="64"/>
      <c r="AQ29" s="64"/>
      <c r="AR29" s="64"/>
      <c r="AS29" s="64"/>
      <c r="AT29" s="64"/>
      <c r="AU29" s="68">
        <f t="shared" si="9"/>
        <v>0</v>
      </c>
      <c r="AV29" s="64"/>
      <c r="AW29" s="64"/>
      <c r="AX29" s="64"/>
      <c r="AY29" s="64"/>
      <c r="AZ29" s="64"/>
      <c r="BA29" s="64"/>
      <c r="BB29" s="68">
        <f t="shared" si="10"/>
        <v>0</v>
      </c>
      <c r="BC29" s="64"/>
      <c r="BD29" s="64"/>
      <c r="BE29" s="64"/>
      <c r="BF29" s="64"/>
      <c r="BG29" s="65"/>
      <c r="BH29" s="65"/>
      <c r="BI29" s="65"/>
    </row>
    <row r="30" spans="1:61" s="70" customFormat="1" x14ac:dyDescent="0.25">
      <c r="A30" s="71"/>
      <c r="B30" s="71"/>
      <c r="C30" s="71"/>
      <c r="D30" s="72"/>
      <c r="E30" s="71"/>
      <c r="F30" s="71"/>
      <c r="G30" s="71"/>
      <c r="H30" s="71"/>
      <c r="I30" s="84">
        <f>SUM(I16:I29)</f>
        <v>0</v>
      </c>
      <c r="J30" s="85"/>
      <c r="O30" s="109">
        <f>SUM(O16:O29)</f>
        <v>0</v>
      </c>
      <c r="Q30" s="109">
        <f>SUM(Q16:Q29)</f>
        <v>0</v>
      </c>
      <c r="S30" s="75">
        <f>SUM(S16:S29)</f>
        <v>0</v>
      </c>
      <c r="T30" s="75">
        <f>SUM(T16:T29)</f>
        <v>0</v>
      </c>
      <c r="U30" s="75">
        <f>SUM(U16:U29)</f>
        <v>0</v>
      </c>
      <c r="X30" s="75">
        <f>SUM(X16:X29)</f>
        <v>0</v>
      </c>
      <c r="Y30" s="75">
        <f t="shared" ref="Y30:BF30" si="13">SUM(Y16:Y29)</f>
        <v>0</v>
      </c>
      <c r="Z30" s="75">
        <f t="shared" si="13"/>
        <v>0</v>
      </c>
      <c r="AA30" s="75">
        <f t="shared" si="13"/>
        <v>0</v>
      </c>
      <c r="AB30" s="75">
        <f t="shared" si="13"/>
        <v>0</v>
      </c>
      <c r="AC30" s="75">
        <f t="shared" si="13"/>
        <v>0</v>
      </c>
      <c r="AD30" s="75">
        <f t="shared" si="13"/>
        <v>0</v>
      </c>
      <c r="AE30" s="75">
        <f t="shared" si="13"/>
        <v>0</v>
      </c>
      <c r="AF30" s="75">
        <f t="shared" si="13"/>
        <v>0</v>
      </c>
      <c r="AG30" s="75">
        <f t="shared" si="13"/>
        <v>0</v>
      </c>
      <c r="AH30" s="75">
        <f t="shared" si="13"/>
        <v>0</v>
      </c>
      <c r="AI30" s="75">
        <f t="shared" si="13"/>
        <v>0</v>
      </c>
      <c r="AJ30" s="75">
        <f t="shared" si="13"/>
        <v>0</v>
      </c>
      <c r="AK30" s="75">
        <f t="shared" si="13"/>
        <v>0</v>
      </c>
      <c r="AL30" s="75">
        <f t="shared" si="13"/>
        <v>0</v>
      </c>
      <c r="AM30" s="75">
        <f t="shared" si="13"/>
        <v>0</v>
      </c>
      <c r="AN30" s="75">
        <f t="shared" si="13"/>
        <v>0</v>
      </c>
      <c r="AO30" s="75">
        <f t="shared" si="13"/>
        <v>0</v>
      </c>
      <c r="AP30" s="75">
        <f t="shared" si="13"/>
        <v>0</v>
      </c>
      <c r="AQ30" s="75">
        <f t="shared" si="13"/>
        <v>0</v>
      </c>
      <c r="AR30" s="75">
        <f t="shared" si="13"/>
        <v>0</v>
      </c>
      <c r="AS30" s="75">
        <f t="shared" si="13"/>
        <v>0</v>
      </c>
      <c r="AT30" s="75">
        <f t="shared" si="13"/>
        <v>0</v>
      </c>
      <c r="AU30" s="75">
        <f t="shared" si="13"/>
        <v>0</v>
      </c>
      <c r="AV30" s="75">
        <f t="shared" si="13"/>
        <v>0</v>
      </c>
      <c r="AW30" s="75">
        <f t="shared" si="13"/>
        <v>0</v>
      </c>
      <c r="AX30" s="75">
        <f t="shared" si="13"/>
        <v>0</v>
      </c>
      <c r="AY30" s="75">
        <f t="shared" si="13"/>
        <v>0</v>
      </c>
      <c r="AZ30" s="75">
        <f t="shared" si="13"/>
        <v>0</v>
      </c>
      <c r="BA30" s="75">
        <f t="shared" si="13"/>
        <v>0</v>
      </c>
      <c r="BB30" s="75">
        <f t="shared" si="13"/>
        <v>0</v>
      </c>
      <c r="BC30" s="75">
        <f t="shared" si="13"/>
        <v>0</v>
      </c>
      <c r="BD30" s="75">
        <f t="shared" si="13"/>
        <v>0</v>
      </c>
      <c r="BE30" s="75">
        <f t="shared" si="13"/>
        <v>0</v>
      </c>
      <c r="BF30" s="75">
        <f t="shared" si="13"/>
        <v>0</v>
      </c>
      <c r="BG30" s="75"/>
    </row>
    <row r="31" spans="1:61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1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</sheetData>
  <sheetProtection algorithmName="SHA-512" hashValue="F3pHklIBeRO1axH5yBllrMUjs0S2+wF6s+HzLCdtJwx9ZJotQFlXuq68tkkwku1ZlDV+sNnKQSQorXwCQOoQLA==" saltValue="9nOwdXHrhL4kZcTRvF4GE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49" customWidth="1"/>
    <col min="2" max="2" width="15" style="49" customWidth="1"/>
    <col min="3" max="3" width="14" style="49" customWidth="1"/>
    <col min="4" max="4" width="21.7109375" style="49" bestFit="1" customWidth="1"/>
    <col min="5" max="5" width="26.42578125" style="49" bestFit="1" customWidth="1"/>
    <col min="6" max="8" width="17.140625" style="49" customWidth="1"/>
    <col min="9" max="9" width="16.140625" style="49" bestFit="1" customWidth="1"/>
    <col min="10" max="10" width="28.5703125" style="49" customWidth="1"/>
    <col min="11" max="11" width="19.7109375" style="49" bestFit="1" customWidth="1"/>
    <col min="12" max="12" width="15.7109375" style="49" customWidth="1"/>
    <col min="13" max="15" width="10.5703125" style="49" customWidth="1"/>
    <col min="16" max="16" width="13.85546875" style="49" bestFit="1" customWidth="1"/>
    <col min="17" max="17" width="15.28515625" style="49" bestFit="1" customWidth="1"/>
    <col min="18" max="19" width="10.7109375" style="49" customWidth="1"/>
    <col min="20" max="20" width="10" style="49" customWidth="1"/>
    <col min="21" max="21" width="12" style="49" customWidth="1"/>
    <col min="22" max="23" width="10" style="49" customWidth="1"/>
    <col min="24" max="24" width="9.42578125" style="49" customWidth="1"/>
    <col min="25" max="25" width="10" style="49" customWidth="1"/>
    <col min="26" max="28" width="11.5703125" style="49" customWidth="1"/>
    <col min="29" max="29" width="10.85546875" style="49" customWidth="1"/>
    <col min="30" max="33" width="9.140625" style="49"/>
    <col min="34" max="36" width="11.5703125" style="49" customWidth="1"/>
    <col min="37" max="37" width="11.140625" style="49" customWidth="1"/>
    <col min="38" max="41" width="9.140625" style="49"/>
    <col min="42" max="44" width="11.5703125" style="49" customWidth="1"/>
    <col min="45" max="45" width="12.140625" style="49" customWidth="1"/>
    <col min="46" max="49" width="9.140625" style="49"/>
    <col min="50" max="52" width="11.5703125" style="49" customWidth="1"/>
    <col min="53" max="53" width="11.140625" style="49" customWidth="1"/>
    <col min="54" max="58" width="9.140625" style="49"/>
    <col min="59" max="59" width="8.85546875" style="49" customWidth="1"/>
    <col min="60" max="60" width="65.5703125" style="49" customWidth="1"/>
    <col min="61" max="16384" width="9.140625" style="49"/>
  </cols>
  <sheetData>
    <row r="1" spans="1:60" x14ac:dyDescent="0.25">
      <c r="A1" s="1" t="s">
        <v>0</v>
      </c>
      <c r="B1"/>
      <c r="C1" s="1" t="str">
        <f>+'Summary Stats'!B1</f>
        <v>110 - Office of Adminstrative Hearings</v>
      </c>
      <c r="D1"/>
      <c r="E1"/>
      <c r="F1"/>
      <c r="G1"/>
      <c r="H1"/>
      <c r="I1"/>
      <c r="J1"/>
      <c r="K1"/>
    </row>
    <row r="2" spans="1:60" x14ac:dyDescent="0.25">
      <c r="A2" s="178" t="s">
        <v>107</v>
      </c>
      <c r="B2"/>
      <c r="C2"/>
      <c r="D2"/>
      <c r="E2"/>
      <c r="F2"/>
      <c r="G2"/>
      <c r="H2"/>
      <c r="I2"/>
      <c r="J2"/>
      <c r="K2"/>
      <c r="L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H2" s="50"/>
      <c r="AI2" s="50"/>
      <c r="AJ2" s="50"/>
      <c r="AP2" s="50"/>
      <c r="AQ2" s="50"/>
      <c r="AR2" s="50"/>
      <c r="AX2" s="50"/>
      <c r="AY2" s="50"/>
      <c r="AZ2" s="50"/>
    </row>
    <row r="3" spans="1:60" x14ac:dyDescent="0.25">
      <c r="A3" s="179" t="s">
        <v>24</v>
      </c>
      <c r="B3" s="180">
        <v>45432</v>
      </c>
      <c r="C3"/>
      <c r="D3"/>
      <c r="E3"/>
      <c r="F3"/>
      <c r="G3"/>
      <c r="H3"/>
      <c r="I3"/>
      <c r="J3"/>
      <c r="K3"/>
      <c r="L3" s="50"/>
      <c r="R3" s="50"/>
      <c r="S3" s="50"/>
      <c r="T3" s="50"/>
      <c r="U3" s="50"/>
      <c r="V3" s="50"/>
      <c r="W3" s="50"/>
      <c r="X3" s="50"/>
      <c r="Z3" s="50"/>
      <c r="AA3" s="50"/>
      <c r="AB3" s="50"/>
      <c r="AH3" s="50"/>
      <c r="AI3" s="50"/>
      <c r="AJ3" s="50"/>
      <c r="AP3" s="50"/>
      <c r="AQ3" s="50"/>
      <c r="AR3" s="50"/>
      <c r="AX3" s="50"/>
      <c r="AY3" s="50"/>
      <c r="AZ3" s="50"/>
    </row>
    <row r="4" spans="1:60" x14ac:dyDescent="0.25">
      <c r="A4"/>
      <c r="B4"/>
      <c r="C4"/>
      <c r="D4"/>
      <c r="E4"/>
      <c r="F4" s="181"/>
      <c r="G4"/>
      <c r="H4"/>
      <c r="I4"/>
      <c r="J4"/>
      <c r="K4"/>
      <c r="L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H4" s="50"/>
      <c r="AI4" s="50"/>
      <c r="AJ4" s="50"/>
      <c r="AP4" s="50"/>
      <c r="AQ4" s="50"/>
      <c r="AR4" s="50"/>
      <c r="AX4" s="50"/>
      <c r="AY4" s="50"/>
      <c r="AZ4" s="50"/>
    </row>
    <row r="5" spans="1:60" x14ac:dyDescent="0.25">
      <c r="A5" s="239" t="s">
        <v>25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52" t="s">
        <v>27</v>
      </c>
      <c r="M5" s="234"/>
      <c r="N5" s="235"/>
      <c r="O5" s="236"/>
      <c r="P5" s="234" t="s">
        <v>28</v>
      </c>
      <c r="Q5" s="236"/>
      <c r="R5" s="238" t="s">
        <v>29</v>
      </c>
      <c r="S5" s="238"/>
      <c r="T5" s="238"/>
      <c r="U5" s="172" t="s">
        <v>30</v>
      </c>
      <c r="V5" s="238" t="s">
        <v>31</v>
      </c>
      <c r="W5" s="238"/>
      <c r="X5" s="238"/>
      <c r="Y5" s="172" t="s">
        <v>32</v>
      </c>
      <c r="Z5" s="238" t="s">
        <v>33</v>
      </c>
      <c r="AA5" s="238"/>
      <c r="AB5" s="238"/>
      <c r="AC5" s="172" t="s">
        <v>30</v>
      </c>
      <c r="AD5" s="238" t="s">
        <v>31</v>
      </c>
      <c r="AE5" s="238"/>
      <c r="AF5" s="238"/>
      <c r="AG5" s="172" t="s">
        <v>32</v>
      </c>
      <c r="AH5" s="238" t="s">
        <v>33</v>
      </c>
      <c r="AI5" s="238"/>
      <c r="AJ5" s="238"/>
      <c r="AK5" s="172" t="s">
        <v>30</v>
      </c>
      <c r="AL5" s="238" t="s">
        <v>31</v>
      </c>
      <c r="AM5" s="238"/>
      <c r="AN5" s="238"/>
      <c r="AO5" s="172" t="s">
        <v>32</v>
      </c>
      <c r="AP5" s="238" t="s">
        <v>33</v>
      </c>
      <c r="AQ5" s="238"/>
      <c r="AR5" s="238"/>
      <c r="AS5" s="172" t="s">
        <v>30</v>
      </c>
      <c r="AT5" s="238" t="s">
        <v>31</v>
      </c>
      <c r="AU5" s="238"/>
      <c r="AV5" s="238"/>
      <c r="AW5" s="172" t="s">
        <v>32</v>
      </c>
      <c r="AX5" s="238" t="s">
        <v>33</v>
      </c>
      <c r="AY5" s="238"/>
      <c r="AZ5" s="238"/>
      <c r="BA5" s="172" t="s">
        <v>30</v>
      </c>
      <c r="BB5" s="238" t="s">
        <v>31</v>
      </c>
      <c r="BC5" s="238"/>
      <c r="BD5" s="238"/>
      <c r="BE5" s="172" t="s">
        <v>32</v>
      </c>
      <c r="BF5" s="234"/>
      <c r="BG5" s="235"/>
      <c r="BH5" s="236"/>
    </row>
    <row r="6" spans="1:60" s="56" customFormat="1" x14ac:dyDescent="0.25">
      <c r="A6" s="182"/>
      <c r="B6" s="183"/>
      <c r="C6" s="183"/>
      <c r="D6" s="183"/>
      <c r="E6" s="184"/>
      <c r="F6" s="183"/>
      <c r="G6" s="183"/>
      <c r="H6" s="184"/>
      <c r="I6" s="86"/>
      <c r="J6" s="86"/>
      <c r="K6" s="183"/>
      <c r="L6" s="54"/>
      <c r="M6" s="225" t="s">
        <v>51</v>
      </c>
      <c r="N6" s="226"/>
      <c r="O6" s="227"/>
      <c r="P6" s="230"/>
      <c r="Q6" s="231"/>
      <c r="R6" s="225" t="s">
        <v>52</v>
      </c>
      <c r="S6" s="226"/>
      <c r="T6" s="226"/>
      <c r="U6" s="226"/>
      <c r="V6" s="226"/>
      <c r="W6" s="226"/>
      <c r="X6" s="226"/>
      <c r="Y6" s="227"/>
      <c r="Z6" s="225" t="s">
        <v>53</v>
      </c>
      <c r="AA6" s="226"/>
      <c r="AB6" s="226"/>
      <c r="AC6" s="226"/>
      <c r="AD6" s="226"/>
      <c r="AE6" s="226"/>
      <c r="AF6" s="226"/>
      <c r="AG6" s="227"/>
      <c r="AH6" s="225" t="s">
        <v>54</v>
      </c>
      <c r="AI6" s="226"/>
      <c r="AJ6" s="226"/>
      <c r="AK6" s="226"/>
      <c r="AL6" s="226"/>
      <c r="AM6" s="226"/>
      <c r="AN6" s="226"/>
      <c r="AO6" s="227"/>
      <c r="AP6" s="225" t="s">
        <v>55</v>
      </c>
      <c r="AQ6" s="226"/>
      <c r="AR6" s="226"/>
      <c r="AS6" s="226"/>
      <c r="AT6" s="226"/>
      <c r="AU6" s="226"/>
      <c r="AV6" s="226"/>
      <c r="AW6" s="227"/>
      <c r="AX6" s="225" t="s">
        <v>56</v>
      </c>
      <c r="AY6" s="226"/>
      <c r="AZ6" s="226"/>
      <c r="BA6" s="226"/>
      <c r="BB6" s="226"/>
      <c r="BC6" s="226"/>
      <c r="BD6" s="226"/>
      <c r="BE6" s="227"/>
      <c r="BF6" s="55"/>
      <c r="BG6" s="55"/>
      <c r="BH6" s="55"/>
    </row>
    <row r="7" spans="1:60" ht="75" x14ac:dyDescent="0.25">
      <c r="A7" s="185" t="s">
        <v>108</v>
      </c>
      <c r="B7" s="185" t="s">
        <v>35</v>
      </c>
      <c r="C7" s="185" t="s">
        <v>36</v>
      </c>
      <c r="D7" s="185" t="s">
        <v>37</v>
      </c>
      <c r="E7" s="186" t="s">
        <v>38</v>
      </c>
      <c r="F7" s="185" t="s">
        <v>39</v>
      </c>
      <c r="G7" s="185" t="s">
        <v>40</v>
      </c>
      <c r="H7" s="186" t="s">
        <v>41</v>
      </c>
      <c r="I7" s="87" t="s">
        <v>42</v>
      </c>
      <c r="J7" s="87" t="s">
        <v>109</v>
      </c>
      <c r="K7" s="222" t="s">
        <v>110</v>
      </c>
      <c r="L7" s="223" t="s">
        <v>111</v>
      </c>
      <c r="M7" s="58" t="s">
        <v>58</v>
      </c>
      <c r="N7" s="58" t="s">
        <v>59</v>
      </c>
      <c r="O7" s="58" t="s">
        <v>60</v>
      </c>
      <c r="P7" s="58" t="s">
        <v>61</v>
      </c>
      <c r="Q7" s="58" t="s">
        <v>62</v>
      </c>
      <c r="R7" s="58" t="s">
        <v>63</v>
      </c>
      <c r="S7" s="58" t="s">
        <v>64</v>
      </c>
      <c r="T7" s="58" t="s">
        <v>65</v>
      </c>
      <c r="U7" s="58" t="s">
        <v>66</v>
      </c>
      <c r="V7" s="58" t="s">
        <v>58</v>
      </c>
      <c r="W7" s="58" t="s">
        <v>59</v>
      </c>
      <c r="X7" s="58" t="s">
        <v>67</v>
      </c>
      <c r="Y7" s="58" t="s">
        <v>68</v>
      </c>
      <c r="Z7" s="58" t="s">
        <v>63</v>
      </c>
      <c r="AA7" s="58" t="s">
        <v>64</v>
      </c>
      <c r="AB7" s="58" t="s">
        <v>65</v>
      </c>
      <c r="AC7" s="58" t="s">
        <v>66</v>
      </c>
      <c r="AD7" s="58" t="s">
        <v>58</v>
      </c>
      <c r="AE7" s="58" t="s">
        <v>59</v>
      </c>
      <c r="AF7" s="58" t="s">
        <v>67</v>
      </c>
      <c r="AG7" s="58" t="s">
        <v>68</v>
      </c>
      <c r="AH7" s="58" t="s">
        <v>63</v>
      </c>
      <c r="AI7" s="58" t="s">
        <v>64</v>
      </c>
      <c r="AJ7" s="58" t="s">
        <v>65</v>
      </c>
      <c r="AK7" s="58" t="s">
        <v>66</v>
      </c>
      <c r="AL7" s="58" t="s">
        <v>58</v>
      </c>
      <c r="AM7" s="58" t="s">
        <v>59</v>
      </c>
      <c r="AN7" s="58" t="s">
        <v>67</v>
      </c>
      <c r="AO7" s="58" t="s">
        <v>68</v>
      </c>
      <c r="AP7" s="58" t="s">
        <v>63</v>
      </c>
      <c r="AQ7" s="58" t="s">
        <v>64</v>
      </c>
      <c r="AR7" s="58" t="s">
        <v>65</v>
      </c>
      <c r="AS7" s="58" t="s">
        <v>66</v>
      </c>
      <c r="AT7" s="58" t="s">
        <v>58</v>
      </c>
      <c r="AU7" s="58" t="s">
        <v>59</v>
      </c>
      <c r="AV7" s="58" t="s">
        <v>67</v>
      </c>
      <c r="AW7" s="58" t="s">
        <v>68</v>
      </c>
      <c r="AX7" s="58" t="s">
        <v>63</v>
      </c>
      <c r="AY7" s="58" t="s">
        <v>64</v>
      </c>
      <c r="AZ7" s="58" t="s">
        <v>65</v>
      </c>
      <c r="BA7" s="58" t="s">
        <v>66</v>
      </c>
      <c r="BB7" s="58" t="s">
        <v>58</v>
      </c>
      <c r="BC7" s="58" t="s">
        <v>59</v>
      </c>
      <c r="BD7" s="58" t="s">
        <v>67</v>
      </c>
      <c r="BE7" s="58" t="s">
        <v>68</v>
      </c>
      <c r="BF7" s="59" t="s">
        <v>69</v>
      </c>
      <c r="BG7" s="59" t="s">
        <v>70</v>
      </c>
      <c r="BH7" s="59" t="s">
        <v>71</v>
      </c>
    </row>
    <row r="8" spans="1:60" s="70" customFormat="1" x14ac:dyDescent="0.25">
      <c r="A8" s="187"/>
      <c r="B8" s="187"/>
      <c r="C8" s="187"/>
      <c r="D8" s="188"/>
      <c r="E8" s="187"/>
      <c r="F8" s="187"/>
      <c r="G8" s="187"/>
      <c r="H8" s="187"/>
      <c r="I8" s="189"/>
      <c r="J8" s="190"/>
      <c r="K8" s="191">
        <f t="shared" ref="K8" si="0">I8*9.16</f>
        <v>0</v>
      </c>
      <c r="L8" s="65"/>
      <c r="M8" s="66"/>
      <c r="N8" s="66"/>
      <c r="O8" s="66"/>
      <c r="P8" s="67"/>
      <c r="Q8" s="61"/>
      <c r="R8" s="67"/>
      <c r="S8" s="64"/>
      <c r="T8" s="68">
        <f t="shared" ref="T8" si="1">R8+S8</f>
        <v>0</v>
      </c>
      <c r="U8" s="64"/>
      <c r="V8" s="64"/>
      <c r="W8" s="64"/>
      <c r="X8" s="64"/>
      <c r="Y8" s="64"/>
      <c r="Z8" s="67"/>
      <c r="AA8" s="64"/>
      <c r="AB8" s="68">
        <f t="shared" ref="AB8" si="2">Z8+AA8</f>
        <v>0</v>
      </c>
      <c r="AC8" s="64"/>
      <c r="AD8" s="64"/>
      <c r="AE8" s="64"/>
      <c r="AF8" s="64"/>
      <c r="AG8" s="64"/>
      <c r="AH8" s="67"/>
      <c r="AI8" s="64"/>
      <c r="AJ8" s="68">
        <f t="shared" ref="AJ8" si="3">AH8+AI8</f>
        <v>0</v>
      </c>
      <c r="AK8" s="64"/>
      <c r="AL8" s="64"/>
      <c r="AM8" s="64"/>
      <c r="AN8" s="64"/>
      <c r="AO8" s="64"/>
      <c r="AP8" s="67"/>
      <c r="AQ8" s="64"/>
      <c r="AR8" s="68">
        <f t="shared" ref="AR8" si="4">AP8+AQ8</f>
        <v>0</v>
      </c>
      <c r="AS8" s="64"/>
      <c r="AT8" s="64"/>
      <c r="AU8" s="64"/>
      <c r="AV8" s="64"/>
      <c r="AW8" s="64"/>
      <c r="AX8" s="67"/>
      <c r="AY8" s="64"/>
      <c r="AZ8" s="68">
        <f t="shared" ref="AZ8" si="5">AX8+AY8</f>
        <v>0</v>
      </c>
      <c r="BA8" s="64"/>
      <c r="BB8" s="64"/>
      <c r="BC8" s="64"/>
      <c r="BD8" s="64"/>
      <c r="BE8" s="64"/>
      <c r="BF8" s="69"/>
      <c r="BG8" s="69"/>
      <c r="BH8" s="69"/>
    </row>
    <row r="9" spans="1:60" s="70" customFormat="1" x14ac:dyDescent="0.25">
      <c r="A9" s="192"/>
      <c r="B9" s="192"/>
      <c r="C9" s="192"/>
      <c r="D9" s="193"/>
      <c r="E9" s="192"/>
      <c r="F9" s="192"/>
      <c r="G9" s="192"/>
      <c r="H9" s="192"/>
      <c r="I9" s="88">
        <f>SUM(I8:I8)</f>
        <v>0</v>
      </c>
      <c r="J9" s="89"/>
      <c r="K9" s="90">
        <f>SUM(K8:K8)</f>
        <v>0</v>
      </c>
      <c r="M9" s="73">
        <f>SUM(M8)</f>
        <v>0</v>
      </c>
      <c r="N9" s="73">
        <f>SUM(N8)</f>
        <v>0</v>
      </c>
      <c r="O9" s="73">
        <f>SUM(O8)</f>
        <v>0</v>
      </c>
      <c r="P9" s="74"/>
      <c r="Q9" s="72"/>
      <c r="R9" s="75">
        <f t="shared" ref="R9:BE9" si="6">SUM(R8:R8)</f>
        <v>0</v>
      </c>
      <c r="S9" s="75">
        <f t="shared" si="6"/>
        <v>0</v>
      </c>
      <c r="T9" s="75">
        <f t="shared" si="6"/>
        <v>0</v>
      </c>
      <c r="U9" s="75">
        <f t="shared" si="6"/>
        <v>0</v>
      </c>
      <c r="V9" s="75">
        <f t="shared" si="6"/>
        <v>0</v>
      </c>
      <c r="W9" s="75">
        <f t="shared" si="6"/>
        <v>0</v>
      </c>
      <c r="X9" s="75">
        <f t="shared" si="6"/>
        <v>0</v>
      </c>
      <c r="Y9" s="75">
        <f t="shared" si="6"/>
        <v>0</v>
      </c>
      <c r="Z9" s="75">
        <f t="shared" si="6"/>
        <v>0</v>
      </c>
      <c r="AA9" s="75">
        <f t="shared" si="6"/>
        <v>0</v>
      </c>
      <c r="AB9" s="75">
        <f t="shared" si="6"/>
        <v>0</v>
      </c>
      <c r="AC9" s="75">
        <f t="shared" si="6"/>
        <v>0</v>
      </c>
      <c r="AD9" s="75">
        <f t="shared" si="6"/>
        <v>0</v>
      </c>
      <c r="AE9" s="75">
        <f t="shared" si="6"/>
        <v>0</v>
      </c>
      <c r="AF9" s="75">
        <f t="shared" si="6"/>
        <v>0</v>
      </c>
      <c r="AG9" s="75">
        <f t="shared" si="6"/>
        <v>0</v>
      </c>
      <c r="AH9" s="75">
        <f t="shared" si="6"/>
        <v>0</v>
      </c>
      <c r="AI9" s="75">
        <f t="shared" si="6"/>
        <v>0</v>
      </c>
      <c r="AJ9" s="75">
        <f t="shared" si="6"/>
        <v>0</v>
      </c>
      <c r="AK9" s="75">
        <f t="shared" si="6"/>
        <v>0</v>
      </c>
      <c r="AL9" s="75">
        <f t="shared" si="6"/>
        <v>0</v>
      </c>
      <c r="AM9" s="75">
        <f t="shared" si="6"/>
        <v>0</v>
      </c>
      <c r="AN9" s="75">
        <f t="shared" si="6"/>
        <v>0</v>
      </c>
      <c r="AO9" s="75">
        <f t="shared" si="6"/>
        <v>0</v>
      </c>
      <c r="AP9" s="75">
        <f t="shared" si="6"/>
        <v>0</v>
      </c>
      <c r="AQ9" s="75">
        <f t="shared" si="6"/>
        <v>0</v>
      </c>
      <c r="AR9" s="75">
        <f t="shared" si="6"/>
        <v>0</v>
      </c>
      <c r="AS9" s="75">
        <f t="shared" si="6"/>
        <v>0</v>
      </c>
      <c r="AT9" s="75">
        <f t="shared" si="6"/>
        <v>0</v>
      </c>
      <c r="AU9" s="75">
        <f t="shared" si="6"/>
        <v>0</v>
      </c>
      <c r="AV9" s="75">
        <f t="shared" si="6"/>
        <v>0</v>
      </c>
      <c r="AW9" s="75">
        <f t="shared" si="6"/>
        <v>0</v>
      </c>
      <c r="AX9" s="75">
        <f t="shared" si="6"/>
        <v>0</v>
      </c>
      <c r="AY9" s="75">
        <f t="shared" si="6"/>
        <v>0</v>
      </c>
      <c r="AZ9" s="75">
        <f t="shared" si="6"/>
        <v>0</v>
      </c>
      <c r="BA9" s="75">
        <f t="shared" si="6"/>
        <v>0</v>
      </c>
      <c r="BB9" s="75">
        <f t="shared" si="6"/>
        <v>0</v>
      </c>
      <c r="BC9" s="75">
        <f t="shared" si="6"/>
        <v>0</v>
      </c>
      <c r="BD9" s="75">
        <f t="shared" si="6"/>
        <v>0</v>
      </c>
      <c r="BE9" s="75">
        <f t="shared" si="6"/>
        <v>0</v>
      </c>
    </row>
    <row r="10" spans="1:60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0" s="48" customFormat="1" x14ac:dyDescent="0.25">
      <c r="A11" s="246" t="s">
        <v>97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28" t="s">
        <v>97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 t="s">
        <v>97</v>
      </c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 t="s">
        <v>97</v>
      </c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</row>
    <row r="12" spans="1:60" x14ac:dyDescent="0.25">
      <c r="A12" s="250" t="s">
        <v>98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2"/>
      <c r="L12" s="248"/>
      <c r="M12" s="234"/>
      <c r="N12" s="235"/>
      <c r="O12" s="236"/>
      <c r="P12" s="234" t="s">
        <v>28</v>
      </c>
      <c r="Q12" s="236"/>
      <c r="R12" s="238" t="s">
        <v>29</v>
      </c>
      <c r="S12" s="238"/>
      <c r="T12" s="238"/>
      <c r="U12" s="172" t="s">
        <v>30</v>
      </c>
      <c r="V12" s="238" t="s">
        <v>31</v>
      </c>
      <c r="W12" s="238"/>
      <c r="X12" s="238"/>
      <c r="Y12" s="172" t="s">
        <v>32</v>
      </c>
      <c r="Z12" s="238" t="s">
        <v>33</v>
      </c>
      <c r="AA12" s="238"/>
      <c r="AB12" s="238"/>
      <c r="AC12" s="172" t="s">
        <v>30</v>
      </c>
      <c r="AD12" s="238" t="s">
        <v>31</v>
      </c>
      <c r="AE12" s="238"/>
      <c r="AF12" s="238"/>
      <c r="AG12" s="172" t="s">
        <v>32</v>
      </c>
      <c r="AH12" s="238" t="s">
        <v>33</v>
      </c>
      <c r="AI12" s="238"/>
      <c r="AJ12" s="238"/>
      <c r="AK12" s="172" t="s">
        <v>30</v>
      </c>
      <c r="AL12" s="238" t="s">
        <v>31</v>
      </c>
      <c r="AM12" s="238"/>
      <c r="AN12" s="238"/>
      <c r="AO12" s="172" t="s">
        <v>32</v>
      </c>
      <c r="AP12" s="238" t="s">
        <v>33</v>
      </c>
      <c r="AQ12" s="238"/>
      <c r="AR12" s="238"/>
      <c r="AS12" s="172" t="s">
        <v>30</v>
      </c>
      <c r="AT12" s="238" t="s">
        <v>31</v>
      </c>
      <c r="AU12" s="238"/>
      <c r="AV12" s="238"/>
      <c r="AW12" s="172" t="s">
        <v>32</v>
      </c>
      <c r="AX12" s="238" t="s">
        <v>33</v>
      </c>
      <c r="AY12" s="238"/>
      <c r="AZ12" s="238"/>
      <c r="BA12" s="172" t="s">
        <v>30</v>
      </c>
      <c r="BB12" s="238" t="s">
        <v>31</v>
      </c>
      <c r="BC12" s="238"/>
      <c r="BD12" s="238"/>
      <c r="BE12" s="172" t="s">
        <v>32</v>
      </c>
      <c r="BF12" s="234"/>
      <c r="BG12" s="235"/>
      <c r="BH12" s="236"/>
    </row>
    <row r="13" spans="1:60" x14ac:dyDescent="0.25">
      <c r="A13" s="247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9"/>
      <c r="M13" s="225" t="s">
        <v>51</v>
      </c>
      <c r="N13" s="226"/>
      <c r="O13" s="227"/>
      <c r="P13" s="230"/>
      <c r="Q13" s="231"/>
      <c r="R13" s="225" t="s">
        <v>52</v>
      </c>
      <c r="S13" s="226"/>
      <c r="T13" s="226"/>
      <c r="U13" s="226"/>
      <c r="V13" s="226"/>
      <c r="W13" s="226"/>
      <c r="X13" s="226"/>
      <c r="Y13" s="227"/>
      <c r="Z13" s="225" t="s">
        <v>53</v>
      </c>
      <c r="AA13" s="226"/>
      <c r="AB13" s="226"/>
      <c r="AC13" s="226"/>
      <c r="AD13" s="226"/>
      <c r="AE13" s="226"/>
      <c r="AF13" s="226"/>
      <c r="AG13" s="227"/>
      <c r="AH13" s="225" t="s">
        <v>54</v>
      </c>
      <c r="AI13" s="226"/>
      <c r="AJ13" s="226"/>
      <c r="AK13" s="226"/>
      <c r="AL13" s="226"/>
      <c r="AM13" s="226"/>
      <c r="AN13" s="226"/>
      <c r="AO13" s="227"/>
      <c r="AP13" s="225" t="s">
        <v>55</v>
      </c>
      <c r="AQ13" s="226"/>
      <c r="AR13" s="226"/>
      <c r="AS13" s="226"/>
      <c r="AT13" s="226"/>
      <c r="AU13" s="226"/>
      <c r="AV13" s="226"/>
      <c r="AW13" s="227"/>
      <c r="AX13" s="225" t="s">
        <v>56</v>
      </c>
      <c r="AY13" s="226"/>
      <c r="AZ13" s="226"/>
      <c r="BA13" s="226"/>
      <c r="BB13" s="226"/>
      <c r="BC13" s="226"/>
      <c r="BD13" s="226"/>
      <c r="BE13" s="227"/>
      <c r="BF13" s="55"/>
      <c r="BG13" s="55"/>
      <c r="BH13" s="55"/>
    </row>
    <row r="14" spans="1:60" ht="75" x14ac:dyDescent="0.25">
      <c r="A14" s="79" t="s">
        <v>108</v>
      </c>
      <c r="B14" s="79" t="s">
        <v>35</v>
      </c>
      <c r="C14" s="79" t="s">
        <v>36</v>
      </c>
      <c r="D14" s="79" t="s">
        <v>37</v>
      </c>
      <c r="E14" s="80" t="s">
        <v>38</v>
      </c>
      <c r="F14" s="79" t="s">
        <v>39</v>
      </c>
      <c r="G14" s="79" t="s">
        <v>40</v>
      </c>
      <c r="H14" s="80" t="s">
        <v>41</v>
      </c>
      <c r="I14" s="81" t="s">
        <v>42</v>
      </c>
      <c r="J14" s="81" t="s">
        <v>109</v>
      </c>
      <c r="K14" s="79" t="s">
        <v>112</v>
      </c>
      <c r="L14" s="82"/>
      <c r="M14" s="58" t="s">
        <v>58</v>
      </c>
      <c r="N14" s="58" t="s">
        <v>59</v>
      </c>
      <c r="O14" s="58" t="s">
        <v>60</v>
      </c>
      <c r="P14" s="58" t="s">
        <v>61</v>
      </c>
      <c r="Q14" s="58" t="s">
        <v>62</v>
      </c>
      <c r="R14" s="58" t="s">
        <v>63</v>
      </c>
      <c r="S14" s="58" t="s">
        <v>64</v>
      </c>
      <c r="T14" s="58" t="s">
        <v>65</v>
      </c>
      <c r="U14" s="58" t="s">
        <v>66</v>
      </c>
      <c r="V14" s="58" t="s">
        <v>58</v>
      </c>
      <c r="W14" s="58" t="s">
        <v>59</v>
      </c>
      <c r="X14" s="58" t="s">
        <v>67</v>
      </c>
      <c r="Y14" s="58" t="s">
        <v>68</v>
      </c>
      <c r="Z14" s="58" t="s">
        <v>63</v>
      </c>
      <c r="AA14" s="58" t="s">
        <v>64</v>
      </c>
      <c r="AB14" s="58" t="s">
        <v>65</v>
      </c>
      <c r="AC14" s="58" t="s">
        <v>66</v>
      </c>
      <c r="AD14" s="58" t="s">
        <v>58</v>
      </c>
      <c r="AE14" s="58" t="s">
        <v>59</v>
      </c>
      <c r="AF14" s="58" t="s">
        <v>67</v>
      </c>
      <c r="AG14" s="58" t="s">
        <v>68</v>
      </c>
      <c r="AH14" s="58" t="s">
        <v>63</v>
      </c>
      <c r="AI14" s="58" t="s">
        <v>64</v>
      </c>
      <c r="AJ14" s="58" t="s">
        <v>65</v>
      </c>
      <c r="AK14" s="58" t="s">
        <v>66</v>
      </c>
      <c r="AL14" s="58" t="s">
        <v>58</v>
      </c>
      <c r="AM14" s="58" t="s">
        <v>59</v>
      </c>
      <c r="AN14" s="58" t="s">
        <v>67</v>
      </c>
      <c r="AO14" s="58" t="s">
        <v>68</v>
      </c>
      <c r="AP14" s="58" t="s">
        <v>63</v>
      </c>
      <c r="AQ14" s="58" t="s">
        <v>64</v>
      </c>
      <c r="AR14" s="58" t="s">
        <v>65</v>
      </c>
      <c r="AS14" s="58" t="s">
        <v>66</v>
      </c>
      <c r="AT14" s="58" t="s">
        <v>58</v>
      </c>
      <c r="AU14" s="58" t="s">
        <v>59</v>
      </c>
      <c r="AV14" s="58" t="s">
        <v>67</v>
      </c>
      <c r="AW14" s="58" t="s">
        <v>68</v>
      </c>
      <c r="AX14" s="58" t="s">
        <v>63</v>
      </c>
      <c r="AY14" s="58" t="s">
        <v>64</v>
      </c>
      <c r="AZ14" s="58" t="s">
        <v>65</v>
      </c>
      <c r="BA14" s="58" t="s">
        <v>66</v>
      </c>
      <c r="BB14" s="58" t="s">
        <v>58</v>
      </c>
      <c r="BC14" s="58" t="s">
        <v>59</v>
      </c>
      <c r="BD14" s="58" t="s">
        <v>67</v>
      </c>
      <c r="BE14" s="58" t="s">
        <v>68</v>
      </c>
      <c r="BF14" s="59" t="s">
        <v>69</v>
      </c>
      <c r="BG14" s="59" t="s">
        <v>70</v>
      </c>
      <c r="BH14" s="59" t="s">
        <v>71</v>
      </c>
    </row>
    <row r="15" spans="1:60" s="70" customFormat="1" x14ac:dyDescent="0.25">
      <c r="A15" s="65"/>
      <c r="B15" s="83" t="s">
        <v>73</v>
      </c>
      <c r="C15" s="83" t="s">
        <v>74</v>
      </c>
      <c r="D15" s="61" t="s">
        <v>75</v>
      </c>
      <c r="E15" s="65"/>
      <c r="F15" s="65"/>
      <c r="G15" s="65"/>
      <c r="H15" s="65"/>
      <c r="I15" s="65"/>
      <c r="J15" s="65"/>
      <c r="K15" s="65">
        <f t="shared" ref="K15:K28" si="7">I15*9.16</f>
        <v>0</v>
      </c>
      <c r="L15" s="65"/>
      <c r="M15" s="64"/>
      <c r="N15" s="64"/>
      <c r="O15" s="64"/>
      <c r="P15" s="67"/>
      <c r="Q15" s="65"/>
      <c r="R15" s="64"/>
      <c r="S15" s="64"/>
      <c r="T15" s="68">
        <f>R15+S15</f>
        <v>0</v>
      </c>
      <c r="U15" s="64"/>
      <c r="V15" s="64"/>
      <c r="W15" s="64"/>
      <c r="X15" s="64"/>
      <c r="Y15" s="64"/>
      <c r="Z15" s="64"/>
      <c r="AA15" s="64"/>
      <c r="AB15" s="68">
        <f>Z15+AA15</f>
        <v>0</v>
      </c>
      <c r="AC15" s="64"/>
      <c r="AD15" s="64"/>
      <c r="AE15" s="64"/>
      <c r="AF15" s="64"/>
      <c r="AG15" s="64"/>
      <c r="AH15" s="64"/>
      <c r="AI15" s="64"/>
      <c r="AJ15" s="68">
        <f>AH15+AI15</f>
        <v>0</v>
      </c>
      <c r="AK15" s="64"/>
      <c r="AL15" s="64"/>
      <c r="AM15" s="64"/>
      <c r="AN15" s="64"/>
      <c r="AO15" s="64"/>
      <c r="AP15" s="64"/>
      <c r="AQ15" s="64"/>
      <c r="AR15" s="68">
        <f>AP15+AQ15</f>
        <v>0</v>
      </c>
      <c r="AS15" s="64"/>
      <c r="AT15" s="64"/>
      <c r="AU15" s="64"/>
      <c r="AV15" s="64"/>
      <c r="AW15" s="64"/>
      <c r="AX15" s="64"/>
      <c r="AY15" s="64"/>
      <c r="AZ15" s="68">
        <f>AX15+AY15</f>
        <v>0</v>
      </c>
      <c r="BA15" s="64"/>
      <c r="BB15" s="64"/>
      <c r="BC15" s="64"/>
      <c r="BD15" s="64"/>
      <c r="BE15" s="64"/>
      <c r="BF15" s="65"/>
      <c r="BG15" s="65"/>
      <c r="BH15" s="65"/>
    </row>
    <row r="16" spans="1:60" s="70" customFormat="1" x14ac:dyDescent="0.25">
      <c r="A16" s="65"/>
      <c r="B16" s="83" t="s">
        <v>73</v>
      </c>
      <c r="C16" s="83" t="s">
        <v>74</v>
      </c>
      <c r="D16" s="61" t="s">
        <v>75</v>
      </c>
      <c r="E16" s="65"/>
      <c r="F16" s="65"/>
      <c r="G16" s="65"/>
      <c r="H16" s="65"/>
      <c r="I16" s="65"/>
      <c r="J16" s="65"/>
      <c r="K16" s="65">
        <f t="shared" si="7"/>
        <v>0</v>
      </c>
      <c r="L16" s="65"/>
      <c r="M16" s="64"/>
      <c r="N16" s="64"/>
      <c r="O16" s="64"/>
      <c r="P16" s="67"/>
      <c r="Q16" s="65"/>
      <c r="R16" s="64"/>
      <c r="S16" s="64"/>
      <c r="T16" s="68">
        <f t="shared" ref="T16:T28" si="8">R16+S16</f>
        <v>0</v>
      </c>
      <c r="U16" s="64"/>
      <c r="V16" s="64"/>
      <c r="W16" s="64"/>
      <c r="X16" s="64"/>
      <c r="Y16" s="64"/>
      <c r="Z16" s="64"/>
      <c r="AA16" s="64"/>
      <c r="AB16" s="68">
        <f t="shared" ref="AB16:AB28" si="9">Z16+AA16</f>
        <v>0</v>
      </c>
      <c r="AC16" s="64"/>
      <c r="AD16" s="64"/>
      <c r="AE16" s="64"/>
      <c r="AF16" s="64"/>
      <c r="AG16" s="64"/>
      <c r="AH16" s="64"/>
      <c r="AI16" s="64"/>
      <c r="AJ16" s="68">
        <f t="shared" ref="AJ16:AJ28" si="10">AH16+AI16</f>
        <v>0</v>
      </c>
      <c r="AK16" s="64"/>
      <c r="AL16" s="64"/>
      <c r="AM16" s="64"/>
      <c r="AN16" s="64"/>
      <c r="AO16" s="64"/>
      <c r="AP16" s="64"/>
      <c r="AQ16" s="64"/>
      <c r="AR16" s="68">
        <f t="shared" ref="AR16:AR28" si="11">AP16+AQ16</f>
        <v>0</v>
      </c>
      <c r="AS16" s="64"/>
      <c r="AT16" s="64"/>
      <c r="AU16" s="64"/>
      <c r="AV16" s="64"/>
      <c r="AW16" s="64"/>
      <c r="AX16" s="64"/>
      <c r="AY16" s="64"/>
      <c r="AZ16" s="68">
        <f t="shared" ref="AZ16:AZ28" si="12">AX16+AY16</f>
        <v>0</v>
      </c>
      <c r="BA16" s="64"/>
      <c r="BB16" s="64"/>
      <c r="BC16" s="64"/>
      <c r="BD16" s="64"/>
      <c r="BE16" s="64"/>
      <c r="BF16" s="65"/>
      <c r="BG16" s="65"/>
      <c r="BH16" s="65"/>
    </row>
    <row r="17" spans="1:60" s="70" customFormat="1" x14ac:dyDescent="0.25">
      <c r="A17" s="65"/>
      <c r="B17" s="83" t="s">
        <v>73</v>
      </c>
      <c r="C17" s="83" t="s">
        <v>74</v>
      </c>
      <c r="D17" s="61" t="s">
        <v>75</v>
      </c>
      <c r="E17" s="65"/>
      <c r="F17" s="65"/>
      <c r="G17" s="65"/>
      <c r="H17" s="65"/>
      <c r="I17" s="65"/>
      <c r="J17" s="65"/>
      <c r="K17" s="65">
        <f t="shared" si="7"/>
        <v>0</v>
      </c>
      <c r="L17" s="65"/>
      <c r="M17" s="64"/>
      <c r="N17" s="64"/>
      <c r="O17" s="64"/>
      <c r="P17" s="67"/>
      <c r="Q17" s="65"/>
      <c r="R17" s="64"/>
      <c r="S17" s="64"/>
      <c r="T17" s="68">
        <f t="shared" si="8"/>
        <v>0</v>
      </c>
      <c r="U17" s="64"/>
      <c r="V17" s="64"/>
      <c r="W17" s="64"/>
      <c r="X17" s="64"/>
      <c r="Y17" s="64"/>
      <c r="Z17" s="64"/>
      <c r="AA17" s="64"/>
      <c r="AB17" s="68">
        <f t="shared" si="9"/>
        <v>0</v>
      </c>
      <c r="AC17" s="64"/>
      <c r="AD17" s="64"/>
      <c r="AE17" s="64"/>
      <c r="AF17" s="64"/>
      <c r="AG17" s="64"/>
      <c r="AH17" s="64"/>
      <c r="AI17" s="64"/>
      <c r="AJ17" s="68">
        <f t="shared" si="10"/>
        <v>0</v>
      </c>
      <c r="AK17" s="64"/>
      <c r="AL17" s="64"/>
      <c r="AM17" s="64"/>
      <c r="AN17" s="64"/>
      <c r="AO17" s="64"/>
      <c r="AP17" s="64"/>
      <c r="AQ17" s="64"/>
      <c r="AR17" s="68">
        <f t="shared" si="11"/>
        <v>0</v>
      </c>
      <c r="AS17" s="64"/>
      <c r="AT17" s="64"/>
      <c r="AU17" s="64"/>
      <c r="AV17" s="64"/>
      <c r="AW17" s="64"/>
      <c r="AX17" s="64"/>
      <c r="AY17" s="64"/>
      <c r="AZ17" s="68">
        <f t="shared" si="12"/>
        <v>0</v>
      </c>
      <c r="BA17" s="64"/>
      <c r="BB17" s="64"/>
      <c r="BC17" s="64"/>
      <c r="BD17" s="64"/>
      <c r="BE17" s="64"/>
      <c r="BF17" s="65"/>
      <c r="BG17" s="65"/>
      <c r="BH17" s="65"/>
    </row>
    <row r="18" spans="1:60" s="70" customFormat="1" x14ac:dyDescent="0.25">
      <c r="A18" s="65"/>
      <c r="B18" s="83" t="s">
        <v>73</v>
      </c>
      <c r="C18" s="83" t="s">
        <v>74</v>
      </c>
      <c r="D18" s="61" t="s">
        <v>75</v>
      </c>
      <c r="E18" s="65"/>
      <c r="F18" s="65"/>
      <c r="G18" s="65"/>
      <c r="H18" s="65"/>
      <c r="I18" s="65"/>
      <c r="J18" s="65"/>
      <c r="K18" s="65">
        <f t="shared" si="7"/>
        <v>0</v>
      </c>
      <c r="L18" s="65"/>
      <c r="M18" s="64"/>
      <c r="N18" s="64"/>
      <c r="O18" s="64"/>
      <c r="P18" s="67"/>
      <c r="Q18" s="65"/>
      <c r="R18" s="64"/>
      <c r="S18" s="64"/>
      <c r="T18" s="68">
        <f t="shared" si="8"/>
        <v>0</v>
      </c>
      <c r="U18" s="64"/>
      <c r="V18" s="64"/>
      <c r="W18" s="64"/>
      <c r="X18" s="64"/>
      <c r="Y18" s="64"/>
      <c r="Z18" s="64"/>
      <c r="AA18" s="64"/>
      <c r="AB18" s="68">
        <f t="shared" si="9"/>
        <v>0</v>
      </c>
      <c r="AC18" s="64"/>
      <c r="AD18" s="64"/>
      <c r="AE18" s="64"/>
      <c r="AF18" s="64"/>
      <c r="AG18" s="64"/>
      <c r="AH18" s="64"/>
      <c r="AI18" s="64"/>
      <c r="AJ18" s="68">
        <f t="shared" si="10"/>
        <v>0</v>
      </c>
      <c r="AK18" s="64"/>
      <c r="AL18" s="64"/>
      <c r="AM18" s="64"/>
      <c r="AN18" s="64"/>
      <c r="AO18" s="64"/>
      <c r="AP18" s="64"/>
      <c r="AQ18" s="64"/>
      <c r="AR18" s="68">
        <f t="shared" si="11"/>
        <v>0</v>
      </c>
      <c r="AS18" s="64"/>
      <c r="AT18" s="64"/>
      <c r="AU18" s="64"/>
      <c r="AV18" s="64"/>
      <c r="AW18" s="64"/>
      <c r="AX18" s="64"/>
      <c r="AY18" s="64"/>
      <c r="AZ18" s="68">
        <f t="shared" si="12"/>
        <v>0</v>
      </c>
      <c r="BA18" s="64"/>
      <c r="BB18" s="64"/>
      <c r="BC18" s="64"/>
      <c r="BD18" s="64"/>
      <c r="BE18" s="64"/>
      <c r="BF18" s="65"/>
      <c r="BG18" s="65"/>
      <c r="BH18" s="65"/>
    </row>
    <row r="19" spans="1:60" s="70" customFormat="1" x14ac:dyDescent="0.25">
      <c r="A19" s="65"/>
      <c r="B19" s="83" t="s">
        <v>73</v>
      </c>
      <c r="C19" s="83" t="s">
        <v>74</v>
      </c>
      <c r="D19" s="61" t="s">
        <v>75</v>
      </c>
      <c r="E19" s="65"/>
      <c r="F19" s="65"/>
      <c r="G19" s="65"/>
      <c r="H19" s="65"/>
      <c r="I19" s="65"/>
      <c r="J19" s="65"/>
      <c r="K19" s="65">
        <f t="shared" si="7"/>
        <v>0</v>
      </c>
      <c r="L19" s="65"/>
      <c r="M19" s="64"/>
      <c r="N19" s="64"/>
      <c r="O19" s="64"/>
      <c r="P19" s="67"/>
      <c r="Q19" s="65"/>
      <c r="R19" s="64"/>
      <c r="S19" s="64"/>
      <c r="T19" s="68">
        <f t="shared" si="8"/>
        <v>0</v>
      </c>
      <c r="U19" s="64"/>
      <c r="V19" s="64"/>
      <c r="W19" s="64"/>
      <c r="X19" s="64"/>
      <c r="Y19" s="64"/>
      <c r="Z19" s="64"/>
      <c r="AA19" s="64"/>
      <c r="AB19" s="68">
        <f t="shared" si="9"/>
        <v>0</v>
      </c>
      <c r="AC19" s="64"/>
      <c r="AD19" s="64"/>
      <c r="AE19" s="64"/>
      <c r="AF19" s="64"/>
      <c r="AG19" s="64"/>
      <c r="AH19" s="64"/>
      <c r="AI19" s="64"/>
      <c r="AJ19" s="68">
        <f t="shared" si="10"/>
        <v>0</v>
      </c>
      <c r="AK19" s="64"/>
      <c r="AL19" s="64"/>
      <c r="AM19" s="64"/>
      <c r="AN19" s="64"/>
      <c r="AO19" s="64"/>
      <c r="AP19" s="64"/>
      <c r="AQ19" s="64"/>
      <c r="AR19" s="68">
        <f t="shared" si="11"/>
        <v>0</v>
      </c>
      <c r="AS19" s="64"/>
      <c r="AT19" s="64"/>
      <c r="AU19" s="64"/>
      <c r="AV19" s="64"/>
      <c r="AW19" s="64"/>
      <c r="AX19" s="64"/>
      <c r="AY19" s="64"/>
      <c r="AZ19" s="68">
        <f t="shared" si="12"/>
        <v>0</v>
      </c>
      <c r="BA19" s="64"/>
      <c r="BB19" s="64"/>
      <c r="BC19" s="64"/>
      <c r="BD19" s="64"/>
      <c r="BE19" s="64"/>
      <c r="BF19" s="65"/>
      <c r="BG19" s="65"/>
      <c r="BH19" s="65"/>
    </row>
    <row r="20" spans="1:60" s="70" customFormat="1" x14ac:dyDescent="0.25">
      <c r="A20" s="65"/>
      <c r="B20" s="83" t="s">
        <v>73</v>
      </c>
      <c r="C20" s="83" t="s">
        <v>74</v>
      </c>
      <c r="D20" s="61" t="s">
        <v>75</v>
      </c>
      <c r="E20" s="65"/>
      <c r="F20" s="65"/>
      <c r="G20" s="65"/>
      <c r="H20" s="65"/>
      <c r="I20" s="65"/>
      <c r="J20" s="65"/>
      <c r="K20" s="65">
        <f t="shared" si="7"/>
        <v>0</v>
      </c>
      <c r="L20" s="65"/>
      <c r="M20" s="64"/>
      <c r="N20" s="64"/>
      <c r="O20" s="64"/>
      <c r="P20" s="67"/>
      <c r="Q20" s="65"/>
      <c r="R20" s="64"/>
      <c r="S20" s="64"/>
      <c r="T20" s="68">
        <f t="shared" si="8"/>
        <v>0</v>
      </c>
      <c r="U20" s="64"/>
      <c r="V20" s="64"/>
      <c r="W20" s="64"/>
      <c r="X20" s="64"/>
      <c r="Y20" s="64"/>
      <c r="Z20" s="64"/>
      <c r="AA20" s="64"/>
      <c r="AB20" s="68">
        <f t="shared" si="9"/>
        <v>0</v>
      </c>
      <c r="AC20" s="64"/>
      <c r="AD20" s="64"/>
      <c r="AE20" s="64"/>
      <c r="AF20" s="64"/>
      <c r="AG20" s="64"/>
      <c r="AH20" s="64"/>
      <c r="AI20" s="64"/>
      <c r="AJ20" s="68">
        <f t="shared" si="10"/>
        <v>0</v>
      </c>
      <c r="AK20" s="64"/>
      <c r="AL20" s="64"/>
      <c r="AM20" s="64"/>
      <c r="AN20" s="64"/>
      <c r="AO20" s="64"/>
      <c r="AP20" s="64"/>
      <c r="AQ20" s="64"/>
      <c r="AR20" s="68">
        <f t="shared" si="11"/>
        <v>0</v>
      </c>
      <c r="AS20" s="64"/>
      <c r="AT20" s="64"/>
      <c r="AU20" s="64"/>
      <c r="AV20" s="64"/>
      <c r="AW20" s="64"/>
      <c r="AX20" s="64"/>
      <c r="AY20" s="64"/>
      <c r="AZ20" s="68">
        <f t="shared" si="12"/>
        <v>0</v>
      </c>
      <c r="BA20" s="64"/>
      <c r="BB20" s="64"/>
      <c r="BC20" s="64"/>
      <c r="BD20" s="64"/>
      <c r="BE20" s="64"/>
      <c r="BF20" s="65"/>
      <c r="BG20" s="65"/>
      <c r="BH20" s="65"/>
    </row>
    <row r="21" spans="1:60" s="70" customFormat="1" x14ac:dyDescent="0.25">
      <c r="A21" s="65"/>
      <c r="B21" s="83" t="s">
        <v>73</v>
      </c>
      <c r="C21" s="83" t="s">
        <v>74</v>
      </c>
      <c r="D21" s="61" t="s">
        <v>75</v>
      </c>
      <c r="E21" s="65"/>
      <c r="F21" s="65"/>
      <c r="G21" s="65"/>
      <c r="H21" s="65"/>
      <c r="I21" s="65"/>
      <c r="J21" s="65"/>
      <c r="K21" s="65">
        <f t="shared" si="7"/>
        <v>0</v>
      </c>
      <c r="L21" s="65"/>
      <c r="M21" s="64"/>
      <c r="N21" s="64"/>
      <c r="O21" s="64"/>
      <c r="P21" s="67"/>
      <c r="Q21" s="65"/>
      <c r="R21" s="64"/>
      <c r="S21" s="64"/>
      <c r="T21" s="68">
        <f t="shared" si="8"/>
        <v>0</v>
      </c>
      <c r="U21" s="64"/>
      <c r="V21" s="64"/>
      <c r="W21" s="64"/>
      <c r="X21" s="64"/>
      <c r="Y21" s="64"/>
      <c r="Z21" s="64"/>
      <c r="AA21" s="64"/>
      <c r="AB21" s="68">
        <f t="shared" si="9"/>
        <v>0</v>
      </c>
      <c r="AC21" s="64"/>
      <c r="AD21" s="64"/>
      <c r="AE21" s="64"/>
      <c r="AF21" s="64"/>
      <c r="AG21" s="64"/>
      <c r="AH21" s="64"/>
      <c r="AI21" s="64"/>
      <c r="AJ21" s="68">
        <f t="shared" si="10"/>
        <v>0</v>
      </c>
      <c r="AK21" s="64"/>
      <c r="AL21" s="64"/>
      <c r="AM21" s="64"/>
      <c r="AN21" s="64"/>
      <c r="AO21" s="64"/>
      <c r="AP21" s="64"/>
      <c r="AQ21" s="64"/>
      <c r="AR21" s="68">
        <f t="shared" si="11"/>
        <v>0</v>
      </c>
      <c r="AS21" s="64"/>
      <c r="AT21" s="64"/>
      <c r="AU21" s="64"/>
      <c r="AV21" s="64"/>
      <c r="AW21" s="64"/>
      <c r="AX21" s="64"/>
      <c r="AY21" s="64"/>
      <c r="AZ21" s="68">
        <f t="shared" si="12"/>
        <v>0</v>
      </c>
      <c r="BA21" s="64"/>
      <c r="BB21" s="64"/>
      <c r="BC21" s="64"/>
      <c r="BD21" s="64"/>
      <c r="BE21" s="64"/>
      <c r="BF21" s="65"/>
      <c r="BG21" s="65"/>
      <c r="BH21" s="65"/>
    </row>
    <row r="22" spans="1:60" s="70" customFormat="1" x14ac:dyDescent="0.25">
      <c r="A22" s="65"/>
      <c r="B22" s="83" t="s">
        <v>73</v>
      </c>
      <c r="C22" s="83" t="s">
        <v>74</v>
      </c>
      <c r="D22" s="61" t="s">
        <v>75</v>
      </c>
      <c r="E22" s="65"/>
      <c r="F22" s="65"/>
      <c r="G22" s="65"/>
      <c r="H22" s="65"/>
      <c r="I22" s="65"/>
      <c r="J22" s="65"/>
      <c r="K22" s="65">
        <f t="shared" si="7"/>
        <v>0</v>
      </c>
      <c r="L22" s="65"/>
      <c r="M22" s="64"/>
      <c r="N22" s="64"/>
      <c r="O22" s="64"/>
      <c r="P22" s="67"/>
      <c r="Q22" s="65"/>
      <c r="R22" s="64"/>
      <c r="S22" s="64"/>
      <c r="T22" s="68">
        <f t="shared" si="8"/>
        <v>0</v>
      </c>
      <c r="U22" s="64"/>
      <c r="V22" s="64"/>
      <c r="W22" s="64"/>
      <c r="X22" s="64"/>
      <c r="Y22" s="64"/>
      <c r="Z22" s="64"/>
      <c r="AA22" s="64"/>
      <c r="AB22" s="68">
        <f t="shared" si="9"/>
        <v>0</v>
      </c>
      <c r="AC22" s="64"/>
      <c r="AD22" s="64"/>
      <c r="AE22" s="64"/>
      <c r="AF22" s="64"/>
      <c r="AG22" s="64"/>
      <c r="AH22" s="64"/>
      <c r="AI22" s="64"/>
      <c r="AJ22" s="68">
        <f t="shared" si="10"/>
        <v>0</v>
      </c>
      <c r="AK22" s="64"/>
      <c r="AL22" s="64"/>
      <c r="AM22" s="64"/>
      <c r="AN22" s="64"/>
      <c r="AO22" s="64"/>
      <c r="AP22" s="64"/>
      <c r="AQ22" s="64"/>
      <c r="AR22" s="68">
        <f t="shared" si="11"/>
        <v>0</v>
      </c>
      <c r="AS22" s="64"/>
      <c r="AT22" s="64"/>
      <c r="AU22" s="64"/>
      <c r="AV22" s="64"/>
      <c r="AW22" s="64"/>
      <c r="AX22" s="64"/>
      <c r="AY22" s="64"/>
      <c r="AZ22" s="68">
        <f t="shared" si="12"/>
        <v>0</v>
      </c>
      <c r="BA22" s="64"/>
      <c r="BB22" s="64"/>
      <c r="BC22" s="64"/>
      <c r="BD22" s="64"/>
      <c r="BE22" s="64"/>
      <c r="BF22" s="65"/>
      <c r="BG22" s="65"/>
      <c r="BH22" s="65"/>
    </row>
    <row r="23" spans="1:60" s="70" customFormat="1" x14ac:dyDescent="0.25">
      <c r="A23" s="65"/>
      <c r="B23" s="83" t="s">
        <v>73</v>
      </c>
      <c r="C23" s="83" t="s">
        <v>74</v>
      </c>
      <c r="D23" s="61" t="s">
        <v>75</v>
      </c>
      <c r="E23" s="65"/>
      <c r="F23" s="65"/>
      <c r="G23" s="65"/>
      <c r="H23" s="65"/>
      <c r="I23" s="65"/>
      <c r="J23" s="65"/>
      <c r="K23" s="65">
        <f t="shared" si="7"/>
        <v>0</v>
      </c>
      <c r="L23" s="65"/>
      <c r="M23" s="64"/>
      <c r="N23" s="64"/>
      <c r="O23" s="64"/>
      <c r="P23" s="67"/>
      <c r="Q23" s="65"/>
      <c r="R23" s="64"/>
      <c r="S23" s="64"/>
      <c r="T23" s="68">
        <f t="shared" si="8"/>
        <v>0</v>
      </c>
      <c r="U23" s="64"/>
      <c r="V23" s="64"/>
      <c r="W23" s="64"/>
      <c r="X23" s="64"/>
      <c r="Y23" s="64"/>
      <c r="Z23" s="64"/>
      <c r="AA23" s="64"/>
      <c r="AB23" s="68">
        <f t="shared" si="9"/>
        <v>0</v>
      </c>
      <c r="AC23" s="64"/>
      <c r="AD23" s="64"/>
      <c r="AE23" s="64"/>
      <c r="AF23" s="64"/>
      <c r="AG23" s="64"/>
      <c r="AH23" s="64"/>
      <c r="AI23" s="64"/>
      <c r="AJ23" s="68">
        <f t="shared" si="10"/>
        <v>0</v>
      </c>
      <c r="AK23" s="64"/>
      <c r="AL23" s="64"/>
      <c r="AM23" s="64"/>
      <c r="AN23" s="64"/>
      <c r="AO23" s="64"/>
      <c r="AP23" s="64"/>
      <c r="AQ23" s="64"/>
      <c r="AR23" s="68">
        <f t="shared" si="11"/>
        <v>0</v>
      </c>
      <c r="AS23" s="64"/>
      <c r="AT23" s="64"/>
      <c r="AU23" s="64"/>
      <c r="AV23" s="64"/>
      <c r="AW23" s="64"/>
      <c r="AX23" s="64"/>
      <c r="AY23" s="64"/>
      <c r="AZ23" s="68">
        <f t="shared" si="12"/>
        <v>0</v>
      </c>
      <c r="BA23" s="64"/>
      <c r="BB23" s="64"/>
      <c r="BC23" s="64"/>
      <c r="BD23" s="64"/>
      <c r="BE23" s="64"/>
      <c r="BF23" s="65"/>
      <c r="BG23" s="65"/>
      <c r="BH23" s="65"/>
    </row>
    <row r="24" spans="1:60" s="70" customFormat="1" x14ac:dyDescent="0.25">
      <c r="A24" s="65"/>
      <c r="B24" s="83" t="s">
        <v>73</v>
      </c>
      <c r="C24" s="83" t="s">
        <v>74</v>
      </c>
      <c r="D24" s="61" t="s">
        <v>75</v>
      </c>
      <c r="E24" s="65"/>
      <c r="F24" s="65"/>
      <c r="G24" s="65"/>
      <c r="H24" s="65"/>
      <c r="I24" s="65"/>
      <c r="J24" s="65"/>
      <c r="K24" s="65">
        <f t="shared" si="7"/>
        <v>0</v>
      </c>
      <c r="L24" s="65"/>
      <c r="M24" s="64"/>
      <c r="N24" s="64"/>
      <c r="O24" s="64"/>
      <c r="P24" s="67"/>
      <c r="Q24" s="65"/>
      <c r="R24" s="64"/>
      <c r="S24" s="64"/>
      <c r="T24" s="68">
        <f t="shared" si="8"/>
        <v>0</v>
      </c>
      <c r="U24" s="64"/>
      <c r="V24" s="64"/>
      <c r="W24" s="64"/>
      <c r="X24" s="64"/>
      <c r="Y24" s="64"/>
      <c r="Z24" s="64"/>
      <c r="AA24" s="64"/>
      <c r="AB24" s="68">
        <f t="shared" si="9"/>
        <v>0</v>
      </c>
      <c r="AC24" s="64"/>
      <c r="AD24" s="64"/>
      <c r="AE24" s="64"/>
      <c r="AF24" s="64"/>
      <c r="AG24" s="64"/>
      <c r="AH24" s="64"/>
      <c r="AI24" s="64"/>
      <c r="AJ24" s="68">
        <f t="shared" si="10"/>
        <v>0</v>
      </c>
      <c r="AK24" s="64"/>
      <c r="AL24" s="64"/>
      <c r="AM24" s="64"/>
      <c r="AN24" s="64"/>
      <c r="AO24" s="64"/>
      <c r="AP24" s="64"/>
      <c r="AQ24" s="64"/>
      <c r="AR24" s="68">
        <f t="shared" si="11"/>
        <v>0</v>
      </c>
      <c r="AS24" s="64"/>
      <c r="AT24" s="64"/>
      <c r="AU24" s="64"/>
      <c r="AV24" s="64"/>
      <c r="AW24" s="64"/>
      <c r="AX24" s="64"/>
      <c r="AY24" s="64"/>
      <c r="AZ24" s="68">
        <f t="shared" si="12"/>
        <v>0</v>
      </c>
      <c r="BA24" s="64"/>
      <c r="BB24" s="64"/>
      <c r="BC24" s="64"/>
      <c r="BD24" s="64"/>
      <c r="BE24" s="64"/>
      <c r="BF24" s="65"/>
      <c r="BG24" s="65"/>
      <c r="BH24" s="65"/>
    </row>
    <row r="25" spans="1:60" s="70" customFormat="1" x14ac:dyDescent="0.25">
      <c r="A25" s="65"/>
      <c r="B25" s="83" t="s">
        <v>73</v>
      </c>
      <c r="C25" s="83" t="s">
        <v>74</v>
      </c>
      <c r="D25" s="61" t="s">
        <v>75</v>
      </c>
      <c r="E25" s="65"/>
      <c r="F25" s="65"/>
      <c r="G25" s="65"/>
      <c r="H25" s="65"/>
      <c r="I25" s="65"/>
      <c r="J25" s="65"/>
      <c r="K25" s="65">
        <f t="shared" si="7"/>
        <v>0</v>
      </c>
      <c r="L25" s="65"/>
      <c r="M25" s="64"/>
      <c r="N25" s="64"/>
      <c r="O25" s="64"/>
      <c r="P25" s="67"/>
      <c r="Q25" s="65"/>
      <c r="R25" s="64"/>
      <c r="S25" s="64"/>
      <c r="T25" s="68">
        <f t="shared" si="8"/>
        <v>0</v>
      </c>
      <c r="U25" s="64"/>
      <c r="V25" s="64"/>
      <c r="W25" s="64"/>
      <c r="X25" s="64"/>
      <c r="Y25" s="64"/>
      <c r="Z25" s="64"/>
      <c r="AA25" s="64"/>
      <c r="AB25" s="68">
        <f t="shared" si="9"/>
        <v>0</v>
      </c>
      <c r="AC25" s="64"/>
      <c r="AD25" s="64"/>
      <c r="AE25" s="64"/>
      <c r="AF25" s="64"/>
      <c r="AG25" s="64"/>
      <c r="AH25" s="64"/>
      <c r="AI25" s="64"/>
      <c r="AJ25" s="68">
        <f t="shared" si="10"/>
        <v>0</v>
      </c>
      <c r="AK25" s="64"/>
      <c r="AL25" s="64"/>
      <c r="AM25" s="64"/>
      <c r="AN25" s="64"/>
      <c r="AO25" s="64"/>
      <c r="AP25" s="64"/>
      <c r="AQ25" s="64"/>
      <c r="AR25" s="68">
        <f t="shared" si="11"/>
        <v>0</v>
      </c>
      <c r="AS25" s="64"/>
      <c r="AT25" s="64"/>
      <c r="AU25" s="64"/>
      <c r="AV25" s="64"/>
      <c r="AW25" s="64"/>
      <c r="AX25" s="64"/>
      <c r="AY25" s="64"/>
      <c r="AZ25" s="68">
        <f t="shared" si="12"/>
        <v>0</v>
      </c>
      <c r="BA25" s="64"/>
      <c r="BB25" s="64"/>
      <c r="BC25" s="64"/>
      <c r="BD25" s="64"/>
      <c r="BE25" s="64"/>
      <c r="BF25" s="65"/>
      <c r="BG25" s="65"/>
      <c r="BH25" s="65"/>
    </row>
    <row r="26" spans="1:60" s="70" customFormat="1" x14ac:dyDescent="0.25">
      <c r="A26" s="65"/>
      <c r="B26" s="83" t="s">
        <v>73</v>
      </c>
      <c r="C26" s="83" t="s">
        <v>74</v>
      </c>
      <c r="D26" s="61" t="s">
        <v>75</v>
      </c>
      <c r="E26" s="65"/>
      <c r="F26" s="65"/>
      <c r="G26" s="65"/>
      <c r="H26" s="65"/>
      <c r="I26" s="65"/>
      <c r="J26" s="65"/>
      <c r="K26" s="65">
        <f t="shared" si="7"/>
        <v>0</v>
      </c>
      <c r="L26" s="65"/>
      <c r="M26" s="64"/>
      <c r="N26" s="64"/>
      <c r="O26" s="64"/>
      <c r="P26" s="67"/>
      <c r="Q26" s="65"/>
      <c r="R26" s="64"/>
      <c r="S26" s="64"/>
      <c r="T26" s="68">
        <f t="shared" si="8"/>
        <v>0</v>
      </c>
      <c r="U26" s="64"/>
      <c r="V26" s="64"/>
      <c r="W26" s="64"/>
      <c r="X26" s="64"/>
      <c r="Y26" s="64"/>
      <c r="Z26" s="64"/>
      <c r="AA26" s="64"/>
      <c r="AB26" s="68">
        <f t="shared" si="9"/>
        <v>0</v>
      </c>
      <c r="AC26" s="64"/>
      <c r="AD26" s="64"/>
      <c r="AE26" s="64"/>
      <c r="AF26" s="64"/>
      <c r="AG26" s="64"/>
      <c r="AH26" s="64"/>
      <c r="AI26" s="64"/>
      <c r="AJ26" s="68">
        <f t="shared" si="10"/>
        <v>0</v>
      </c>
      <c r="AK26" s="64"/>
      <c r="AL26" s="64"/>
      <c r="AM26" s="64"/>
      <c r="AN26" s="64"/>
      <c r="AO26" s="64"/>
      <c r="AP26" s="64"/>
      <c r="AQ26" s="64"/>
      <c r="AR26" s="68">
        <f t="shared" si="11"/>
        <v>0</v>
      </c>
      <c r="AS26" s="64"/>
      <c r="AT26" s="64"/>
      <c r="AU26" s="64"/>
      <c r="AV26" s="64"/>
      <c r="AW26" s="64"/>
      <c r="AX26" s="64"/>
      <c r="AY26" s="64"/>
      <c r="AZ26" s="68">
        <f t="shared" si="12"/>
        <v>0</v>
      </c>
      <c r="BA26" s="64"/>
      <c r="BB26" s="64"/>
      <c r="BC26" s="64"/>
      <c r="BD26" s="64"/>
      <c r="BE26" s="64"/>
      <c r="BF26" s="65"/>
      <c r="BG26" s="65"/>
      <c r="BH26" s="65"/>
    </row>
    <row r="27" spans="1:60" s="70" customFormat="1" x14ac:dyDescent="0.25">
      <c r="A27" s="65"/>
      <c r="B27" s="83" t="s">
        <v>73</v>
      </c>
      <c r="C27" s="83" t="s">
        <v>74</v>
      </c>
      <c r="D27" s="61" t="s">
        <v>75</v>
      </c>
      <c r="E27" s="65"/>
      <c r="F27" s="65"/>
      <c r="G27" s="65"/>
      <c r="H27" s="65"/>
      <c r="I27" s="65"/>
      <c r="J27" s="65"/>
      <c r="K27" s="65">
        <f t="shared" si="7"/>
        <v>0</v>
      </c>
      <c r="L27" s="65"/>
      <c r="M27" s="64"/>
      <c r="N27" s="64"/>
      <c r="O27" s="64"/>
      <c r="P27" s="67"/>
      <c r="Q27" s="65"/>
      <c r="R27" s="64"/>
      <c r="S27" s="64"/>
      <c r="T27" s="68">
        <f t="shared" si="8"/>
        <v>0</v>
      </c>
      <c r="U27" s="64"/>
      <c r="V27" s="64"/>
      <c r="W27" s="64"/>
      <c r="X27" s="64"/>
      <c r="Y27" s="64"/>
      <c r="Z27" s="64"/>
      <c r="AA27" s="64"/>
      <c r="AB27" s="68">
        <f t="shared" si="9"/>
        <v>0</v>
      </c>
      <c r="AC27" s="64"/>
      <c r="AD27" s="64"/>
      <c r="AE27" s="64"/>
      <c r="AF27" s="64"/>
      <c r="AG27" s="64"/>
      <c r="AH27" s="64"/>
      <c r="AI27" s="64"/>
      <c r="AJ27" s="68">
        <f t="shared" si="10"/>
        <v>0</v>
      </c>
      <c r="AK27" s="64"/>
      <c r="AL27" s="64"/>
      <c r="AM27" s="64"/>
      <c r="AN27" s="64"/>
      <c r="AO27" s="64"/>
      <c r="AP27" s="64"/>
      <c r="AQ27" s="64"/>
      <c r="AR27" s="68">
        <f t="shared" si="11"/>
        <v>0</v>
      </c>
      <c r="AS27" s="64"/>
      <c r="AT27" s="64"/>
      <c r="AU27" s="64"/>
      <c r="AV27" s="64"/>
      <c r="AW27" s="64"/>
      <c r="AX27" s="64"/>
      <c r="AY27" s="64"/>
      <c r="AZ27" s="68">
        <f t="shared" si="12"/>
        <v>0</v>
      </c>
      <c r="BA27" s="64"/>
      <c r="BB27" s="64"/>
      <c r="BC27" s="64"/>
      <c r="BD27" s="64"/>
      <c r="BE27" s="64"/>
      <c r="BF27" s="65"/>
      <c r="BG27" s="65"/>
      <c r="BH27" s="65"/>
    </row>
    <row r="28" spans="1:60" s="70" customFormat="1" x14ac:dyDescent="0.25">
      <c r="A28" s="65"/>
      <c r="B28" s="83" t="s">
        <v>73</v>
      </c>
      <c r="C28" s="83" t="s">
        <v>74</v>
      </c>
      <c r="D28" s="61" t="s">
        <v>75</v>
      </c>
      <c r="E28" s="65"/>
      <c r="F28" s="65"/>
      <c r="G28" s="65"/>
      <c r="H28" s="65"/>
      <c r="I28" s="65"/>
      <c r="J28" s="65"/>
      <c r="K28" s="65">
        <f t="shared" si="7"/>
        <v>0</v>
      </c>
      <c r="L28" s="65"/>
      <c r="M28" s="64"/>
      <c r="N28" s="64"/>
      <c r="O28" s="64"/>
      <c r="P28" s="67"/>
      <c r="Q28" s="65"/>
      <c r="R28" s="64"/>
      <c r="S28" s="64"/>
      <c r="T28" s="68">
        <f t="shared" si="8"/>
        <v>0</v>
      </c>
      <c r="U28" s="64"/>
      <c r="V28" s="64"/>
      <c r="W28" s="64"/>
      <c r="X28" s="64"/>
      <c r="Y28" s="64"/>
      <c r="Z28" s="64"/>
      <c r="AA28" s="64"/>
      <c r="AB28" s="68">
        <f t="shared" si="9"/>
        <v>0</v>
      </c>
      <c r="AC28" s="64"/>
      <c r="AD28" s="64"/>
      <c r="AE28" s="64"/>
      <c r="AF28" s="64"/>
      <c r="AG28" s="64"/>
      <c r="AH28" s="64"/>
      <c r="AI28" s="64"/>
      <c r="AJ28" s="68">
        <f t="shared" si="10"/>
        <v>0</v>
      </c>
      <c r="AK28" s="64"/>
      <c r="AL28" s="64"/>
      <c r="AM28" s="64"/>
      <c r="AN28" s="64"/>
      <c r="AO28" s="64"/>
      <c r="AP28" s="64"/>
      <c r="AQ28" s="64"/>
      <c r="AR28" s="68">
        <f t="shared" si="11"/>
        <v>0</v>
      </c>
      <c r="AS28" s="64"/>
      <c r="AT28" s="64"/>
      <c r="AU28" s="64"/>
      <c r="AV28" s="64"/>
      <c r="AW28" s="64"/>
      <c r="AX28" s="64"/>
      <c r="AY28" s="64"/>
      <c r="AZ28" s="68">
        <f t="shared" si="12"/>
        <v>0</v>
      </c>
      <c r="BA28" s="64"/>
      <c r="BB28" s="64"/>
      <c r="BC28" s="64"/>
      <c r="BD28" s="64"/>
      <c r="BE28" s="64"/>
      <c r="BF28" s="65"/>
      <c r="BG28" s="65"/>
      <c r="BH28" s="65"/>
    </row>
    <row r="29" spans="1:60" s="70" customFormat="1" x14ac:dyDescent="0.25">
      <c r="A29" s="71"/>
      <c r="B29" s="71"/>
      <c r="C29" s="71"/>
      <c r="D29" s="72"/>
      <c r="E29" s="71"/>
      <c r="F29" s="71"/>
      <c r="G29" s="71"/>
      <c r="H29" s="71"/>
      <c r="I29" s="84">
        <f>SUM(I15:I28)</f>
        <v>0</v>
      </c>
      <c r="J29" s="85"/>
      <c r="K29" s="70">
        <f>SUM(K15:K28)</f>
        <v>0</v>
      </c>
      <c r="M29" s="75">
        <f>SUM(M15:M28)</f>
        <v>0</v>
      </c>
      <c r="N29" s="75">
        <f>SUM(N15:N28)</f>
        <v>0</v>
      </c>
      <c r="O29" s="75">
        <f>SUM(O15:O28)</f>
        <v>0</v>
      </c>
      <c r="R29" s="75">
        <f>SUM(R15:R28)</f>
        <v>0</v>
      </c>
      <c r="S29" s="75">
        <f t="shared" ref="S29:BE29" si="13">SUM(S15:S28)</f>
        <v>0</v>
      </c>
      <c r="T29" s="75">
        <f t="shared" si="13"/>
        <v>0</v>
      </c>
      <c r="U29" s="75">
        <f t="shared" si="13"/>
        <v>0</v>
      </c>
      <c r="V29" s="75">
        <f t="shared" si="13"/>
        <v>0</v>
      </c>
      <c r="W29" s="75">
        <f t="shared" si="13"/>
        <v>0</v>
      </c>
      <c r="X29" s="75">
        <f t="shared" si="13"/>
        <v>0</v>
      </c>
      <c r="Y29" s="75">
        <f t="shared" si="13"/>
        <v>0</v>
      </c>
      <c r="Z29" s="75">
        <f t="shared" si="13"/>
        <v>0</v>
      </c>
      <c r="AA29" s="75">
        <f t="shared" si="13"/>
        <v>0</v>
      </c>
      <c r="AB29" s="75">
        <f t="shared" si="13"/>
        <v>0</v>
      </c>
      <c r="AC29" s="75">
        <f t="shared" si="13"/>
        <v>0</v>
      </c>
      <c r="AD29" s="75">
        <f t="shared" si="13"/>
        <v>0</v>
      </c>
      <c r="AE29" s="75">
        <f t="shared" si="13"/>
        <v>0</v>
      </c>
      <c r="AF29" s="75">
        <f t="shared" si="13"/>
        <v>0</v>
      </c>
      <c r="AG29" s="75">
        <f t="shared" si="13"/>
        <v>0</v>
      </c>
      <c r="AH29" s="75">
        <f t="shared" si="13"/>
        <v>0</v>
      </c>
      <c r="AI29" s="75">
        <f t="shared" si="13"/>
        <v>0</v>
      </c>
      <c r="AJ29" s="75">
        <f t="shared" si="13"/>
        <v>0</v>
      </c>
      <c r="AK29" s="75">
        <f t="shared" si="13"/>
        <v>0</v>
      </c>
      <c r="AL29" s="75">
        <f t="shared" si="13"/>
        <v>0</v>
      </c>
      <c r="AM29" s="75">
        <f t="shared" si="13"/>
        <v>0</v>
      </c>
      <c r="AN29" s="75">
        <f t="shared" si="13"/>
        <v>0</v>
      </c>
      <c r="AO29" s="75">
        <f t="shared" si="13"/>
        <v>0</v>
      </c>
      <c r="AP29" s="75">
        <f t="shared" si="13"/>
        <v>0</v>
      </c>
      <c r="AQ29" s="75">
        <f t="shared" si="13"/>
        <v>0</v>
      </c>
      <c r="AR29" s="75">
        <f t="shared" si="13"/>
        <v>0</v>
      </c>
      <c r="AS29" s="75">
        <f t="shared" si="13"/>
        <v>0</v>
      </c>
      <c r="AT29" s="75">
        <f t="shared" si="13"/>
        <v>0</v>
      </c>
      <c r="AU29" s="75">
        <f t="shared" si="13"/>
        <v>0</v>
      </c>
      <c r="AV29" s="75">
        <f t="shared" si="13"/>
        <v>0</v>
      </c>
      <c r="AW29" s="75">
        <f t="shared" si="13"/>
        <v>0</v>
      </c>
      <c r="AX29" s="75">
        <f t="shared" si="13"/>
        <v>0</v>
      </c>
      <c r="AY29" s="75">
        <f t="shared" si="13"/>
        <v>0</v>
      </c>
      <c r="AZ29" s="75">
        <f t="shared" si="13"/>
        <v>0</v>
      </c>
      <c r="BA29" s="75">
        <f t="shared" si="13"/>
        <v>0</v>
      </c>
      <c r="BB29" s="75">
        <f t="shared" si="13"/>
        <v>0</v>
      </c>
      <c r="BC29" s="75">
        <f t="shared" si="13"/>
        <v>0</v>
      </c>
      <c r="BD29" s="75">
        <f t="shared" si="13"/>
        <v>0</v>
      </c>
      <c r="BE29" s="75">
        <f t="shared" si="13"/>
        <v>0</v>
      </c>
    </row>
    <row r="30" spans="1:60" x14ac:dyDescent="0.25">
      <c r="A30" s="76"/>
      <c r="B30" s="76"/>
      <c r="C30" s="76"/>
      <c r="D30" s="72"/>
      <c r="E30" s="76"/>
      <c r="F30" s="76"/>
      <c r="G30" s="76"/>
      <c r="H30" s="76"/>
      <c r="I30" s="77"/>
      <c r="J30" s="78"/>
    </row>
    <row r="31" spans="1:60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0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2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2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2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2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2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2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2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2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2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2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2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2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2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2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2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2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2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fe4FOAim1O/1Nquxeee/EkrA+FGbZ2Ln9GKs0XINSbU+DW+JmJP/l8LYl3r7JY1y3Y+4XzOZ0p2ka+1oolRT7w==" saltValue="rvOeY6HMwGgfWNI6prmrm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3" t="s">
        <v>113</v>
      </c>
      <c r="B1" s="253"/>
      <c r="C1" s="253"/>
      <c r="D1" s="253"/>
      <c r="E1" s="253"/>
      <c r="F1" s="253"/>
      <c r="G1" s="253"/>
      <c r="H1" s="253"/>
      <c r="I1" s="253"/>
    </row>
    <row r="2" spans="1:9" x14ac:dyDescent="0.25">
      <c r="A2" s="253" t="s">
        <v>114</v>
      </c>
      <c r="B2" s="253"/>
      <c r="C2" s="253"/>
      <c r="D2" s="253"/>
      <c r="E2" s="253"/>
      <c r="F2" s="253"/>
      <c r="G2" s="253"/>
      <c r="H2" s="253"/>
      <c r="I2" s="253"/>
    </row>
    <row r="3" spans="1:9" x14ac:dyDescent="0.25">
      <c r="A3" s="253" t="s">
        <v>115</v>
      </c>
      <c r="B3" s="253"/>
      <c r="C3" s="253"/>
      <c r="D3" s="253"/>
      <c r="E3" s="253"/>
      <c r="F3" s="253"/>
      <c r="G3" s="253"/>
      <c r="H3" s="253"/>
      <c r="I3" s="253"/>
    </row>
    <row r="4" spans="1:9" ht="40.5" customHeight="1" x14ac:dyDescent="0.25">
      <c r="A4" s="257" t="s">
        <v>116</v>
      </c>
      <c r="B4" s="257"/>
      <c r="C4" s="257"/>
      <c r="D4" s="257"/>
      <c r="E4" s="257"/>
      <c r="F4" s="257"/>
      <c r="G4" s="257"/>
      <c r="H4" s="257"/>
      <c r="I4" s="257"/>
    </row>
    <row r="5" spans="1:9" ht="42" customHeight="1" x14ac:dyDescent="0.25">
      <c r="A5" s="257" t="s">
        <v>117</v>
      </c>
      <c r="B5" s="257"/>
      <c r="C5" s="257"/>
      <c r="D5" s="257"/>
      <c r="E5" s="257"/>
      <c r="F5" s="257"/>
      <c r="G5" s="257"/>
      <c r="H5" s="257"/>
      <c r="I5" s="257"/>
    </row>
    <row r="6" spans="1:9" ht="15.75" thickBot="1" x14ac:dyDescent="0.3">
      <c r="A6" t="s">
        <v>118</v>
      </c>
    </row>
    <row r="7" spans="1:9" ht="15.75" thickBot="1" x14ac:dyDescent="0.3">
      <c r="A7" s="262" t="s">
        <v>119</v>
      </c>
      <c r="B7" s="263"/>
      <c r="C7" s="263"/>
      <c r="D7" s="263"/>
      <c r="E7" s="263"/>
      <c r="F7" s="263"/>
      <c r="G7" s="263"/>
      <c r="H7" s="263"/>
      <c r="I7" s="264"/>
    </row>
    <row r="8" spans="1:9" ht="30.75" thickBot="1" x14ac:dyDescent="0.3">
      <c r="A8" s="6" t="s">
        <v>120</v>
      </c>
      <c r="B8" s="7" t="s">
        <v>121</v>
      </c>
      <c r="C8" s="8" t="s">
        <v>122</v>
      </c>
      <c r="D8" s="8" t="s">
        <v>94</v>
      </c>
      <c r="E8" s="8" t="s">
        <v>123</v>
      </c>
      <c r="F8" s="8" t="s">
        <v>124</v>
      </c>
      <c r="G8" s="8" t="s">
        <v>105</v>
      </c>
      <c r="H8" s="8" t="s">
        <v>88</v>
      </c>
      <c r="I8" s="8" t="s">
        <v>78</v>
      </c>
    </row>
    <row r="9" spans="1:9" ht="15.75" thickBot="1" x14ac:dyDescent="0.3">
      <c r="A9" s="9" t="s">
        <v>125</v>
      </c>
      <c r="B9" s="10" t="s">
        <v>126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127</v>
      </c>
      <c r="B10" s="10" t="s">
        <v>128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129</v>
      </c>
      <c r="B11" s="10" t="s">
        <v>126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130</v>
      </c>
      <c r="B12" s="10" t="s">
        <v>126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131</v>
      </c>
      <c r="B13" s="13" t="s">
        <v>128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132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133</v>
      </c>
      <c r="B15" s="13" t="s">
        <v>128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134</v>
      </c>
      <c r="B16" s="13" t="s">
        <v>126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135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136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137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4" t="s">
        <v>138</v>
      </c>
      <c r="B21" s="255"/>
      <c r="C21" s="255"/>
      <c r="D21" s="255"/>
      <c r="E21" s="255"/>
      <c r="F21" s="255"/>
      <c r="G21" s="255"/>
      <c r="H21" s="255"/>
      <c r="I21" s="255"/>
    </row>
    <row r="22" spans="1:9" ht="30" x14ac:dyDescent="0.25">
      <c r="A22" s="21" t="s">
        <v>120</v>
      </c>
      <c r="B22" s="22" t="s">
        <v>121</v>
      </c>
      <c r="C22" s="23" t="s">
        <v>122</v>
      </c>
      <c r="D22" s="23" t="s">
        <v>94</v>
      </c>
      <c r="E22" s="23" t="s">
        <v>123</v>
      </c>
      <c r="F22" s="23" t="s">
        <v>124</v>
      </c>
      <c r="G22" s="23" t="s">
        <v>105</v>
      </c>
      <c r="H22" s="23" t="s">
        <v>88</v>
      </c>
      <c r="I22" s="23" t="s">
        <v>78</v>
      </c>
    </row>
    <row r="23" spans="1:9" x14ac:dyDescent="0.25">
      <c r="A23" s="24" t="s">
        <v>125</v>
      </c>
      <c r="B23" s="24" t="s">
        <v>126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127</v>
      </c>
      <c r="B24" s="24" t="s">
        <v>128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129</v>
      </c>
      <c r="B25" s="24" t="s">
        <v>126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130</v>
      </c>
      <c r="B26" s="24" t="s">
        <v>126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131</v>
      </c>
      <c r="B27" s="26" t="s">
        <v>128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132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139</v>
      </c>
      <c r="B29" s="26" t="s">
        <v>128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133</v>
      </c>
      <c r="B30" s="26" t="s">
        <v>128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134</v>
      </c>
      <c r="B31" s="26" t="s">
        <v>126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140</v>
      </c>
      <c r="B32" s="26" t="s">
        <v>128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135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141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4" t="s">
        <v>142</v>
      </c>
      <c r="B37" s="255"/>
      <c r="C37" s="255"/>
      <c r="D37" s="255"/>
      <c r="E37" s="255"/>
      <c r="F37" s="255"/>
      <c r="G37" s="255"/>
      <c r="H37" s="255"/>
      <c r="I37" s="255"/>
    </row>
    <row r="38" spans="1:9" ht="30" x14ac:dyDescent="0.25">
      <c r="A38" s="21" t="s">
        <v>120</v>
      </c>
      <c r="B38" s="22" t="s">
        <v>121</v>
      </c>
      <c r="C38" s="22" t="s">
        <v>122</v>
      </c>
      <c r="D38" s="22" t="s">
        <v>94</v>
      </c>
      <c r="E38" s="22" t="s">
        <v>123</v>
      </c>
      <c r="F38" s="22" t="s">
        <v>124</v>
      </c>
      <c r="G38" s="22" t="s">
        <v>105</v>
      </c>
      <c r="H38" s="22" t="s">
        <v>88</v>
      </c>
      <c r="I38" s="22" t="s">
        <v>78</v>
      </c>
    </row>
    <row r="39" spans="1:9" x14ac:dyDescent="0.25">
      <c r="A39" s="24" t="s">
        <v>125</v>
      </c>
      <c r="B39" s="24" t="s">
        <v>126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127</v>
      </c>
      <c r="B40" s="24" t="s">
        <v>126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129</v>
      </c>
      <c r="B41" s="24" t="s">
        <v>126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130</v>
      </c>
      <c r="B42" s="24" t="s">
        <v>126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131</v>
      </c>
      <c r="B43" s="26" t="s">
        <v>128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143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139</v>
      </c>
      <c r="B45" s="26" t="s">
        <v>128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133</v>
      </c>
      <c r="B46" s="26" t="s">
        <v>128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134</v>
      </c>
      <c r="B47" s="26" t="s">
        <v>126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140</v>
      </c>
      <c r="B48" s="26" t="s">
        <v>128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135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141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144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58" t="s">
        <v>145</v>
      </c>
      <c r="B54" s="259"/>
      <c r="C54" s="259"/>
      <c r="D54" s="259"/>
      <c r="E54" s="259"/>
      <c r="F54" s="259"/>
      <c r="G54" s="259"/>
      <c r="H54" s="259"/>
      <c r="I54" s="259"/>
    </row>
    <row r="55" spans="1:9" ht="30" x14ac:dyDescent="0.25">
      <c r="A55" s="21" t="s">
        <v>120</v>
      </c>
      <c r="B55" s="22" t="s">
        <v>121</v>
      </c>
      <c r="C55" s="23" t="s">
        <v>122</v>
      </c>
      <c r="D55" s="23" t="s">
        <v>94</v>
      </c>
      <c r="E55" s="23" t="s">
        <v>123</v>
      </c>
      <c r="F55" s="23" t="s">
        <v>124</v>
      </c>
      <c r="G55" s="23" t="s">
        <v>105</v>
      </c>
      <c r="H55" s="23" t="s">
        <v>88</v>
      </c>
      <c r="I55" s="23" t="s">
        <v>78</v>
      </c>
    </row>
    <row r="56" spans="1:9" x14ac:dyDescent="0.25">
      <c r="A56" s="24" t="s">
        <v>125</v>
      </c>
      <c r="B56" s="24" t="s">
        <v>128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127</v>
      </c>
      <c r="B57" s="24" t="s">
        <v>128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129</v>
      </c>
      <c r="B58" s="24" t="s">
        <v>128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130</v>
      </c>
      <c r="B59" s="24" t="s">
        <v>128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131</v>
      </c>
      <c r="B60" s="26" t="s">
        <v>128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132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139</v>
      </c>
      <c r="B62" s="26" t="s">
        <v>128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133</v>
      </c>
      <c r="B63" s="26" t="s">
        <v>128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134</v>
      </c>
      <c r="B64" s="26" t="s">
        <v>126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140</v>
      </c>
      <c r="B65" s="26" t="s">
        <v>128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135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141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0" t="s">
        <v>146</v>
      </c>
      <c r="B70" s="261"/>
      <c r="C70" s="261"/>
      <c r="D70" s="261"/>
      <c r="E70" s="261"/>
      <c r="F70" s="261"/>
      <c r="G70" s="261"/>
      <c r="H70" s="261"/>
      <c r="I70" s="261"/>
    </row>
    <row r="71" spans="1:9" ht="30" x14ac:dyDescent="0.25">
      <c r="A71" s="21" t="s">
        <v>120</v>
      </c>
      <c r="B71" s="22" t="s">
        <v>121</v>
      </c>
      <c r="C71" s="23" t="s">
        <v>122</v>
      </c>
      <c r="D71" s="23" t="s">
        <v>94</v>
      </c>
      <c r="E71" s="23" t="s">
        <v>123</v>
      </c>
      <c r="F71" s="23" t="s">
        <v>124</v>
      </c>
      <c r="G71" s="23" t="s">
        <v>105</v>
      </c>
      <c r="H71" s="23" t="s">
        <v>88</v>
      </c>
      <c r="I71" s="23" t="s">
        <v>78</v>
      </c>
    </row>
    <row r="72" spans="1:9" x14ac:dyDescent="0.25">
      <c r="A72" s="24" t="s">
        <v>125</v>
      </c>
      <c r="B72" s="24" t="s">
        <v>128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127</v>
      </c>
      <c r="B73" s="24" t="s">
        <v>128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129</v>
      </c>
      <c r="B74" s="24" t="s">
        <v>128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130</v>
      </c>
      <c r="B75" s="24" t="s">
        <v>128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131</v>
      </c>
      <c r="B76" s="26" t="s">
        <v>128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132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139</v>
      </c>
      <c r="B78" s="26" t="s">
        <v>128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133</v>
      </c>
      <c r="B79" s="26" t="s">
        <v>128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134</v>
      </c>
      <c r="B80" s="26" t="s">
        <v>126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140</v>
      </c>
      <c r="B81" s="26" t="s">
        <v>128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135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141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6"/>
      <c r="B84" s="256"/>
      <c r="C84" s="256"/>
      <c r="D84" s="256"/>
      <c r="E84" s="256"/>
      <c r="F84" s="256"/>
      <c r="G84" s="256"/>
      <c r="H84" s="256"/>
      <c r="I84" s="256"/>
      <c r="J84" s="256"/>
    </row>
  </sheetData>
  <sheetProtection algorithmName="SHA-512" hashValue="1Bz/YSzXFx3l7ic2bRspA6hwgvrC8R2ecnPhOh7TZSIKX5mn5XWX3i3NfRr7kXHbcTmcBhrg0s/VT6VujSwr7g==" saltValue="fOnguWY/2b16TqTDzzzb2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BBAA-0B01-40E4-95AC-A1F83ACF654C}">
  <sheetPr>
    <tabColor rgb="FF7030A0"/>
  </sheetPr>
  <dimension ref="B1:I71"/>
  <sheetViews>
    <sheetView showGridLines="0" topLeftCell="A6" zoomScaleNormal="100" workbookViewId="0">
      <selection activeCell="P15" sqref="P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65" customWidth="1"/>
    <col min="5" max="5" width="16.7109375" style="120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5" t="s">
        <v>147</v>
      </c>
      <c r="C1" s="266"/>
      <c r="D1" s="266"/>
      <c r="E1" s="267"/>
    </row>
    <row r="2" spans="2:6" x14ac:dyDescent="0.25">
      <c r="B2" s="268"/>
      <c r="C2" s="269"/>
      <c r="D2" s="269"/>
      <c r="E2" s="270"/>
    </row>
    <row r="3" spans="2:6" ht="15.75" thickBot="1" x14ac:dyDescent="0.3">
      <c r="B3" s="271"/>
      <c r="C3" s="272"/>
      <c r="D3" s="272"/>
      <c r="E3" s="273"/>
    </row>
    <row r="5" spans="2:6" x14ac:dyDescent="0.25">
      <c r="B5" t="s">
        <v>148</v>
      </c>
      <c r="D5" s="121"/>
      <c r="E5"/>
      <c r="F5" s="122"/>
    </row>
    <row r="6" spans="2:6" x14ac:dyDescent="0.25">
      <c r="D6" s="121"/>
      <c r="E6"/>
      <c r="F6" s="122"/>
    </row>
    <row r="7" spans="2:6" ht="46.5" customHeight="1" x14ac:dyDescent="0.25">
      <c r="B7" s="274" t="s">
        <v>149</v>
      </c>
      <c r="C7" s="274"/>
      <c r="D7" s="274"/>
      <c r="E7" s="274"/>
      <c r="F7" s="274"/>
    </row>
    <row r="8" spans="2:6" x14ac:dyDescent="0.25">
      <c r="B8" s="123" t="s">
        <v>150</v>
      </c>
      <c r="C8" s="177"/>
      <c r="D8" s="124"/>
      <c r="E8" s="177"/>
      <c r="F8" s="125"/>
    </row>
    <row r="9" spans="2:6" ht="15.75" thickBot="1" x14ac:dyDescent="0.3">
      <c r="C9" s="177"/>
      <c r="D9" s="126"/>
      <c r="E9" s="127"/>
      <c r="F9" s="177"/>
    </row>
    <row r="10" spans="2:6" ht="34.5" customHeight="1" x14ac:dyDescent="0.25">
      <c r="C10" s="128" t="s">
        <v>151</v>
      </c>
      <c r="D10" s="129" t="s">
        <v>152</v>
      </c>
      <c r="E10" s="130" t="s">
        <v>153</v>
      </c>
    </row>
    <row r="11" spans="2:6" ht="15.75" thickBot="1" x14ac:dyDescent="0.3">
      <c r="C11" s="131">
        <v>2020</v>
      </c>
      <c r="D11" s="132">
        <v>2025</v>
      </c>
      <c r="E11" s="133">
        <f>VLOOKUP(D11,C14:D64,2)/VLOOKUP(C11,C14:D64,2)-1</f>
        <v>0.27006675424567606</v>
      </c>
    </row>
    <row r="12" spans="2:6" x14ac:dyDescent="0.25">
      <c r="C12" s="91"/>
      <c r="D12" s="134"/>
      <c r="E12" s="135"/>
    </row>
    <row r="13" spans="2:6" ht="30.75" thickBot="1" x14ac:dyDescent="0.3">
      <c r="C13" s="136" t="s">
        <v>154</v>
      </c>
      <c r="D13" s="137" t="s">
        <v>155</v>
      </c>
      <c r="E13" s="136" t="s">
        <v>156</v>
      </c>
    </row>
    <row r="14" spans="2:6" ht="15" customHeight="1" x14ac:dyDescent="0.25">
      <c r="B14" s="275" t="s">
        <v>157</v>
      </c>
      <c r="C14" s="138">
        <v>2000</v>
      </c>
      <c r="D14" s="139">
        <v>1.7920432742500001</v>
      </c>
      <c r="E14" s="140"/>
    </row>
    <row r="15" spans="2:6" x14ac:dyDescent="0.25">
      <c r="B15" s="276"/>
      <c r="C15" s="141">
        <v>2001</v>
      </c>
      <c r="D15" s="142">
        <v>1.857</v>
      </c>
      <c r="E15" s="143">
        <f>D15/D14-1</f>
        <v>3.6247297530906719E-2</v>
      </c>
    </row>
    <row r="16" spans="2:6" x14ac:dyDescent="0.25">
      <c r="B16" s="276"/>
      <c r="C16" s="144">
        <v>2002</v>
      </c>
      <c r="D16" s="145">
        <v>1.8934664882500001</v>
      </c>
      <c r="E16" s="143">
        <f t="shared" ref="E16:E40" si="0">D16/D15-1</f>
        <v>1.9637311927840573E-2</v>
      </c>
    </row>
    <row r="17" spans="2:6" x14ac:dyDescent="0.25">
      <c r="B17" s="276"/>
      <c r="C17" s="144">
        <v>2003</v>
      </c>
      <c r="D17" s="145">
        <v>1.92367206125</v>
      </c>
      <c r="E17" s="143">
        <f t="shared" si="0"/>
        <v>1.595252579723061E-2</v>
      </c>
    </row>
    <row r="18" spans="2:6" x14ac:dyDescent="0.25">
      <c r="B18" s="276"/>
      <c r="C18" s="144">
        <v>2004</v>
      </c>
      <c r="D18" s="145">
        <v>1.947214794</v>
      </c>
      <c r="E18" s="143">
        <f t="shared" si="0"/>
        <v>1.2238433579319086E-2</v>
      </c>
    </row>
    <row r="19" spans="2:6" x14ac:dyDescent="0.25">
      <c r="B19" s="276"/>
      <c r="C19" s="144">
        <v>2005</v>
      </c>
      <c r="D19" s="145">
        <v>2.0022891084999999</v>
      </c>
      <c r="E19" s="143">
        <f t="shared" si="0"/>
        <v>2.8283636027058634E-2</v>
      </c>
    </row>
    <row r="20" spans="2:6" ht="15" customHeight="1" x14ac:dyDescent="0.25">
      <c r="B20" s="276"/>
      <c r="C20" s="144">
        <v>2006</v>
      </c>
      <c r="D20" s="145">
        <v>2.0763124742499999</v>
      </c>
      <c r="E20" s="143">
        <f t="shared" si="0"/>
        <v>3.6969369426103516E-2</v>
      </c>
      <c r="F20" s="146"/>
    </row>
    <row r="21" spans="2:6" x14ac:dyDescent="0.25">
      <c r="B21" s="276"/>
      <c r="C21" s="144">
        <v>2007</v>
      </c>
      <c r="D21" s="145">
        <v>2.1565137445000002</v>
      </c>
      <c r="E21" s="143">
        <f t="shared" si="0"/>
        <v>3.8626782454298292E-2</v>
      </c>
    </row>
    <row r="22" spans="2:6" x14ac:dyDescent="0.25">
      <c r="B22" s="276"/>
      <c r="C22" s="144">
        <v>2008</v>
      </c>
      <c r="D22" s="145">
        <v>2.247033048</v>
      </c>
      <c r="E22" s="143">
        <f t="shared" si="0"/>
        <v>4.1974832634784409E-2</v>
      </c>
    </row>
    <row r="23" spans="2:6" x14ac:dyDescent="0.25">
      <c r="B23" s="276"/>
      <c r="C23" s="144">
        <v>2009</v>
      </c>
      <c r="D23" s="145">
        <v>2.2601417614999999</v>
      </c>
      <c r="E23" s="143">
        <f t="shared" si="0"/>
        <v>5.8337875856642185E-3</v>
      </c>
    </row>
    <row r="24" spans="2:6" x14ac:dyDescent="0.25">
      <c r="B24" s="276"/>
      <c r="C24" s="144">
        <v>2010</v>
      </c>
      <c r="D24" s="145">
        <v>2.2667905899999998</v>
      </c>
      <c r="E24" s="143">
        <f t="shared" si="0"/>
        <v>2.9417749865332521E-3</v>
      </c>
    </row>
    <row r="25" spans="2:6" x14ac:dyDescent="0.25">
      <c r="B25" s="276"/>
      <c r="C25" s="144">
        <v>2011</v>
      </c>
      <c r="D25" s="145">
        <v>2.3275173200000001</v>
      </c>
      <c r="E25" s="143">
        <f t="shared" si="0"/>
        <v>2.6789739761536646E-2</v>
      </c>
    </row>
    <row r="26" spans="2:6" x14ac:dyDescent="0.25">
      <c r="B26" s="276"/>
      <c r="C26" s="144">
        <v>2012</v>
      </c>
      <c r="D26" s="145">
        <v>2.3865036740000001</v>
      </c>
      <c r="E26" s="143">
        <f t="shared" si="0"/>
        <v>2.5343035470945408E-2</v>
      </c>
    </row>
    <row r="27" spans="2:6" x14ac:dyDescent="0.25">
      <c r="B27" s="276"/>
      <c r="C27" s="144">
        <v>2013</v>
      </c>
      <c r="D27" s="145">
        <v>2.4156387195</v>
      </c>
      <c r="E27" s="143">
        <f t="shared" si="0"/>
        <v>1.220825503744849E-2</v>
      </c>
    </row>
    <row r="28" spans="2:6" x14ac:dyDescent="0.25">
      <c r="B28" s="276"/>
      <c r="C28" s="144">
        <v>2014</v>
      </c>
      <c r="D28" s="145">
        <v>2.46027395075</v>
      </c>
      <c r="E28" s="143">
        <f t="shared" si="0"/>
        <v>1.8477610451300697E-2</v>
      </c>
    </row>
    <row r="29" spans="2:6" x14ac:dyDescent="0.25">
      <c r="B29" s="276"/>
      <c r="C29" s="144">
        <v>2015</v>
      </c>
      <c r="D29" s="145">
        <v>2.493890704</v>
      </c>
      <c r="E29" s="143">
        <f t="shared" si="0"/>
        <v>1.3663825217412162E-2</v>
      </c>
    </row>
    <row r="30" spans="2:6" x14ac:dyDescent="0.25">
      <c r="B30" s="276"/>
      <c r="C30" s="144">
        <v>2016</v>
      </c>
      <c r="D30" s="145">
        <v>2.5500688265</v>
      </c>
      <c r="E30" s="143">
        <f t="shared" si="0"/>
        <v>2.2526296926282718E-2</v>
      </c>
    </row>
    <row r="31" spans="2:6" x14ac:dyDescent="0.25">
      <c r="B31" s="276"/>
      <c r="C31" s="144">
        <v>2017</v>
      </c>
      <c r="D31" s="145">
        <v>2.6275299594999999</v>
      </c>
      <c r="E31" s="143">
        <f t="shared" si="0"/>
        <v>3.0376095027331518E-2</v>
      </c>
    </row>
    <row r="32" spans="2:6" x14ac:dyDescent="0.25">
      <c r="B32" s="276"/>
      <c r="C32" s="147">
        <v>2018</v>
      </c>
      <c r="D32" s="148">
        <v>2.7111181787500001</v>
      </c>
      <c r="E32" s="149">
        <f t="shared" si="0"/>
        <v>3.181247047166158E-2</v>
      </c>
    </row>
    <row r="33" spans="2:9" ht="15" customHeight="1" x14ac:dyDescent="0.25">
      <c r="B33" s="276"/>
      <c r="C33" s="147">
        <v>2019</v>
      </c>
      <c r="D33" s="148">
        <v>2.7793338379999999</v>
      </c>
      <c r="E33" s="149">
        <f t="shared" si="0"/>
        <v>2.5161448064005665E-2</v>
      </c>
      <c r="F33" s="150"/>
    </row>
    <row r="34" spans="2:9" x14ac:dyDescent="0.25">
      <c r="B34" s="276"/>
      <c r="C34" s="147">
        <v>2020</v>
      </c>
      <c r="D34" s="148">
        <v>2.8256199729999998</v>
      </c>
      <c r="E34" s="149">
        <f t="shared" si="0"/>
        <v>1.6653679513831676E-2</v>
      </c>
      <c r="F34" s="150"/>
    </row>
    <row r="35" spans="2:9" ht="14.65" customHeight="1" x14ac:dyDescent="0.25">
      <c r="B35" s="276"/>
      <c r="C35" s="147">
        <v>2021</v>
      </c>
      <c r="D35" s="148">
        <v>2.9596107615</v>
      </c>
      <c r="E35" s="149">
        <f t="shared" si="0"/>
        <v>4.7419960851189824E-2</v>
      </c>
      <c r="F35" s="150"/>
    </row>
    <row r="36" spans="2:9" x14ac:dyDescent="0.25">
      <c r="B36" s="276"/>
      <c r="C36" s="141">
        <v>2022</v>
      </c>
      <c r="D36" s="142">
        <v>3.22360687825</v>
      </c>
      <c r="E36" s="149">
        <f t="shared" si="0"/>
        <v>8.9199606983521251E-2</v>
      </c>
      <c r="F36" s="150"/>
    </row>
    <row r="37" spans="2:9" ht="14.65" customHeight="1" x14ac:dyDescent="0.25">
      <c r="B37" s="276"/>
      <c r="C37" s="147">
        <v>2023</v>
      </c>
      <c r="D37" s="142">
        <v>3.410501123905715</v>
      </c>
      <c r="E37" s="151">
        <f t="shared" si="0"/>
        <v>5.7976748627976082E-2</v>
      </c>
      <c r="F37" s="150"/>
      <c r="I37" s="152"/>
    </row>
    <row r="38" spans="2:9" x14ac:dyDescent="0.25">
      <c r="B38" s="276"/>
      <c r="C38" s="153">
        <v>2024</v>
      </c>
      <c r="D38" s="154">
        <v>3.5149722333949525</v>
      </c>
      <c r="E38" s="151">
        <f t="shared" si="0"/>
        <v>3.0632187380603026E-2</v>
      </c>
      <c r="F38" s="155"/>
    </row>
    <row r="39" spans="2:9" ht="15.75" customHeight="1" x14ac:dyDescent="0.25">
      <c r="B39" s="276"/>
      <c r="C39" s="147">
        <v>2025</v>
      </c>
      <c r="D39" s="156">
        <v>3.5887259878398647</v>
      </c>
      <c r="E39" s="151">
        <f t="shared" si="0"/>
        <v>2.0982741696845997E-2</v>
      </c>
      <c r="F39" s="155"/>
    </row>
    <row r="40" spans="2:9" x14ac:dyDescent="0.25">
      <c r="B40" s="276"/>
      <c r="C40" s="153">
        <v>2026</v>
      </c>
      <c r="D40" s="154">
        <v>3.6746740470795203</v>
      </c>
      <c r="E40" s="151">
        <f t="shared" si="0"/>
        <v>2.3949462714869973E-2</v>
      </c>
      <c r="F40" s="155"/>
    </row>
    <row r="41" spans="2:9" ht="15" customHeight="1" thickBot="1" x14ac:dyDescent="0.3">
      <c r="B41" s="277"/>
      <c r="C41" s="157">
        <v>2027</v>
      </c>
      <c r="D41" s="158">
        <v>3.7563707728723625</v>
      </c>
      <c r="E41" s="159">
        <f>D41/D40-1</f>
        <v>2.2232373469361688E-2</v>
      </c>
      <c r="F41" s="155"/>
    </row>
    <row r="42" spans="2:9" x14ac:dyDescent="0.25">
      <c r="B42" s="278" t="s">
        <v>158</v>
      </c>
      <c r="C42" s="160">
        <v>2028</v>
      </c>
      <c r="D42" s="161">
        <f>D41*(1+E42)</f>
        <v>3.8389096766238224</v>
      </c>
      <c r="E42" s="162">
        <v>2.1973044926112406E-2</v>
      </c>
      <c r="F42" s="155"/>
    </row>
    <row r="43" spans="2:9" ht="15" customHeight="1" x14ac:dyDescent="0.25">
      <c r="B43" s="279"/>
      <c r="C43" s="163">
        <v>2029</v>
      </c>
      <c r="D43" s="161">
        <f t="shared" ref="D43:D67" si="1">D42*(1+E43)</f>
        <v>3.9223984567293391</v>
      </c>
      <c r="E43" s="162">
        <v>2.1748044923771692E-2</v>
      </c>
    </row>
    <row r="44" spans="2:9" x14ac:dyDescent="0.25">
      <c r="B44" s="279"/>
      <c r="C44" s="164">
        <v>2030</v>
      </c>
      <c r="D44" s="161">
        <f t="shared" si="1"/>
        <v>4.0068560661208599</v>
      </c>
      <c r="E44" s="162">
        <v>2.153213405604526E-2</v>
      </c>
    </row>
    <row r="45" spans="2:9" ht="15" customHeight="1" x14ac:dyDescent="0.25">
      <c r="B45" s="279"/>
      <c r="C45" s="164">
        <v>2031</v>
      </c>
      <c r="D45" s="161">
        <f t="shared" si="1"/>
        <v>4.0949481789328335</v>
      </c>
      <c r="E45" s="162">
        <v>2.1985344958312281E-2</v>
      </c>
      <c r="G45" s="152"/>
      <c r="H45" s="152"/>
      <c r="I45" s="165"/>
    </row>
    <row r="46" spans="2:9" x14ac:dyDescent="0.25">
      <c r="B46" s="279"/>
      <c r="C46" s="164">
        <v>2032</v>
      </c>
      <c r="D46" s="161">
        <f t="shared" si="1"/>
        <v>4.1844651062758924</v>
      </c>
      <c r="E46" s="162">
        <v>2.1860332153553097E-2</v>
      </c>
      <c r="G46" s="152"/>
      <c r="H46" s="152"/>
      <c r="I46" s="165"/>
    </row>
    <row r="47" spans="2:9" ht="17.25" customHeight="1" x14ac:dyDescent="0.25">
      <c r="B47" s="279"/>
      <c r="C47" s="164">
        <v>2033</v>
      </c>
      <c r="D47" s="161">
        <f t="shared" si="1"/>
        <v>4.2741682183033731</v>
      </c>
      <c r="E47" s="162">
        <v>2.1437175301795008E-2</v>
      </c>
      <c r="F47" s="155"/>
      <c r="G47" s="152"/>
      <c r="H47" s="152"/>
      <c r="I47" s="165"/>
    </row>
    <row r="48" spans="2:9" x14ac:dyDescent="0.25">
      <c r="B48" s="279"/>
      <c r="C48" s="164">
        <v>2034</v>
      </c>
      <c r="D48" s="161">
        <f t="shared" si="1"/>
        <v>4.3666953171909784</v>
      </c>
      <c r="E48" s="162">
        <v>2.1647977843121335E-2</v>
      </c>
      <c r="G48" s="152"/>
      <c r="H48" s="152"/>
      <c r="I48" s="165"/>
    </row>
    <row r="49" spans="2:9" x14ac:dyDescent="0.25">
      <c r="B49" s="279"/>
      <c r="C49" s="164">
        <v>2035</v>
      </c>
      <c r="D49" s="161">
        <f t="shared" si="1"/>
        <v>4.4582747694812266</v>
      </c>
      <c r="E49" s="162">
        <v>2.0972256051324356E-2</v>
      </c>
      <c r="G49" s="152"/>
      <c r="H49" s="152"/>
      <c r="I49" s="165"/>
    </row>
    <row r="50" spans="2:9" x14ac:dyDescent="0.25">
      <c r="B50" s="279"/>
      <c r="C50" s="164">
        <v>2036</v>
      </c>
      <c r="D50" s="161">
        <f t="shared" si="1"/>
        <v>4.5485765711825668</v>
      </c>
      <c r="E50" s="162">
        <v>2.0254875791751115E-2</v>
      </c>
      <c r="G50" s="152"/>
      <c r="H50" s="152"/>
      <c r="I50" s="165"/>
    </row>
    <row r="51" spans="2:9" x14ac:dyDescent="0.25">
      <c r="B51" s="279"/>
      <c r="C51" s="164">
        <v>2037</v>
      </c>
      <c r="D51" s="161">
        <f t="shared" si="1"/>
        <v>4.6427380817310251</v>
      </c>
      <c r="E51" s="162">
        <v>2.0701313713177294E-2</v>
      </c>
      <c r="G51" s="152"/>
      <c r="H51" s="152"/>
      <c r="I51" s="165"/>
    </row>
    <row r="52" spans="2:9" x14ac:dyDescent="0.25">
      <c r="B52" s="279"/>
      <c r="C52" s="164">
        <v>2038</v>
      </c>
      <c r="D52" s="161">
        <f t="shared" si="1"/>
        <v>4.7393623585542635</v>
      </c>
      <c r="E52" s="162">
        <v>2.0811916399818164E-2</v>
      </c>
      <c r="G52" s="152"/>
      <c r="H52" s="152"/>
      <c r="I52" s="165"/>
    </row>
    <row r="53" spans="2:9" x14ac:dyDescent="0.25">
      <c r="B53" s="279"/>
      <c r="C53" s="164">
        <v>2039</v>
      </c>
      <c r="D53" s="161">
        <f t="shared" si="1"/>
        <v>4.8361661307918231</v>
      </c>
      <c r="E53" s="162">
        <v>2.0425484466878752E-2</v>
      </c>
      <c r="G53" s="152"/>
      <c r="H53" s="152"/>
      <c r="I53" s="165"/>
    </row>
    <row r="54" spans="2:9" x14ac:dyDescent="0.25">
      <c r="B54" s="279"/>
      <c r="C54" s="166">
        <v>2040</v>
      </c>
      <c r="D54" s="161">
        <f t="shared" si="1"/>
        <v>4.9396078887242822</v>
      </c>
      <c r="E54" s="162">
        <v>2.1389206891352819E-2</v>
      </c>
      <c r="G54" s="152"/>
      <c r="H54" s="152"/>
      <c r="I54" s="165"/>
    </row>
    <row r="55" spans="2:9" x14ac:dyDescent="0.25">
      <c r="B55" s="279"/>
      <c r="C55" s="166">
        <v>2041</v>
      </c>
      <c r="D55" s="161">
        <f t="shared" si="1"/>
        <v>5.0477600076847819</v>
      </c>
      <c r="E55" s="162">
        <v>2.1894879390605082E-2</v>
      </c>
      <c r="G55" s="152"/>
      <c r="H55" s="152"/>
      <c r="I55" s="165"/>
    </row>
    <row r="56" spans="2:9" x14ac:dyDescent="0.25">
      <c r="B56" s="279"/>
      <c r="C56" s="166">
        <v>2042</v>
      </c>
      <c r="D56" s="161">
        <f t="shared" si="1"/>
        <v>5.1567873061498997</v>
      </c>
      <c r="E56" s="162">
        <v>2.1599144630317868E-2</v>
      </c>
      <c r="G56" s="152"/>
      <c r="H56" s="152"/>
      <c r="I56" s="165"/>
    </row>
    <row r="57" spans="2:9" x14ac:dyDescent="0.25">
      <c r="B57" s="279"/>
      <c r="C57" s="166">
        <v>2043</v>
      </c>
      <c r="D57" s="161">
        <f t="shared" si="1"/>
        <v>5.2692740721345466</v>
      </c>
      <c r="E57" s="162">
        <v>2.1813342165672989E-2</v>
      </c>
      <c r="G57" s="152"/>
      <c r="H57" s="152"/>
      <c r="I57" s="165"/>
    </row>
    <row r="58" spans="2:9" x14ac:dyDescent="0.25">
      <c r="B58" s="279"/>
      <c r="C58" s="166">
        <v>2044</v>
      </c>
      <c r="D58" s="161">
        <f t="shared" si="1"/>
        <v>5.3871836064127763</v>
      </c>
      <c r="E58" s="162">
        <v>2.2376808012657623E-2</v>
      </c>
      <c r="G58" s="152"/>
      <c r="H58" s="152"/>
      <c r="I58" s="165"/>
    </row>
    <row r="59" spans="2:9" x14ac:dyDescent="0.25">
      <c r="B59" s="279"/>
      <c r="C59" s="164">
        <v>2045</v>
      </c>
      <c r="D59" s="161">
        <f t="shared" si="1"/>
        <v>5.5078647282686886</v>
      </c>
      <c r="E59" s="162">
        <v>2.2401523815200219E-2</v>
      </c>
      <c r="G59" s="152"/>
      <c r="H59" s="152"/>
      <c r="I59" s="165"/>
    </row>
    <row r="60" spans="2:9" x14ac:dyDescent="0.25">
      <c r="B60" s="279"/>
      <c r="C60" s="164">
        <v>2046</v>
      </c>
      <c r="D60" s="161">
        <f t="shared" si="1"/>
        <v>5.6311011513024152</v>
      </c>
      <c r="E60" s="162">
        <v>2.2374627757509202E-2</v>
      </c>
      <c r="G60" s="152"/>
      <c r="H60" s="152"/>
      <c r="I60" s="165"/>
    </row>
    <row r="61" spans="2:9" x14ac:dyDescent="0.25">
      <c r="B61" s="279"/>
      <c r="C61" s="164">
        <v>2047</v>
      </c>
      <c r="D61" s="161">
        <f t="shared" si="1"/>
        <v>5.7598049377637182</v>
      </c>
      <c r="E61" s="162">
        <v>2.2855882535786964E-2</v>
      </c>
      <c r="G61" s="152"/>
      <c r="H61" s="152"/>
      <c r="I61" s="165"/>
    </row>
    <row r="62" spans="2:9" x14ac:dyDescent="0.25">
      <c r="B62" s="279"/>
      <c r="C62" s="164">
        <v>2048</v>
      </c>
      <c r="D62" s="161">
        <f t="shared" si="1"/>
        <v>5.8932569911169548</v>
      </c>
      <c r="E62" s="162">
        <v>2.3169543898660327E-2</v>
      </c>
      <c r="G62" s="152"/>
      <c r="H62" s="152"/>
      <c r="I62" s="165"/>
    </row>
    <row r="63" spans="2:9" x14ac:dyDescent="0.25">
      <c r="B63" s="279"/>
      <c r="C63" s="164">
        <v>2049</v>
      </c>
      <c r="D63" s="161">
        <f t="shared" si="1"/>
        <v>6.0298608055651668</v>
      </c>
      <c r="E63" s="162">
        <v>2.3179680549162862E-2</v>
      </c>
      <c r="G63" s="152"/>
      <c r="H63" s="152"/>
      <c r="I63" s="165"/>
    </row>
    <row r="64" spans="2:9" x14ac:dyDescent="0.25">
      <c r="B64" s="279"/>
      <c r="C64" s="164">
        <v>2050</v>
      </c>
      <c r="D64" s="161">
        <f t="shared" si="1"/>
        <v>6.1705785211242592</v>
      </c>
      <c r="E64" s="162">
        <v>2.3336809935847747E-2</v>
      </c>
      <c r="G64" s="152"/>
      <c r="H64" s="152"/>
      <c r="I64" s="165"/>
    </row>
    <row r="65" spans="2:8" x14ac:dyDescent="0.25">
      <c r="B65" s="279"/>
      <c r="C65" s="160">
        <v>2051</v>
      </c>
      <c r="D65" s="161">
        <f t="shared" si="1"/>
        <v>6.3179832770256441</v>
      </c>
      <c r="E65" s="162">
        <v>2.3888320259885187E-2</v>
      </c>
      <c r="H65" s="152"/>
    </row>
    <row r="66" spans="2:8" x14ac:dyDescent="0.25">
      <c r="B66" s="279"/>
      <c r="C66" s="164">
        <v>5052</v>
      </c>
      <c r="D66" s="161">
        <f t="shared" si="1"/>
        <v>6.4700270417406793</v>
      </c>
      <c r="E66" s="162">
        <v>2.4065236966979375E-2</v>
      </c>
      <c r="H66" s="152"/>
    </row>
    <row r="67" spans="2:8" ht="15.75" thickBot="1" x14ac:dyDescent="0.3">
      <c r="B67" s="280"/>
      <c r="C67" s="167">
        <v>2053</v>
      </c>
      <c r="D67" s="168">
        <f t="shared" si="1"/>
        <v>6.6272616800525324</v>
      </c>
      <c r="E67" s="169">
        <v>2.4302006359087969E-2</v>
      </c>
      <c r="H67" s="152"/>
    </row>
    <row r="68" spans="2:8" x14ac:dyDescent="0.25">
      <c r="H68" s="152"/>
    </row>
    <row r="69" spans="2:8" x14ac:dyDescent="0.25">
      <c r="H69" s="152"/>
    </row>
    <row r="70" spans="2:8" x14ac:dyDescent="0.25">
      <c r="B70" s="170" t="s">
        <v>159</v>
      </c>
      <c r="D70" s="146"/>
      <c r="E70" s="171"/>
    </row>
    <row r="71" spans="2:8" x14ac:dyDescent="0.25">
      <c r="B71" s="170" t="s">
        <v>160</v>
      </c>
      <c r="D71" s="146"/>
      <c r="E71" s="17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A3" sqref="A3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161</v>
      </c>
    </row>
    <row r="3" spans="1:1" x14ac:dyDescent="0.25">
      <c r="A3" s="34" t="s">
        <v>162</v>
      </c>
    </row>
    <row r="4" spans="1:1" x14ac:dyDescent="0.25">
      <c r="A4" t="s">
        <v>163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164</v>
      </c>
      <c r="B1" t="s">
        <v>165</v>
      </c>
      <c r="C1" t="s">
        <v>166</v>
      </c>
    </row>
    <row r="2" spans="1:3" x14ac:dyDescent="0.25">
      <c r="A2" t="s">
        <v>167</v>
      </c>
      <c r="B2" t="s">
        <v>167</v>
      </c>
      <c r="C2" s="4" t="s">
        <v>167</v>
      </c>
    </row>
    <row r="3" spans="1:3" x14ac:dyDescent="0.25">
      <c r="A3" s="3" t="s">
        <v>168</v>
      </c>
      <c r="B3" s="3" t="s">
        <v>168</v>
      </c>
      <c r="C3" s="4" t="s">
        <v>168</v>
      </c>
    </row>
    <row r="4" spans="1:3" x14ac:dyDescent="0.25">
      <c r="A4" s="3" t="s">
        <v>169</v>
      </c>
      <c r="B4" s="3" t="s">
        <v>169</v>
      </c>
      <c r="C4" s="3" t="s">
        <v>169</v>
      </c>
    </row>
    <row r="5" spans="1:3" x14ac:dyDescent="0.25">
      <c r="A5" s="3" t="s">
        <v>170</v>
      </c>
      <c r="B5" s="3" t="s">
        <v>170</v>
      </c>
      <c r="C5" s="3" t="s">
        <v>170</v>
      </c>
    </row>
    <row r="6" spans="1:3" x14ac:dyDescent="0.25">
      <c r="A6" s="3" t="s">
        <v>83</v>
      </c>
      <c r="B6" s="3" t="s">
        <v>83</v>
      </c>
      <c r="C6" s="3" t="s">
        <v>83</v>
      </c>
    </row>
    <row r="7" spans="1:3" x14ac:dyDescent="0.25">
      <c r="A7" s="3" t="s">
        <v>171</v>
      </c>
      <c r="B7" s="3" t="s">
        <v>171</v>
      </c>
      <c r="C7" s="4" t="s">
        <v>172</v>
      </c>
    </row>
    <row r="8" spans="1:3" x14ac:dyDescent="0.25">
      <c r="A8" s="3" t="s">
        <v>173</v>
      </c>
      <c r="B8" s="3" t="s">
        <v>173</v>
      </c>
      <c r="C8" s="4" t="s">
        <v>174</v>
      </c>
    </row>
    <row r="9" spans="1:3" x14ac:dyDescent="0.25">
      <c r="A9" s="3" t="s">
        <v>175</v>
      </c>
      <c r="B9" s="3" t="s">
        <v>175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Boeckel, Pete (OAH)</cp:lastModifiedBy>
  <cp:revision/>
  <dcterms:created xsi:type="dcterms:W3CDTF">2010-05-04T20:18:05Z</dcterms:created>
  <dcterms:modified xsi:type="dcterms:W3CDTF">2024-09-19T16:18:22Z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