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lolyut11002.dcyf.wa.lcl\fiscal\Budget Files 25-27\DPs\2025-2027 DPs\DP Development Back up\Lease Adjustments\"/>
    </mc:Choice>
  </mc:AlternateContent>
  <xr:revisionPtr revIDLastSave="0" documentId="13_ncr:1_{DD6A6873-1FDB-4D3B-B227-F05511E1B2E7}" xr6:coauthVersionLast="47" xr6:coauthVersionMax="47" xr10:uidLastSave="{00000000-0000-0000-0000-000000000000}"/>
  <bookViews>
    <workbookView xWindow="574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Facilities'!$A$7:$AI$54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9" i="10" l="1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X34" i="10"/>
  <c r="AX35" i="10"/>
  <c r="AX36" i="10"/>
  <c r="AX37" i="10"/>
  <c r="AX38" i="10"/>
  <c r="AX39" i="10"/>
  <c r="AX40" i="10"/>
  <c r="AX41" i="10"/>
  <c r="AX42" i="10"/>
  <c r="AX43" i="10"/>
  <c r="AX44" i="10"/>
  <c r="AX45" i="10"/>
  <c r="AX46" i="10"/>
  <c r="AX47" i="10"/>
  <c r="AX48" i="10"/>
  <c r="AX49" i="10"/>
  <c r="AX50" i="10"/>
  <c r="AX51" i="10"/>
  <c r="AX52" i="10"/>
  <c r="AX53" i="10"/>
  <c r="AX54" i="10"/>
  <c r="AX55" i="10"/>
  <c r="AX56" i="10"/>
  <c r="AX57" i="10"/>
  <c r="AX58" i="10"/>
  <c r="AX59" i="10"/>
  <c r="AX60" i="10"/>
  <c r="AX61" i="10"/>
  <c r="AX62" i="10"/>
  <c r="AX63" i="10"/>
  <c r="AX64" i="10"/>
  <c r="AX65" i="10"/>
  <c r="AX66" i="10"/>
  <c r="AX67" i="10"/>
  <c r="AX68" i="10"/>
  <c r="AX69" i="10"/>
  <c r="AX70" i="10"/>
  <c r="AX71" i="10"/>
  <c r="AX72" i="10"/>
  <c r="AX73" i="10"/>
  <c r="AX74" i="10"/>
  <c r="AX75" i="10"/>
  <c r="AX76" i="10"/>
  <c r="AX77" i="10"/>
  <c r="AX78" i="10"/>
  <c r="AX79" i="10"/>
  <c r="AX80" i="10"/>
  <c r="AX81" i="10"/>
  <c r="AX82" i="10"/>
  <c r="AX83" i="10"/>
  <c r="AX84" i="10"/>
  <c r="AX85" i="10"/>
  <c r="AX86" i="10"/>
  <c r="AX87" i="10"/>
  <c r="AX88" i="10"/>
  <c r="AX89" i="10"/>
  <c r="AX90" i="10"/>
  <c r="AX91" i="10"/>
  <c r="AX92" i="10"/>
  <c r="AX93" i="10"/>
  <c r="AX94" i="10"/>
  <c r="AX95" i="10"/>
  <c r="AX96" i="10"/>
  <c r="AX97" i="10"/>
  <c r="AX98" i="10"/>
  <c r="AX99" i="10"/>
  <c r="AX100" i="10"/>
  <c r="AX101" i="10"/>
  <c r="AX102" i="10"/>
  <c r="AX103" i="10"/>
  <c r="AX104" i="10"/>
  <c r="AX105" i="10"/>
  <c r="AX106" i="10"/>
  <c r="AX107" i="10"/>
  <c r="AX108" i="10"/>
  <c r="AX109" i="10"/>
  <c r="AX110" i="10"/>
  <c r="AX111" i="10"/>
  <c r="AX112" i="10"/>
  <c r="AX113" i="10"/>
  <c r="AX114" i="10"/>
  <c r="AX115" i="10"/>
  <c r="AX116" i="10"/>
  <c r="AX117" i="10"/>
  <c r="AX118" i="10"/>
  <c r="AX119" i="10"/>
  <c r="AX120" i="10"/>
  <c r="AX121" i="10"/>
  <c r="AX122" i="10"/>
  <c r="AX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4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AP54" i="10"/>
  <c r="AP55" i="10"/>
  <c r="AP56" i="10"/>
  <c r="AP57" i="10"/>
  <c r="AP58" i="10"/>
  <c r="AP59" i="10"/>
  <c r="AP60" i="10"/>
  <c r="AP61" i="10"/>
  <c r="AP62" i="10"/>
  <c r="AP63" i="10"/>
  <c r="AP64" i="10"/>
  <c r="AP65" i="10"/>
  <c r="AP66" i="10"/>
  <c r="AP67" i="10"/>
  <c r="AP68" i="10"/>
  <c r="AP69" i="10"/>
  <c r="AP70" i="10"/>
  <c r="AP71" i="10"/>
  <c r="AP72" i="10"/>
  <c r="AP73" i="10"/>
  <c r="AP74" i="10"/>
  <c r="AP75" i="10"/>
  <c r="AP76" i="10"/>
  <c r="AP77" i="10"/>
  <c r="AP78" i="10"/>
  <c r="AP79" i="10"/>
  <c r="AP80" i="10"/>
  <c r="AP81" i="10"/>
  <c r="AP82" i="10"/>
  <c r="AP83" i="10"/>
  <c r="AP84" i="10"/>
  <c r="AP85" i="10"/>
  <c r="AP86" i="10"/>
  <c r="AP87" i="10"/>
  <c r="AP88" i="10"/>
  <c r="AP89" i="10"/>
  <c r="AP90" i="10"/>
  <c r="AP91" i="10"/>
  <c r="AP92" i="10"/>
  <c r="AP93" i="10"/>
  <c r="AP94" i="10"/>
  <c r="AP95" i="10"/>
  <c r="AP96" i="10"/>
  <c r="AP97" i="10"/>
  <c r="AP98" i="10"/>
  <c r="AP99" i="10"/>
  <c r="AP100" i="10"/>
  <c r="AP101" i="10"/>
  <c r="AP102" i="10"/>
  <c r="AP103" i="10"/>
  <c r="AP104" i="10"/>
  <c r="AP105" i="10"/>
  <c r="AP106" i="10"/>
  <c r="AP107" i="10"/>
  <c r="AP108" i="10"/>
  <c r="AP109" i="10"/>
  <c r="AP110" i="10"/>
  <c r="AP111" i="10"/>
  <c r="AP112" i="10"/>
  <c r="AP113" i="10"/>
  <c r="AP114" i="10"/>
  <c r="AP115" i="10"/>
  <c r="AP116" i="10"/>
  <c r="AP117" i="10"/>
  <c r="AP118" i="10"/>
  <c r="AP119" i="10"/>
  <c r="AP120" i="10"/>
  <c r="AP121" i="10"/>
  <c r="AP122" i="10"/>
  <c r="AP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H49" i="10"/>
  <c r="AH50" i="10"/>
  <c r="AH51" i="10"/>
  <c r="AH52" i="10"/>
  <c r="AH53" i="10"/>
  <c r="AH54" i="10"/>
  <c r="AH55" i="10"/>
  <c r="AH56" i="10"/>
  <c r="AH57" i="10"/>
  <c r="AH58" i="10"/>
  <c r="AH59" i="10"/>
  <c r="AH60" i="10"/>
  <c r="AH61" i="10"/>
  <c r="AH62" i="10"/>
  <c r="AH63" i="10"/>
  <c r="AH64" i="10"/>
  <c r="AH65" i="10"/>
  <c r="AH66" i="10"/>
  <c r="AH67" i="10"/>
  <c r="AH68" i="10"/>
  <c r="AH69" i="10"/>
  <c r="AH70" i="10"/>
  <c r="AH71" i="10"/>
  <c r="AH72" i="10"/>
  <c r="AH73" i="10"/>
  <c r="AH74" i="10"/>
  <c r="AH75" i="10"/>
  <c r="AH76" i="10"/>
  <c r="AH77" i="10"/>
  <c r="AH78" i="10"/>
  <c r="AH79" i="10"/>
  <c r="AH80" i="10"/>
  <c r="AH81" i="10"/>
  <c r="AH82" i="10"/>
  <c r="AH83" i="10"/>
  <c r="AH84" i="10"/>
  <c r="AH85" i="10"/>
  <c r="AH86" i="10"/>
  <c r="AH87" i="10"/>
  <c r="AH88" i="10"/>
  <c r="AH89" i="10"/>
  <c r="AH90" i="10"/>
  <c r="AH91" i="10"/>
  <c r="AH92" i="10"/>
  <c r="AH93" i="10"/>
  <c r="AH94" i="10"/>
  <c r="AH95" i="10"/>
  <c r="AH96" i="10"/>
  <c r="AH97" i="10"/>
  <c r="AH98" i="10"/>
  <c r="AH99" i="10"/>
  <c r="AH100" i="10"/>
  <c r="AH101" i="10"/>
  <c r="AH102" i="10"/>
  <c r="AH103" i="10"/>
  <c r="AH104" i="10"/>
  <c r="AH105" i="10"/>
  <c r="AH106" i="10"/>
  <c r="AH107" i="10"/>
  <c r="AH108" i="10"/>
  <c r="AH109" i="10"/>
  <c r="AH110" i="10"/>
  <c r="AH111" i="10"/>
  <c r="AH112" i="10"/>
  <c r="AH113" i="10"/>
  <c r="AH114" i="10"/>
  <c r="AH115" i="10"/>
  <c r="AH116" i="10"/>
  <c r="AH117" i="10"/>
  <c r="AH118" i="10"/>
  <c r="AH119" i="10"/>
  <c r="AH120" i="10"/>
  <c r="AH121" i="10"/>
  <c r="AH122" i="10"/>
  <c r="AH8" i="10"/>
  <c r="Z17" i="10"/>
  <c r="Z24" i="10"/>
  <c r="Z25" i="10"/>
  <c r="Z26" i="10"/>
  <c r="Z32" i="10"/>
  <c r="Z33" i="10"/>
  <c r="Z34" i="10"/>
  <c r="Z45" i="10"/>
  <c r="Z52" i="10"/>
  <c r="Z53" i="10"/>
  <c r="Z54" i="10"/>
  <c r="Z60" i="10"/>
  <c r="Z61" i="10"/>
  <c r="Z62" i="10"/>
  <c r="Z73" i="10"/>
  <c r="Z80" i="10"/>
  <c r="Z81" i="10"/>
  <c r="Z82" i="10"/>
  <c r="Z88" i="10"/>
  <c r="Z89" i="10"/>
  <c r="Z90" i="10"/>
  <c r="Z101" i="10"/>
  <c r="Z108" i="10"/>
  <c r="Z109" i="10"/>
  <c r="Z110" i="10"/>
  <c r="Z116" i="10"/>
  <c r="Z117" i="10"/>
  <c r="Z118" i="10"/>
  <c r="R9" i="10"/>
  <c r="Z9" i="10" s="1"/>
  <c r="R10" i="10"/>
  <c r="Z10" i="10" s="1"/>
  <c r="R11" i="10"/>
  <c r="Z11" i="10" s="1"/>
  <c r="R12" i="10"/>
  <c r="Z12" i="10" s="1"/>
  <c r="R13" i="10"/>
  <c r="Z13" i="10" s="1"/>
  <c r="R14" i="10"/>
  <c r="Z14" i="10" s="1"/>
  <c r="R15" i="10"/>
  <c r="Z15" i="10" s="1"/>
  <c r="R16" i="10"/>
  <c r="Z16" i="10" s="1"/>
  <c r="R17" i="10"/>
  <c r="R18" i="10"/>
  <c r="Z18" i="10" s="1"/>
  <c r="R19" i="10"/>
  <c r="Z19" i="10" s="1"/>
  <c r="R20" i="10"/>
  <c r="Z20" i="10" s="1"/>
  <c r="R21" i="10"/>
  <c r="Z21" i="10" s="1"/>
  <c r="R22" i="10"/>
  <c r="Z22" i="10" s="1"/>
  <c r="R23" i="10"/>
  <c r="Z23" i="10" s="1"/>
  <c r="R24" i="10"/>
  <c r="R25" i="10"/>
  <c r="R26" i="10"/>
  <c r="R27" i="10"/>
  <c r="Z27" i="10" s="1"/>
  <c r="R28" i="10"/>
  <c r="Z28" i="10" s="1"/>
  <c r="R29" i="10"/>
  <c r="Z29" i="10" s="1"/>
  <c r="R30" i="10"/>
  <c r="Z30" i="10" s="1"/>
  <c r="R31" i="10"/>
  <c r="Z31" i="10" s="1"/>
  <c r="R32" i="10"/>
  <c r="R33" i="10"/>
  <c r="R34" i="10"/>
  <c r="R35" i="10"/>
  <c r="Z35" i="10" s="1"/>
  <c r="R36" i="10"/>
  <c r="Z36" i="10" s="1"/>
  <c r="R37" i="10"/>
  <c r="Z37" i="10" s="1"/>
  <c r="R38" i="10"/>
  <c r="Z38" i="10" s="1"/>
  <c r="R39" i="10"/>
  <c r="Z39" i="10" s="1"/>
  <c r="R40" i="10"/>
  <c r="Z40" i="10" s="1"/>
  <c r="R41" i="10"/>
  <c r="Z41" i="10" s="1"/>
  <c r="R42" i="10"/>
  <c r="Z42" i="10" s="1"/>
  <c r="R43" i="10"/>
  <c r="Z43" i="10" s="1"/>
  <c r="R44" i="10"/>
  <c r="Z44" i="10" s="1"/>
  <c r="R45" i="10"/>
  <c r="R46" i="10"/>
  <c r="Z46" i="10" s="1"/>
  <c r="R47" i="10"/>
  <c r="Z47" i="10" s="1"/>
  <c r="R48" i="10"/>
  <c r="Z48" i="10" s="1"/>
  <c r="R49" i="10"/>
  <c r="Z49" i="10" s="1"/>
  <c r="R50" i="10"/>
  <c r="Z50" i="10" s="1"/>
  <c r="R51" i="10"/>
  <c r="Z51" i="10" s="1"/>
  <c r="R52" i="10"/>
  <c r="R53" i="10"/>
  <c r="R54" i="10"/>
  <c r="R55" i="10"/>
  <c r="Z55" i="10" s="1"/>
  <c r="R56" i="10"/>
  <c r="Z56" i="10" s="1"/>
  <c r="R57" i="10"/>
  <c r="Z57" i="10" s="1"/>
  <c r="R58" i="10"/>
  <c r="Z58" i="10" s="1"/>
  <c r="R59" i="10"/>
  <c r="Z59" i="10" s="1"/>
  <c r="R60" i="10"/>
  <c r="R61" i="10"/>
  <c r="R62" i="10"/>
  <c r="R63" i="10"/>
  <c r="Z63" i="10" s="1"/>
  <c r="R64" i="10"/>
  <c r="Z64" i="10" s="1"/>
  <c r="R65" i="10"/>
  <c r="Z65" i="10" s="1"/>
  <c r="R66" i="10"/>
  <c r="Z66" i="10" s="1"/>
  <c r="R67" i="10"/>
  <c r="Z67" i="10" s="1"/>
  <c r="R68" i="10"/>
  <c r="Z68" i="10" s="1"/>
  <c r="R69" i="10"/>
  <c r="Z69" i="10" s="1"/>
  <c r="R70" i="10"/>
  <c r="Z70" i="10" s="1"/>
  <c r="R71" i="10"/>
  <c r="Z71" i="10" s="1"/>
  <c r="R72" i="10"/>
  <c r="Z72" i="10" s="1"/>
  <c r="R73" i="10"/>
  <c r="R74" i="10"/>
  <c r="Z74" i="10" s="1"/>
  <c r="R75" i="10"/>
  <c r="Z75" i="10" s="1"/>
  <c r="R76" i="10"/>
  <c r="Z76" i="10" s="1"/>
  <c r="R77" i="10"/>
  <c r="Z77" i="10" s="1"/>
  <c r="R78" i="10"/>
  <c r="Z78" i="10" s="1"/>
  <c r="R79" i="10"/>
  <c r="Z79" i="10" s="1"/>
  <c r="R80" i="10"/>
  <c r="R81" i="10"/>
  <c r="R82" i="10"/>
  <c r="R83" i="10"/>
  <c r="Z83" i="10" s="1"/>
  <c r="R84" i="10"/>
  <c r="Z84" i="10" s="1"/>
  <c r="R85" i="10"/>
  <c r="Z85" i="10" s="1"/>
  <c r="R86" i="10"/>
  <c r="Z86" i="10" s="1"/>
  <c r="R87" i="10"/>
  <c r="Z87" i="10" s="1"/>
  <c r="R88" i="10"/>
  <c r="R89" i="10"/>
  <c r="R90" i="10"/>
  <c r="R91" i="10"/>
  <c r="Z91" i="10" s="1"/>
  <c r="R92" i="10"/>
  <c r="Z92" i="10" s="1"/>
  <c r="R93" i="10"/>
  <c r="Z93" i="10" s="1"/>
  <c r="R94" i="10"/>
  <c r="Z94" i="10" s="1"/>
  <c r="R95" i="10"/>
  <c r="Z95" i="10" s="1"/>
  <c r="R96" i="10"/>
  <c r="Z96" i="10" s="1"/>
  <c r="R97" i="10"/>
  <c r="Z97" i="10" s="1"/>
  <c r="R98" i="10"/>
  <c r="Z98" i="10" s="1"/>
  <c r="R99" i="10"/>
  <c r="Z99" i="10" s="1"/>
  <c r="R100" i="10"/>
  <c r="Z100" i="10" s="1"/>
  <c r="R101" i="10"/>
  <c r="R102" i="10"/>
  <c r="Z102" i="10" s="1"/>
  <c r="R103" i="10"/>
  <c r="Z103" i="10" s="1"/>
  <c r="R104" i="10"/>
  <c r="Z104" i="10" s="1"/>
  <c r="R105" i="10"/>
  <c r="Z105" i="10" s="1"/>
  <c r="R106" i="10"/>
  <c r="Z106" i="10" s="1"/>
  <c r="R107" i="10"/>
  <c r="Z107" i="10" s="1"/>
  <c r="R108" i="10"/>
  <c r="R109" i="10"/>
  <c r="R110" i="10"/>
  <c r="R111" i="10"/>
  <c r="Z111" i="10" s="1"/>
  <c r="R112" i="10"/>
  <c r="Z112" i="10" s="1"/>
  <c r="R113" i="10"/>
  <c r="Z113" i="10" s="1"/>
  <c r="R114" i="10"/>
  <c r="Z114" i="10" s="1"/>
  <c r="R115" i="10"/>
  <c r="Z115" i="10" s="1"/>
  <c r="R116" i="10"/>
  <c r="R117" i="10"/>
  <c r="R118" i="10"/>
  <c r="R119" i="10"/>
  <c r="Z119" i="10" s="1"/>
  <c r="R120" i="10"/>
  <c r="Z120" i="10" s="1"/>
  <c r="R121" i="10"/>
  <c r="Z121" i="10" s="1"/>
  <c r="R122" i="10"/>
  <c r="Z122" i="10" s="1"/>
  <c r="R8" i="10"/>
  <c r="Z8" i="10" s="1"/>
  <c r="L123" i="10" l="1"/>
  <c r="Z10" i="14" l="1"/>
  <c r="Z14" i="14"/>
  <c r="Z22" i="14"/>
  <c r="Z26" i="14"/>
  <c r="Z30" i="14"/>
  <c r="Z31" i="14"/>
  <c r="Z32" i="14"/>
  <c r="Z29" i="14"/>
  <c r="Z28" i="14"/>
  <c r="Z25" i="14"/>
  <c r="Z23" i="14"/>
  <c r="Z21" i="14"/>
  <c r="Z20" i="14"/>
  <c r="Z17" i="14"/>
  <c r="Z15" i="14"/>
  <c r="Z13" i="14"/>
  <c r="Z12" i="14"/>
  <c r="AP50" i="12"/>
  <c r="AP49" i="12"/>
  <c r="AP48" i="12"/>
  <c r="AP44" i="12"/>
  <c r="AP42" i="12"/>
  <c r="AP41" i="12"/>
  <c r="AP40" i="12"/>
  <c r="AP38" i="12"/>
  <c r="AP37" i="12"/>
  <c r="AP35" i="12"/>
  <c r="AP32" i="12"/>
  <c r="AP30" i="12"/>
  <c r="AP29" i="12"/>
  <c r="AP28" i="12"/>
  <c r="AP26" i="12"/>
  <c r="AP21" i="12"/>
  <c r="AP18" i="12"/>
  <c r="AP17" i="12"/>
  <c r="AP16" i="12"/>
  <c r="AP13" i="12"/>
  <c r="AP12" i="12"/>
  <c r="AP10" i="12"/>
  <c r="AP9" i="12"/>
  <c r="Z50" i="12"/>
  <c r="Z49" i="12"/>
  <c r="Z46" i="12"/>
  <c r="Z44" i="12"/>
  <c r="Z42" i="12"/>
  <c r="Z41" i="12"/>
  <c r="Z38" i="12"/>
  <c r="Z36" i="12"/>
  <c r="Z34" i="12"/>
  <c r="Z33" i="12"/>
  <c r="Z30" i="12"/>
  <c r="Z28" i="12"/>
  <c r="Z26" i="12"/>
  <c r="Z25" i="12"/>
  <c r="Z22" i="12"/>
  <c r="Z20" i="12"/>
  <c r="Z18" i="12"/>
  <c r="Z17" i="12"/>
  <c r="Z14" i="12"/>
  <c r="Z12" i="12"/>
  <c r="Z10" i="12"/>
  <c r="X54" i="12"/>
  <c r="AB35" i="12"/>
  <c r="AX27" i="12"/>
  <c r="BF27" i="12"/>
  <c r="AX18" i="12"/>
  <c r="AX42" i="12"/>
  <c r="AP39" i="12"/>
  <c r="AP36" i="12"/>
  <c r="BF28" i="12"/>
  <c r="BF25" i="12"/>
  <c r="AP20" i="12"/>
  <c r="BF17" i="12"/>
  <c r="BF13" i="12"/>
  <c r="BF10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30" i="10"/>
  <c r="AZ131" i="10"/>
  <c r="AZ132" i="10"/>
  <c r="AZ133" i="10"/>
  <c r="AZ134" i="10"/>
  <c r="AZ135" i="10"/>
  <c r="AZ136" i="10"/>
  <c r="AZ137" i="10"/>
  <c r="AZ138" i="10"/>
  <c r="AZ139" i="10"/>
  <c r="AZ140" i="10"/>
  <c r="AZ141" i="10"/>
  <c r="AZ142" i="10"/>
  <c r="AZ129" i="10"/>
  <c r="AZ122" i="10"/>
  <c r="M143" i="10"/>
  <c r="N143" i="10"/>
  <c r="O143" i="10"/>
  <c r="M123" i="10"/>
  <c r="N123" i="10"/>
  <c r="O123" i="10"/>
  <c r="I143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29" i="10"/>
  <c r="K122" i="10"/>
  <c r="S54" i="14"/>
  <c r="T54" i="14"/>
  <c r="U54" i="14"/>
  <c r="S33" i="14"/>
  <c r="T33" i="14"/>
  <c r="U33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40" i="14"/>
  <c r="Q32" i="14"/>
  <c r="O54" i="14"/>
  <c r="I54" i="14"/>
  <c r="S75" i="12"/>
  <c r="T75" i="12"/>
  <c r="U75" i="12"/>
  <c r="T54" i="12"/>
  <c r="U54" i="12"/>
  <c r="BF62" i="12"/>
  <c r="BF63" i="12"/>
  <c r="BF64" i="12"/>
  <c r="BF65" i="12"/>
  <c r="BF66" i="12"/>
  <c r="BF67" i="12"/>
  <c r="BF68" i="12"/>
  <c r="BF69" i="12"/>
  <c r="BF70" i="12"/>
  <c r="BF71" i="12"/>
  <c r="BF72" i="12"/>
  <c r="BF73" i="12"/>
  <c r="BF74" i="12"/>
  <c r="BF61" i="12"/>
  <c r="BF53" i="12"/>
  <c r="BF9" i="12"/>
  <c r="BF11" i="12"/>
  <c r="BF12" i="12"/>
  <c r="BF14" i="12"/>
  <c r="BF15" i="12"/>
  <c r="BF16" i="12"/>
  <c r="BF18" i="12"/>
  <c r="BF19" i="12"/>
  <c r="BF20" i="12"/>
  <c r="BF21" i="12"/>
  <c r="BF22" i="12"/>
  <c r="BF23" i="12"/>
  <c r="BF24" i="12"/>
  <c r="BF26" i="12"/>
  <c r="BF29" i="12"/>
  <c r="BF30" i="12"/>
  <c r="BF31" i="12"/>
  <c r="BF32" i="12"/>
  <c r="BF33" i="12"/>
  <c r="BF34" i="12"/>
  <c r="BF35" i="12"/>
  <c r="BF36" i="12"/>
  <c r="BF37" i="12"/>
  <c r="BF38" i="12"/>
  <c r="BF39" i="12"/>
  <c r="BF40" i="12"/>
  <c r="BF41" i="12"/>
  <c r="BF42" i="12"/>
  <c r="BF43" i="12"/>
  <c r="BF44" i="12"/>
  <c r="BF45" i="12"/>
  <c r="BF46" i="12"/>
  <c r="BF47" i="12"/>
  <c r="BF48" i="12"/>
  <c r="BF49" i="12"/>
  <c r="BF50" i="12"/>
  <c r="AX9" i="12"/>
  <c r="AX10" i="12"/>
  <c r="AX11" i="12"/>
  <c r="AX12" i="12"/>
  <c r="AX13" i="12"/>
  <c r="AX14" i="12"/>
  <c r="AX15" i="12"/>
  <c r="AX16" i="12"/>
  <c r="AX17" i="12"/>
  <c r="AX19" i="12"/>
  <c r="AX20" i="12"/>
  <c r="AX21" i="12"/>
  <c r="AX22" i="12"/>
  <c r="AX23" i="12"/>
  <c r="AX24" i="12"/>
  <c r="AX25" i="12"/>
  <c r="AX26" i="12"/>
  <c r="AX28" i="12"/>
  <c r="AX29" i="12"/>
  <c r="AX30" i="12"/>
  <c r="AX31" i="12"/>
  <c r="AX32" i="12"/>
  <c r="AX33" i="12"/>
  <c r="AX34" i="12"/>
  <c r="AX35" i="12"/>
  <c r="AX36" i="12"/>
  <c r="AX37" i="12"/>
  <c r="AX38" i="12"/>
  <c r="AX39" i="12"/>
  <c r="AX40" i="12"/>
  <c r="AX41" i="12"/>
  <c r="AX43" i="12"/>
  <c r="AX44" i="12"/>
  <c r="AX45" i="12"/>
  <c r="AX46" i="12"/>
  <c r="AX47" i="12"/>
  <c r="AX48" i="12"/>
  <c r="AX49" i="12"/>
  <c r="AX50" i="12"/>
  <c r="AP11" i="12"/>
  <c r="AP14" i="12"/>
  <c r="AP15" i="12"/>
  <c r="AP19" i="12"/>
  <c r="AP22" i="12"/>
  <c r="AP23" i="12"/>
  <c r="AP24" i="12"/>
  <c r="AP25" i="12"/>
  <c r="AP27" i="12"/>
  <c r="AP31" i="12"/>
  <c r="AP33" i="12"/>
  <c r="AP34" i="12"/>
  <c r="AP43" i="12"/>
  <c r="AP45" i="12"/>
  <c r="AP46" i="12"/>
  <c r="AP47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AH47" i="12"/>
  <c r="AH48" i="12"/>
  <c r="AH49" i="12"/>
  <c r="AH50" i="12"/>
  <c r="AH51" i="12"/>
  <c r="AH52" i="12"/>
  <c r="Z11" i="12"/>
  <c r="Z13" i="12"/>
  <c r="Z15" i="12"/>
  <c r="Z16" i="12"/>
  <c r="Z19" i="12"/>
  <c r="Z21" i="12"/>
  <c r="Z23" i="12"/>
  <c r="Z24" i="12"/>
  <c r="Z27" i="12"/>
  <c r="Z29" i="12"/>
  <c r="Z31" i="12"/>
  <c r="Z32" i="12"/>
  <c r="Z35" i="12"/>
  <c r="Z37" i="12"/>
  <c r="Z39" i="12"/>
  <c r="Z40" i="12"/>
  <c r="Z43" i="12"/>
  <c r="Z45" i="12"/>
  <c r="Z47" i="12"/>
  <c r="Z48" i="12"/>
  <c r="O75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61" i="12"/>
  <c r="Q53" i="12"/>
  <c r="I75" i="12"/>
  <c r="BB32" i="14"/>
  <c r="AU32" i="14"/>
  <c r="AN32" i="14"/>
  <c r="AG32" i="14"/>
  <c r="N32" i="14"/>
  <c r="BB31" i="14"/>
  <c r="AU31" i="14"/>
  <c r="AN31" i="14"/>
  <c r="AG31" i="14"/>
  <c r="Q31" i="14"/>
  <c r="N31" i="14"/>
  <c r="BB30" i="14"/>
  <c r="AU30" i="14"/>
  <c r="AN30" i="14"/>
  <c r="AG30" i="14"/>
  <c r="Q30" i="14"/>
  <c r="N30" i="14"/>
  <c r="BB29" i="14"/>
  <c r="AU29" i="14"/>
  <c r="AN29" i="14"/>
  <c r="AG29" i="14"/>
  <c r="Q29" i="14"/>
  <c r="N29" i="14"/>
  <c r="BB28" i="14"/>
  <c r="AU28" i="14"/>
  <c r="AN28" i="14"/>
  <c r="AG28" i="14"/>
  <c r="Q28" i="14"/>
  <c r="N28" i="14"/>
  <c r="BB27" i="14"/>
  <c r="AU27" i="14"/>
  <c r="AN27" i="14"/>
  <c r="AG27" i="14"/>
  <c r="Z27" i="14"/>
  <c r="Q27" i="14"/>
  <c r="N27" i="14"/>
  <c r="BB26" i="14"/>
  <c r="AU26" i="14"/>
  <c r="AN26" i="14"/>
  <c r="AG26" i="14"/>
  <c r="Q26" i="14"/>
  <c r="N26" i="14"/>
  <c r="BB25" i="14"/>
  <c r="AU25" i="14"/>
  <c r="AN25" i="14"/>
  <c r="AG25" i="14"/>
  <c r="Q25" i="14"/>
  <c r="N25" i="14"/>
  <c r="BB24" i="14"/>
  <c r="AU24" i="14"/>
  <c r="AN24" i="14"/>
  <c r="AG24" i="14"/>
  <c r="Z24" i="14"/>
  <c r="Q24" i="14"/>
  <c r="N24" i="14"/>
  <c r="BB23" i="14"/>
  <c r="AU23" i="14"/>
  <c r="AN23" i="14"/>
  <c r="AG23" i="14"/>
  <c r="Q23" i="14"/>
  <c r="N23" i="14"/>
  <c r="BB22" i="14"/>
  <c r="AU22" i="14"/>
  <c r="AN22" i="14"/>
  <c r="AG22" i="14"/>
  <c r="Q22" i="14"/>
  <c r="N22" i="14"/>
  <c r="BB21" i="14"/>
  <c r="AU21" i="14"/>
  <c r="AN21" i="14"/>
  <c r="AG21" i="14"/>
  <c r="Q21" i="14"/>
  <c r="N21" i="14"/>
  <c r="BB20" i="14"/>
  <c r="AU20" i="14"/>
  <c r="AN20" i="14"/>
  <c r="AG20" i="14"/>
  <c r="Q20" i="14"/>
  <c r="N20" i="14"/>
  <c r="BB19" i="14"/>
  <c r="AU19" i="14"/>
  <c r="AN19" i="14"/>
  <c r="AG19" i="14"/>
  <c r="Z19" i="14"/>
  <c r="Q19" i="14"/>
  <c r="N19" i="14"/>
  <c r="BB18" i="14"/>
  <c r="AU18" i="14"/>
  <c r="AN18" i="14"/>
  <c r="AG18" i="14"/>
  <c r="Z18" i="14"/>
  <c r="Q18" i="14"/>
  <c r="N18" i="14"/>
  <c r="BB17" i="14"/>
  <c r="AU17" i="14"/>
  <c r="AN17" i="14"/>
  <c r="AG17" i="14"/>
  <c r="Q17" i="14"/>
  <c r="N17" i="14"/>
  <c r="BB16" i="14"/>
  <c r="AU16" i="14"/>
  <c r="AN16" i="14"/>
  <c r="AG16" i="14"/>
  <c r="Z16" i="14"/>
  <c r="Q16" i="14"/>
  <c r="N16" i="14"/>
  <c r="BB15" i="14"/>
  <c r="AU15" i="14"/>
  <c r="AN15" i="14"/>
  <c r="AG15" i="14"/>
  <c r="Q15" i="14"/>
  <c r="N15" i="14"/>
  <c r="BB14" i="14"/>
  <c r="AU14" i="14"/>
  <c r="AN14" i="14"/>
  <c r="AG14" i="14"/>
  <c r="Q14" i="14"/>
  <c r="N14" i="14"/>
  <c r="BB13" i="14"/>
  <c r="AU13" i="14"/>
  <c r="AN13" i="14"/>
  <c r="AG13" i="14"/>
  <c r="Q13" i="14"/>
  <c r="N13" i="14"/>
  <c r="BB12" i="14"/>
  <c r="AU12" i="14"/>
  <c r="AN12" i="14"/>
  <c r="AG12" i="14"/>
  <c r="Q12" i="14"/>
  <c r="N12" i="14"/>
  <c r="BB11" i="14"/>
  <c r="AU11" i="14"/>
  <c r="AN11" i="14"/>
  <c r="AG11" i="14"/>
  <c r="Z11" i="14"/>
  <c r="Q11" i="14"/>
  <c r="N11" i="14"/>
  <c r="BB10" i="14"/>
  <c r="AU10" i="14"/>
  <c r="AN10" i="14"/>
  <c r="AG10" i="14"/>
  <c r="Q10" i="14"/>
  <c r="N10" i="14"/>
  <c r="C1" i="10"/>
  <c r="C1" i="14"/>
  <c r="C1" i="12"/>
  <c r="S50" i="12" l="1"/>
  <c r="S54" i="12" s="1"/>
  <c r="Z9" i="12"/>
  <c r="Q75" i="12"/>
  <c r="K143" i="10"/>
  <c r="Q54" i="14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86" i="10"/>
  <c r="AB86" i="10"/>
  <c r="AJ86" i="10"/>
  <c r="AR86" i="10"/>
  <c r="AZ86" i="10"/>
  <c r="T87" i="10"/>
  <c r="AB87" i="10"/>
  <c r="AJ87" i="10"/>
  <c r="AR87" i="10"/>
  <c r="AZ87" i="10"/>
  <c r="T88" i="10"/>
  <c r="AB88" i="10"/>
  <c r="AJ88" i="10"/>
  <c r="AR88" i="10"/>
  <c r="AZ88" i="10"/>
  <c r="T89" i="10"/>
  <c r="AB89" i="10"/>
  <c r="AJ89" i="10"/>
  <c r="AR89" i="10"/>
  <c r="AZ89" i="10"/>
  <c r="T90" i="10"/>
  <c r="AB90" i="10"/>
  <c r="AJ90" i="10"/>
  <c r="AR90" i="10"/>
  <c r="AZ90" i="10"/>
  <c r="T91" i="10"/>
  <c r="AB91" i="10"/>
  <c r="AJ91" i="10"/>
  <c r="AR91" i="10"/>
  <c r="AZ91" i="10"/>
  <c r="T92" i="10"/>
  <c r="AB92" i="10"/>
  <c r="AJ92" i="10"/>
  <c r="AR92" i="10"/>
  <c r="AZ92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99" i="10"/>
  <c r="AB99" i="10"/>
  <c r="AJ99" i="10"/>
  <c r="AR99" i="10"/>
  <c r="AZ99" i="10"/>
  <c r="T100" i="10"/>
  <c r="AB100" i="10"/>
  <c r="AJ100" i="10"/>
  <c r="AR100" i="10"/>
  <c r="AZ100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108" i="10"/>
  <c r="AB108" i="10"/>
  <c r="AJ108" i="10"/>
  <c r="AR108" i="10"/>
  <c r="AZ108" i="10"/>
  <c r="T109" i="10"/>
  <c r="AB109" i="10"/>
  <c r="AJ109" i="10"/>
  <c r="AR109" i="10"/>
  <c r="AZ109" i="10"/>
  <c r="T110" i="10"/>
  <c r="AB110" i="10"/>
  <c r="AJ110" i="10"/>
  <c r="AR110" i="10"/>
  <c r="AZ110" i="10"/>
  <c r="T111" i="10"/>
  <c r="AB111" i="10"/>
  <c r="AJ111" i="10"/>
  <c r="AR111" i="10"/>
  <c r="AZ111" i="10"/>
  <c r="T112" i="10"/>
  <c r="AB112" i="10"/>
  <c r="AJ112" i="10"/>
  <c r="AR112" i="10"/>
  <c r="AZ112" i="10"/>
  <c r="T113" i="10"/>
  <c r="AB113" i="10"/>
  <c r="AJ113" i="10"/>
  <c r="AR113" i="10"/>
  <c r="AZ113" i="10"/>
  <c r="T114" i="10"/>
  <c r="AB114" i="10"/>
  <c r="AJ114" i="10"/>
  <c r="AR114" i="10"/>
  <c r="AZ114" i="10"/>
  <c r="T115" i="10"/>
  <c r="AB115" i="10"/>
  <c r="AJ115" i="10"/>
  <c r="AR115" i="10"/>
  <c r="AZ115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19" i="10"/>
  <c r="AB119" i="10"/>
  <c r="AJ119" i="10"/>
  <c r="AR119" i="10"/>
  <c r="AZ119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123" i="10"/>
  <c r="Q9" i="14"/>
  <c r="Q8" i="14"/>
  <c r="N9" i="14"/>
  <c r="N8" i="14"/>
  <c r="I33" i="14"/>
  <c r="Z9" i="14"/>
  <c r="AG9" i="14"/>
  <c r="AN9" i="14"/>
  <c r="AU9" i="14"/>
  <c r="BB9" i="14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75" i="12" l="1"/>
  <c r="AR75" i="12"/>
  <c r="AS75" i="12"/>
  <c r="AT75" i="12"/>
  <c r="AU75" i="12"/>
  <c r="AV75" i="12"/>
  <c r="AW75" i="12"/>
  <c r="AY75" i="12"/>
  <c r="AZ75" i="12"/>
  <c r="BA75" i="12"/>
  <c r="BB75" i="12"/>
  <c r="BC75" i="12"/>
  <c r="BD75" i="12"/>
  <c r="BE75" i="12"/>
  <c r="BF75" i="12"/>
  <c r="BG75" i="12"/>
  <c r="BH75" i="12"/>
  <c r="BI75" i="12"/>
  <c r="BJ75" i="12"/>
  <c r="BK75" i="12"/>
  <c r="Y75" i="12"/>
  <c r="AA75" i="12"/>
  <c r="AB75" i="12"/>
  <c r="AC75" i="12"/>
  <c r="AD75" i="12"/>
  <c r="AE75" i="12"/>
  <c r="AF75" i="12"/>
  <c r="AG75" i="12"/>
  <c r="AI75" i="12"/>
  <c r="AJ75" i="12"/>
  <c r="AK75" i="12"/>
  <c r="AL75" i="12"/>
  <c r="AM75" i="12"/>
  <c r="AN75" i="12"/>
  <c r="AO75" i="12"/>
  <c r="X75" i="12"/>
  <c r="S143" i="10"/>
  <c r="U143" i="10"/>
  <c r="V143" i="10"/>
  <c r="W143" i="10"/>
  <c r="X143" i="10"/>
  <c r="Y143" i="10"/>
  <c r="Z143" i="10"/>
  <c r="AA143" i="10"/>
  <c r="AC143" i="10"/>
  <c r="AD143" i="10"/>
  <c r="AE143" i="10"/>
  <c r="AF143" i="10"/>
  <c r="AG143" i="10"/>
  <c r="AH143" i="10"/>
  <c r="AI143" i="10"/>
  <c r="AK143" i="10"/>
  <c r="AL143" i="10"/>
  <c r="AM143" i="10"/>
  <c r="AN143" i="10"/>
  <c r="AO143" i="10"/>
  <c r="AP143" i="10"/>
  <c r="AQ143" i="10"/>
  <c r="AS143" i="10"/>
  <c r="AT143" i="10"/>
  <c r="AU143" i="10"/>
  <c r="AV143" i="10"/>
  <c r="AW143" i="10"/>
  <c r="AX143" i="10"/>
  <c r="AY143" i="10"/>
  <c r="AZ143" i="10"/>
  <c r="BA143" i="10"/>
  <c r="BB143" i="10"/>
  <c r="BC143" i="10"/>
  <c r="BD143" i="10"/>
  <c r="BE143" i="10"/>
  <c r="R143" i="10"/>
  <c r="S123" i="10"/>
  <c r="U123" i="10"/>
  <c r="V123" i="10"/>
  <c r="W123" i="10"/>
  <c r="X123" i="10"/>
  <c r="Y123" i="10"/>
  <c r="Z123" i="10"/>
  <c r="AA123" i="10"/>
  <c r="AC123" i="10"/>
  <c r="AD123" i="10"/>
  <c r="AE123" i="10"/>
  <c r="AF123" i="10"/>
  <c r="AG123" i="10"/>
  <c r="AH123" i="10"/>
  <c r="AI123" i="10"/>
  <c r="AK123" i="10"/>
  <c r="AL123" i="10"/>
  <c r="AM123" i="10"/>
  <c r="AN123" i="10"/>
  <c r="AO123" i="10"/>
  <c r="AP123" i="10"/>
  <c r="AQ123" i="10"/>
  <c r="AS123" i="10"/>
  <c r="AT123" i="10"/>
  <c r="AU123" i="10"/>
  <c r="AV123" i="10"/>
  <c r="AW123" i="10"/>
  <c r="AX123" i="10"/>
  <c r="AY123" i="10"/>
  <c r="BA123" i="10"/>
  <c r="BB123" i="10"/>
  <c r="BC123" i="10"/>
  <c r="BD123" i="10"/>
  <c r="BE123" i="10"/>
  <c r="R123" i="10"/>
  <c r="T8" i="10"/>
  <c r="AB8" i="10"/>
  <c r="AJ8" i="10"/>
  <c r="AR8" i="10"/>
  <c r="AZ8" i="10"/>
  <c r="K123" i="10"/>
  <c r="AR142" i="10"/>
  <c r="AJ142" i="10"/>
  <c r="AB142" i="10"/>
  <c r="T142" i="10"/>
  <c r="AR141" i="10"/>
  <c r="AJ141" i="10"/>
  <c r="AB141" i="10"/>
  <c r="T141" i="10"/>
  <c r="AR140" i="10"/>
  <c r="AJ140" i="10"/>
  <c r="AB140" i="10"/>
  <c r="T140" i="10"/>
  <c r="AR139" i="10"/>
  <c r="AJ139" i="10"/>
  <c r="AB139" i="10"/>
  <c r="T139" i="10"/>
  <c r="AR138" i="10"/>
  <c r="AJ138" i="10"/>
  <c r="AB138" i="10"/>
  <c r="T138" i="10"/>
  <c r="AR137" i="10"/>
  <c r="AJ137" i="10"/>
  <c r="AB137" i="10"/>
  <c r="T137" i="10"/>
  <c r="AR136" i="10"/>
  <c r="AJ136" i="10"/>
  <c r="AB136" i="10"/>
  <c r="T136" i="10"/>
  <c r="AR135" i="10"/>
  <c r="AJ135" i="10"/>
  <c r="AB135" i="10"/>
  <c r="T135" i="10"/>
  <c r="AR134" i="10"/>
  <c r="AJ134" i="10"/>
  <c r="AB134" i="10"/>
  <c r="T134" i="10"/>
  <c r="AR133" i="10"/>
  <c r="AJ133" i="10"/>
  <c r="AB133" i="10"/>
  <c r="T133" i="10"/>
  <c r="AR132" i="10"/>
  <c r="AJ132" i="10"/>
  <c r="AB132" i="10"/>
  <c r="T132" i="10"/>
  <c r="AR131" i="10"/>
  <c r="AJ131" i="10"/>
  <c r="AB131" i="10"/>
  <c r="T131" i="10"/>
  <c r="AR130" i="10"/>
  <c r="AJ130" i="10"/>
  <c r="AB130" i="10"/>
  <c r="T130" i="10"/>
  <c r="AR129" i="10"/>
  <c r="AJ129" i="10"/>
  <c r="AB129" i="10"/>
  <c r="T129" i="10"/>
  <c r="BB41" i="14"/>
  <c r="BB42" i="14"/>
  <c r="BB43" i="14"/>
  <c r="BB44" i="14"/>
  <c r="BB45" i="14"/>
  <c r="BB46" i="14"/>
  <c r="BB47" i="14"/>
  <c r="BB48" i="14"/>
  <c r="BB49" i="14"/>
  <c r="BB50" i="14"/>
  <c r="BB51" i="14"/>
  <c r="BB52" i="14"/>
  <c r="BB53" i="14"/>
  <c r="BB40" i="14"/>
  <c r="AU41" i="14"/>
  <c r="AU42" i="14"/>
  <c r="AU43" i="14"/>
  <c r="AU44" i="14"/>
  <c r="AU45" i="14"/>
  <c r="AU46" i="14"/>
  <c r="AU47" i="14"/>
  <c r="AU48" i="14"/>
  <c r="AU49" i="14"/>
  <c r="AU50" i="14"/>
  <c r="AU51" i="14"/>
  <c r="AU52" i="14"/>
  <c r="AU53" i="14"/>
  <c r="AU40" i="14"/>
  <c r="AN41" i="14"/>
  <c r="AN42" i="14"/>
  <c r="AN43" i="14"/>
  <c r="AN44" i="14"/>
  <c r="AN45" i="14"/>
  <c r="AN46" i="14"/>
  <c r="AN47" i="14"/>
  <c r="AN48" i="14"/>
  <c r="AN49" i="14"/>
  <c r="AN50" i="14"/>
  <c r="AN51" i="14"/>
  <c r="AN52" i="14"/>
  <c r="AN53" i="14"/>
  <c r="AN40" i="14"/>
  <c r="AG41" i="14"/>
  <c r="AG42" i="14"/>
  <c r="AG43" i="14"/>
  <c r="AG44" i="14"/>
  <c r="AG45" i="14"/>
  <c r="AG46" i="14"/>
  <c r="AG47" i="14"/>
  <c r="AG48" i="14"/>
  <c r="AG49" i="14"/>
  <c r="AG50" i="14"/>
  <c r="AG51" i="14"/>
  <c r="AG52" i="14"/>
  <c r="AG53" i="14"/>
  <c r="AG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40" i="14"/>
  <c r="AX62" i="12"/>
  <c r="AX63" i="12"/>
  <c r="AX64" i="12"/>
  <c r="AX65" i="12"/>
  <c r="AX66" i="12"/>
  <c r="AX67" i="12"/>
  <c r="AX68" i="12"/>
  <c r="AX69" i="12"/>
  <c r="AX70" i="12"/>
  <c r="AX71" i="12"/>
  <c r="AX72" i="12"/>
  <c r="AX73" i="12"/>
  <c r="AX74" i="12"/>
  <c r="AX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74" i="12"/>
  <c r="AP61" i="12"/>
  <c r="AH61" i="12"/>
  <c r="AH62" i="12"/>
  <c r="AH63" i="12"/>
  <c r="AH64" i="12"/>
  <c r="AH65" i="12"/>
  <c r="AH66" i="12"/>
  <c r="AH67" i="12"/>
  <c r="AH68" i="12"/>
  <c r="AH69" i="12"/>
  <c r="AH70" i="12"/>
  <c r="AH71" i="12"/>
  <c r="AH72" i="12"/>
  <c r="AH73" i="12"/>
  <c r="AH74" i="12"/>
  <c r="Z62" i="12"/>
  <c r="Z63" i="12"/>
  <c r="Z64" i="12"/>
  <c r="Z65" i="12"/>
  <c r="Z66" i="12"/>
  <c r="Z67" i="12"/>
  <c r="Z68" i="12"/>
  <c r="Z69" i="12"/>
  <c r="Z70" i="12"/>
  <c r="Z71" i="12"/>
  <c r="Z72" i="12"/>
  <c r="Z73" i="12"/>
  <c r="Z74" i="12"/>
  <c r="Z61" i="12"/>
  <c r="Y54" i="14"/>
  <c r="AA54" i="14"/>
  <c r="AB54" i="14"/>
  <c r="AC54" i="14"/>
  <c r="AD54" i="14"/>
  <c r="AE54" i="14"/>
  <c r="AF54" i="14"/>
  <c r="AH54" i="14"/>
  <c r="AI54" i="14"/>
  <c r="AJ54" i="14"/>
  <c r="AK54" i="14"/>
  <c r="AL54" i="14"/>
  <c r="AM54" i="14"/>
  <c r="AO54" i="14"/>
  <c r="AP54" i="14"/>
  <c r="AQ54" i="14"/>
  <c r="AR54" i="14"/>
  <c r="AS54" i="14"/>
  <c r="AT54" i="14"/>
  <c r="AV54" i="14"/>
  <c r="AW54" i="14"/>
  <c r="AX54" i="14"/>
  <c r="AY54" i="14"/>
  <c r="AZ54" i="14"/>
  <c r="BA54" i="14"/>
  <c r="BC54" i="14"/>
  <c r="BD54" i="14"/>
  <c r="BE54" i="14"/>
  <c r="BF54" i="14"/>
  <c r="X54" i="14"/>
  <c r="X33" i="14"/>
  <c r="Q33" i="14"/>
  <c r="O33" i="14"/>
  <c r="BF33" i="14"/>
  <c r="BE33" i="14"/>
  <c r="BD33" i="14"/>
  <c r="BC33" i="14"/>
  <c r="BA33" i="14"/>
  <c r="AZ33" i="14"/>
  <c r="AY33" i="14"/>
  <c r="AX33" i="14"/>
  <c r="AW33" i="14"/>
  <c r="AV33" i="14"/>
  <c r="AT33" i="14"/>
  <c r="AS33" i="14"/>
  <c r="AR33" i="14"/>
  <c r="AQ33" i="14"/>
  <c r="AP33" i="14"/>
  <c r="AO33" i="14"/>
  <c r="AM33" i="14"/>
  <c r="AL33" i="14"/>
  <c r="AK33" i="14"/>
  <c r="AJ33" i="14"/>
  <c r="AI33" i="14"/>
  <c r="AH33" i="14"/>
  <c r="AF33" i="14"/>
  <c r="AE33" i="14"/>
  <c r="AD33" i="14"/>
  <c r="AC33" i="14"/>
  <c r="AB33" i="14"/>
  <c r="AA33" i="14"/>
  <c r="Y33" i="14"/>
  <c r="BB8" i="14"/>
  <c r="AU8" i="14"/>
  <c r="AN8" i="14"/>
  <c r="AG8" i="14"/>
  <c r="Z8" i="14"/>
  <c r="T143" i="10" l="1"/>
  <c r="AR143" i="10"/>
  <c r="AR123" i="10"/>
  <c r="AJ123" i="10"/>
  <c r="AB123" i="10"/>
  <c r="T123" i="10"/>
  <c r="AB143" i="10"/>
  <c r="AJ143" i="10"/>
  <c r="AZ123" i="10"/>
  <c r="AG54" i="14"/>
  <c r="AX75" i="12"/>
  <c r="Z75" i="12"/>
  <c r="AH75" i="12"/>
  <c r="AP75" i="12"/>
  <c r="BB54" i="14"/>
  <c r="AU54" i="14"/>
  <c r="AN54" i="14"/>
  <c r="Z54" i="14"/>
  <c r="AG33" i="14"/>
  <c r="AN33" i="14"/>
  <c r="AU33" i="14"/>
  <c r="BB33" i="14"/>
  <c r="Z33" i="14"/>
  <c r="BK54" i="12" l="1"/>
  <c r="BJ54" i="12"/>
  <c r="BI54" i="12"/>
  <c r="BH54" i="12"/>
  <c r="BG54" i="12"/>
  <c r="BE54" i="12"/>
  <c r="BD54" i="12"/>
  <c r="BF52" i="12"/>
  <c r="BF51" i="12"/>
  <c r="BF8" i="12"/>
  <c r="BC54" i="12"/>
  <c r="BB54" i="12"/>
  <c r="BA54" i="12"/>
  <c r="AZ54" i="12"/>
  <c r="AY54" i="12"/>
  <c r="AW54" i="12"/>
  <c r="AV54" i="12"/>
  <c r="AX53" i="12"/>
  <c r="AX52" i="12"/>
  <c r="AX51" i="12"/>
  <c r="AX8" i="12"/>
  <c r="AU54" i="12"/>
  <c r="AT54" i="12"/>
  <c r="AS54" i="12"/>
  <c r="AR54" i="12"/>
  <c r="AQ54" i="12"/>
  <c r="AO54" i="12"/>
  <c r="AN54" i="12"/>
  <c r="AP53" i="12"/>
  <c r="AP52" i="12"/>
  <c r="AP51" i="12"/>
  <c r="AP8" i="12"/>
  <c r="AM54" i="12"/>
  <c r="AL54" i="12"/>
  <c r="AK54" i="12"/>
  <c r="AJ54" i="12"/>
  <c r="AI54" i="12"/>
  <c r="AG54" i="12"/>
  <c r="AF54" i="12"/>
  <c r="AH53" i="12"/>
  <c r="AH8" i="12"/>
  <c r="I54" i="12"/>
  <c r="AA54" i="12"/>
  <c r="AB54" i="12"/>
  <c r="AC54" i="12"/>
  <c r="AD54" i="12"/>
  <c r="AE54" i="12"/>
  <c r="Y54" i="12"/>
  <c r="O54" i="12"/>
  <c r="Z51" i="12"/>
  <c r="Z52" i="12"/>
  <c r="Z53" i="12"/>
  <c r="Z8" i="12"/>
  <c r="BF54" i="12" l="1"/>
  <c r="AX54" i="12"/>
  <c r="AP54" i="12"/>
  <c r="AH54" i="12"/>
  <c r="Z54" i="12"/>
  <c r="Q54" i="12"/>
</calcChain>
</file>

<file path=xl/sharedStrings.xml><?xml version="1.0" encoding="utf-8"?>
<sst xmlns="http://schemas.openxmlformats.org/spreadsheetml/2006/main" count="3262" uniqueCount="806">
  <si>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</si>
  <si>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</si>
  <si>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</si>
  <si>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</si>
  <si>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</si>
  <si>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</si>
  <si>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</si>
  <si>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</si>
  <si>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</si>
  <si>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</si>
  <si>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</si>
  <si>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</si>
  <si>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</si>
  <si>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</si>
  <si>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</si>
  <si>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</si>
  <si>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</si>
  <si>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</si>
  <si>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</si>
  <si>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</si>
  <si>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</si>
  <si>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</si>
  <si>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</si>
  <si>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</si>
  <si>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</si>
  <si>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</si>
  <si>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</si>
  <si>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</si>
  <si>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</si>
  <si>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</si>
  <si>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</si>
  <si>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</si>
  <si>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</si>
  <si>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</si>
  <si>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</si>
  <si>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</si>
  <si>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</si>
  <si>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</si>
  <si>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</si>
  <si>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</si>
  <si>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</si>
  <si>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</si>
  <si>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</si>
  <si>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</si>
  <si>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</si>
  <si>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</si>
  <si>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</si>
  <si>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</si>
  <si>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</si>
  <si>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</si>
  <si>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</si>
  <si>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</si>
  <si>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</si>
  <si>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</si>
  <si>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</si>
  <si>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</si>
  <si>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</si>
  <si>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</si>
  <si>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</si>
  <si>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</si>
  <si>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</si>
  <si>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</si>
  <si>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</si>
  <si>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</si>
  <si>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</si>
  <si>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</si>
  <si>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</si>
  <si>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</si>
  <si>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</si>
  <si>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</si>
  <si>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</si>
  <si>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</si>
  <si>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</si>
  <si>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</si>
  <si>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</si>
  <si>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</si>
  <si>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</si>
  <si>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</si>
  <si>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</si>
  <si>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</si>
  <si>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</si>
  <si>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</si>
  <si>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</si>
  <si>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</si>
  <si>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</si>
  <si>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</si>
  <si>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</si>
  <si>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</si>
  <si>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</si>
  <si>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</si>
  <si>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</si>
  <si>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</si>
  <si>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</si>
  <si>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</si>
  <si>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</si>
  <si>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</si>
  <si>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</si>
  <si>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</si>
  <si>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</si>
  <si>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</si>
  <si>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</si>
  <si>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</si>
  <si>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</si>
  <si>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</si>
  <si>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</si>
  <si>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</si>
  <si>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</si>
  <si>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</si>
  <si>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</si>
  <si>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</si>
  <si>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</si>
  <si>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</si>
  <si>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</si>
  <si>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</si>
  <si>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</si>
  <si>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</si>
  <si>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</si>
  <si>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</si>
  <si>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</si>
  <si>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</si>
  <si>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</si>
  <si>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</si>
  <si>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</si>
  <si>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</si>
  <si>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</si>
  <si>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</si>
  <si>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</si>
  <si>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</si>
  <si>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</si>
  <si>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</si>
  <si>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</si>
  <si>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</si>
  <si>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</si>
  <si>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</si>
  <si>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</si>
  <si>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</si>
  <si>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</si>
  <si>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</si>
  <si>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</si>
  <si>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</si>
  <si>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</si>
  <si>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</si>
  <si>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</si>
  <si>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</si>
  <si>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</si>
  <si>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</si>
  <si>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</si>
  <si>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</si>
  <si>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307 - Department of Children, Youth, and Families</t>
  </si>
  <si>
    <t>Educational</t>
  </si>
  <si>
    <t>Office</t>
  </si>
  <si>
    <t>General</t>
  </si>
  <si>
    <t>Residential</t>
  </si>
  <si>
    <t>Health Care</t>
  </si>
  <si>
    <t>Special Use</t>
  </si>
  <si>
    <t>Support</t>
  </si>
  <si>
    <t>Unclassified</t>
  </si>
  <si>
    <t>A00021</t>
  </si>
  <si>
    <t>307</t>
  </si>
  <si>
    <t>DCYF</t>
  </si>
  <si>
    <t>Human Services</t>
  </si>
  <si>
    <t>01-Canyon View Group Home</t>
  </si>
  <si>
    <t>260 N Georgia Ave</t>
  </si>
  <si>
    <t>East Wenatchee</t>
  </si>
  <si>
    <t>Douglas</t>
  </si>
  <si>
    <t>Sleeping Room, Apartments, House - 900</t>
  </si>
  <si>
    <t>A00026</t>
  </si>
  <si>
    <t>02-Garage Storage Shop</t>
  </si>
  <si>
    <t>Storage - General - 730</t>
  </si>
  <si>
    <t>A00030</t>
  </si>
  <si>
    <t>03-Recreation Building</t>
  </si>
  <si>
    <t>Athletic Or Physical Education - 520</t>
  </si>
  <si>
    <t>A01215</t>
  </si>
  <si>
    <t>14-Administration</t>
  </si>
  <si>
    <t>33010 SE 99th St</t>
  </si>
  <si>
    <t>Snoqualmie</t>
  </si>
  <si>
    <t>King</t>
  </si>
  <si>
    <t>Office - General - 310</t>
  </si>
  <si>
    <t>A01298</t>
  </si>
  <si>
    <t>10-Housing Unit 10</t>
  </si>
  <si>
    <t>A01353</t>
  </si>
  <si>
    <t>04-Housing Unit 04</t>
  </si>
  <si>
    <t>A01360</t>
  </si>
  <si>
    <t>02-Housing Unit 02</t>
  </si>
  <si>
    <t>A01366</t>
  </si>
  <si>
    <t>46-Chip Storage</t>
  </si>
  <si>
    <t>A01374</t>
  </si>
  <si>
    <t>07-Housing Unit 07</t>
  </si>
  <si>
    <t>A01425</t>
  </si>
  <si>
    <t>44-Greenhouse</t>
  </si>
  <si>
    <t>Other - Facility - 590</t>
  </si>
  <si>
    <t>A01437</t>
  </si>
  <si>
    <t>40-Plant Mechanic Office</t>
  </si>
  <si>
    <t>Shop - 720</t>
  </si>
  <si>
    <t>A01465</t>
  </si>
  <si>
    <t>25-Recreation</t>
  </si>
  <si>
    <t>Training Room - 120</t>
  </si>
  <si>
    <t>A01469</t>
  </si>
  <si>
    <t>13-Housing Unit 13</t>
  </si>
  <si>
    <t>A01519</t>
  </si>
  <si>
    <t>17-Commissary &amp; Kitchen</t>
  </si>
  <si>
    <t>Food Facility - 630</t>
  </si>
  <si>
    <t>A01541</t>
  </si>
  <si>
    <t>38-Generator Building</t>
  </si>
  <si>
    <t>A01553</t>
  </si>
  <si>
    <t>05-Housing Unit 05</t>
  </si>
  <si>
    <t>A01566</t>
  </si>
  <si>
    <t>09-Housing Unit 09</t>
  </si>
  <si>
    <t>A01581</t>
  </si>
  <si>
    <t>16-Social Services</t>
  </si>
  <si>
    <t>Office - Services - 312</t>
  </si>
  <si>
    <t>A01632</t>
  </si>
  <si>
    <t>42-Snow Shed</t>
  </si>
  <si>
    <t>A01646</t>
  </si>
  <si>
    <t>26-Pump House #2 (Upper)</t>
  </si>
  <si>
    <t>A01652</t>
  </si>
  <si>
    <t>29-Lift Station</t>
  </si>
  <si>
    <t>A01662</t>
  </si>
  <si>
    <t>34-Campus Storage</t>
  </si>
  <si>
    <t>A01681</t>
  </si>
  <si>
    <t>27-Maintenance Office</t>
  </si>
  <si>
    <t>A01686</t>
  </si>
  <si>
    <t>47-Compost Shed</t>
  </si>
  <si>
    <t>A01707</t>
  </si>
  <si>
    <t>33-Carpenter Wood Shop</t>
  </si>
  <si>
    <t>Central Shop Service - 725</t>
  </si>
  <si>
    <t>A01709</t>
  </si>
  <si>
    <t>06-Housing Unit 06</t>
  </si>
  <si>
    <t>A01741</t>
  </si>
  <si>
    <t>19-Heating Plant-Commissary/Tunnel</t>
  </si>
  <si>
    <t>A01743</t>
  </si>
  <si>
    <t>11-Housing Unit 11</t>
  </si>
  <si>
    <t>A01767</t>
  </si>
  <si>
    <t>15-Health Service Center</t>
  </si>
  <si>
    <t>Patient Room, Nurse Station, Surgery, Treatment/Examination, Diagnostic, Public Waiting Rooms - 800</t>
  </si>
  <si>
    <t>A01775</t>
  </si>
  <si>
    <t>41-Paint Shop</t>
  </si>
  <si>
    <t>A01804</t>
  </si>
  <si>
    <t>06B-East Classrooms</t>
  </si>
  <si>
    <t>Classroom - 110</t>
  </si>
  <si>
    <t>A01838</t>
  </si>
  <si>
    <t>03-Housing Unit 03</t>
  </si>
  <si>
    <t>A01846</t>
  </si>
  <si>
    <t>08-Housing Unit 08</t>
  </si>
  <si>
    <t>A01877</t>
  </si>
  <si>
    <t>01-Housing Unit 01</t>
  </si>
  <si>
    <t>A01888</t>
  </si>
  <si>
    <t>39-Plant Mechanic Storage</t>
  </si>
  <si>
    <t>A01910</t>
  </si>
  <si>
    <t>56-Pump House #1</t>
  </si>
  <si>
    <t>A01922</t>
  </si>
  <si>
    <t>24-South Classroom</t>
  </si>
  <si>
    <t>A01933</t>
  </si>
  <si>
    <t>43-Chinook Portable</t>
  </si>
  <si>
    <t>A02021</t>
  </si>
  <si>
    <t>12-Housing Unit 12</t>
  </si>
  <si>
    <t>A02047</t>
  </si>
  <si>
    <t>20-School Administration &amp; Library</t>
  </si>
  <si>
    <t>A02069</t>
  </si>
  <si>
    <t>55-Lake Pump House</t>
  </si>
  <si>
    <t>A02096</t>
  </si>
  <si>
    <t>32-K9 Program</t>
  </si>
  <si>
    <t>A02131</t>
  </si>
  <si>
    <t>57-Vocational School</t>
  </si>
  <si>
    <t>A02141</t>
  </si>
  <si>
    <t>23-North Classroom</t>
  </si>
  <si>
    <t>A02149</t>
  </si>
  <si>
    <t>06A-West Classrooms</t>
  </si>
  <si>
    <t>A02159</t>
  </si>
  <si>
    <t>50-Greenhouse</t>
  </si>
  <si>
    <t>A02161</t>
  </si>
  <si>
    <t>59-Classroom (12/13)</t>
  </si>
  <si>
    <t>A02177</t>
  </si>
  <si>
    <t>58-Classroom (9/10)</t>
  </si>
  <si>
    <t>A03230</t>
  </si>
  <si>
    <t>35-"A" Entry Security Visitation</t>
  </si>
  <si>
    <t>375 SW 11th St</t>
  </si>
  <si>
    <t>Chehalis</t>
  </si>
  <si>
    <t>Lewis</t>
  </si>
  <si>
    <t>A03247</t>
  </si>
  <si>
    <t>41-Hawthorn Cottage</t>
  </si>
  <si>
    <t>A03272</t>
  </si>
  <si>
    <t>36A-Kitchen, Dining &amp; Commissary</t>
  </si>
  <si>
    <t>A03286</t>
  </si>
  <si>
    <t>34-Greenhouse</t>
  </si>
  <si>
    <t>A03306</t>
  </si>
  <si>
    <t>45-Recycling Building</t>
  </si>
  <si>
    <t>A03307</t>
  </si>
  <si>
    <t>26-Power Plant</t>
  </si>
  <si>
    <t>A03318</t>
  </si>
  <si>
    <t>42-Maple Cottage</t>
  </si>
  <si>
    <t>A03360</t>
  </si>
  <si>
    <t>43-Spruce Cottage</t>
  </si>
  <si>
    <t>A03371</t>
  </si>
  <si>
    <t>25-Recreation Bldg</t>
  </si>
  <si>
    <t>A03372</t>
  </si>
  <si>
    <t>33-School Building</t>
  </si>
  <si>
    <t>A03387</t>
  </si>
  <si>
    <t>37-Laundry &amp; Maintenance</t>
  </si>
  <si>
    <t>Central Service - 750</t>
  </si>
  <si>
    <t>A03415</t>
  </si>
  <si>
    <t>47-Vehicle Garage</t>
  </si>
  <si>
    <t>A03455</t>
  </si>
  <si>
    <t>40-Birch Cottage</t>
  </si>
  <si>
    <t>A03458</t>
  </si>
  <si>
    <t>38-Special Services</t>
  </si>
  <si>
    <t>Meeting Room - 680</t>
  </si>
  <si>
    <t>A03460</t>
  </si>
  <si>
    <t>36B-Vocational School</t>
  </si>
  <si>
    <t>A03484</t>
  </si>
  <si>
    <t>49-Health/Adminstration Building</t>
  </si>
  <si>
    <t>A03492</t>
  </si>
  <si>
    <t>48-Intensive Managment Unit</t>
  </si>
  <si>
    <t>A03493</t>
  </si>
  <si>
    <t>51-Mental Health-Cedar Cottage</t>
  </si>
  <si>
    <t>A04654</t>
  </si>
  <si>
    <t>39-3 Bedroom House</t>
  </si>
  <si>
    <t>11 Youth Camp Ln</t>
  </si>
  <si>
    <t>Naselle</t>
  </si>
  <si>
    <t>Pacific</t>
  </si>
  <si>
    <t>A04657</t>
  </si>
  <si>
    <t>21-Maintenance Storage</t>
  </si>
  <si>
    <t>A04664</t>
  </si>
  <si>
    <t>35-4-Plex Apt. #205</t>
  </si>
  <si>
    <t>A04674</t>
  </si>
  <si>
    <t>40-Commissary</t>
  </si>
  <si>
    <t>A04700</t>
  </si>
  <si>
    <t>15-Sewage Treatment</t>
  </si>
  <si>
    <t>A04701</t>
  </si>
  <si>
    <t>11-Dnr Garage</t>
  </si>
  <si>
    <t>A04720</t>
  </si>
  <si>
    <t>18-Motor Pool</t>
  </si>
  <si>
    <t>A04727</t>
  </si>
  <si>
    <t>17-Paint Shop</t>
  </si>
  <si>
    <t>A04731</t>
  </si>
  <si>
    <t>19-Pump House</t>
  </si>
  <si>
    <t>A04744</t>
  </si>
  <si>
    <t>05-Eagle Lodge</t>
  </si>
  <si>
    <t>A04757</t>
  </si>
  <si>
    <t>06-Chapel</t>
  </si>
  <si>
    <t>A04758</t>
  </si>
  <si>
    <t>09-Medical Building</t>
  </si>
  <si>
    <t>A04764</t>
  </si>
  <si>
    <t>38-Duplex Apt. #207B</t>
  </si>
  <si>
    <t>A04824</t>
  </si>
  <si>
    <t>29-Harbor Lodge</t>
  </si>
  <si>
    <t>A04837</t>
  </si>
  <si>
    <t>46-Dnr Office</t>
  </si>
  <si>
    <t>A04842</t>
  </si>
  <si>
    <t>32-4-Plex Apt. #202</t>
  </si>
  <si>
    <t>A04851</t>
  </si>
  <si>
    <t>02-Moolock Lodge</t>
  </si>
  <si>
    <t>A04861</t>
  </si>
  <si>
    <t>31-4-Plex Apt. #201</t>
  </si>
  <si>
    <t>A04892</t>
  </si>
  <si>
    <t>03-Mariner Lodge</t>
  </si>
  <si>
    <t>A04893</t>
  </si>
  <si>
    <t>01-Cougar Lodge</t>
  </si>
  <si>
    <t>A04915</t>
  </si>
  <si>
    <t>12-Mechanical Office_Carpenter Shop_Plumbing Shop</t>
  </si>
  <si>
    <t>A04920</t>
  </si>
  <si>
    <t>43-Greenhouse</t>
  </si>
  <si>
    <t>A04985</t>
  </si>
  <si>
    <t>47-Administration</t>
  </si>
  <si>
    <t>A04986</t>
  </si>
  <si>
    <t>37-Duplex Apt. #207A</t>
  </si>
  <si>
    <t>A04989</t>
  </si>
  <si>
    <t>42-Waste Water Storage Building</t>
  </si>
  <si>
    <t>A05006</t>
  </si>
  <si>
    <t>44-Greenhouse Storage</t>
  </si>
  <si>
    <t>A05051</t>
  </si>
  <si>
    <t>45-Fish Hatchery</t>
  </si>
  <si>
    <t>A05062</t>
  </si>
  <si>
    <t>22-Booster Pump House</t>
  </si>
  <si>
    <t>A05074</t>
  </si>
  <si>
    <t>36-4-Plex Apt. #206</t>
  </si>
  <si>
    <t>A05084</t>
  </si>
  <si>
    <t>10-Visitor'S Center</t>
  </si>
  <si>
    <t>A05089</t>
  </si>
  <si>
    <t>34-4-Plex Apt. #204</t>
  </si>
  <si>
    <t>A05111</t>
  </si>
  <si>
    <t>33-4-Plex Apt. #203</t>
  </si>
  <si>
    <t>A05184</t>
  </si>
  <si>
    <t>08-School &amp; Gymnasium</t>
  </si>
  <si>
    <t>A05196</t>
  </si>
  <si>
    <t>48-Dental Building</t>
  </si>
  <si>
    <t>A05197</t>
  </si>
  <si>
    <t>07-Commissary_Kitchen</t>
  </si>
  <si>
    <t>Food Facility Service - 635</t>
  </si>
  <si>
    <t>A05202</t>
  </si>
  <si>
    <t>01-Oakridge Residential Treatment Facility</t>
  </si>
  <si>
    <t>8701 Steilacoom Blvd SW</t>
  </si>
  <si>
    <t>Lakewood</t>
  </si>
  <si>
    <t>Pierce</t>
  </si>
  <si>
    <t>A05598</t>
  </si>
  <si>
    <t>03-Maintenance Building</t>
  </si>
  <si>
    <t>11042 Parke Creek Rd</t>
  </si>
  <si>
    <t>Ellensburg</t>
  </si>
  <si>
    <t>Kittitas</t>
  </si>
  <si>
    <t>A05599</t>
  </si>
  <si>
    <t>02-Vocational Building</t>
  </si>
  <si>
    <t>A05621</t>
  </si>
  <si>
    <t>01-Parke Creek Group Home</t>
  </si>
  <si>
    <t>A08069</t>
  </si>
  <si>
    <t>01-Ridgeview Group Home</t>
  </si>
  <si>
    <t>1726 Jerome Ave</t>
  </si>
  <si>
    <t>Yakima</t>
  </si>
  <si>
    <t>A08074</t>
  </si>
  <si>
    <t>02-Storage Building</t>
  </si>
  <si>
    <t>A09295</t>
  </si>
  <si>
    <t>01-Sunrise Group Home</t>
  </si>
  <si>
    <t>1421 E Division Ave</t>
  </si>
  <si>
    <t>Ephrata</t>
  </si>
  <si>
    <t>Grant</t>
  </si>
  <si>
    <t>A09306</t>
  </si>
  <si>
    <t>02-Tool Shed</t>
  </si>
  <si>
    <t>605 McMurray St</t>
  </si>
  <si>
    <t>Benton</t>
  </si>
  <si>
    <t>A09317</t>
  </si>
  <si>
    <t>01-Twin Rivers Group Home</t>
  </si>
  <si>
    <t>A10491</t>
  </si>
  <si>
    <t>02-Vocational School</t>
  </si>
  <si>
    <t>14521 124th Ave NE</t>
  </si>
  <si>
    <t>Woodinville</t>
  </si>
  <si>
    <t>A10574</t>
  </si>
  <si>
    <t>03 Maintenance Shed</t>
  </si>
  <si>
    <t>A10595</t>
  </si>
  <si>
    <t>01-Woodinville Group Home</t>
  </si>
  <si>
    <t>Kirkland</t>
  </si>
  <si>
    <t>A10686</t>
  </si>
  <si>
    <t>Olympia - Touchstone Residence</t>
  </si>
  <si>
    <t>2010 Puget St NE</t>
  </si>
  <si>
    <t>Thurston</t>
  </si>
  <si>
    <t>A21423</t>
  </si>
  <si>
    <t>28-Lawnmower Storage</t>
  </si>
  <si>
    <t>Vacant Unusable Space - 90</t>
  </si>
  <si>
    <t>A00882</t>
  </si>
  <si>
    <t>DCYF - Bellevue</t>
  </si>
  <si>
    <t>805 156th Ave NE</t>
  </si>
  <si>
    <t>Bellevue</t>
  </si>
  <si>
    <t>SRL 21-0087</t>
  </si>
  <si>
    <t>A01124</t>
  </si>
  <si>
    <t>DCYF - Oak Harbor</t>
  </si>
  <si>
    <t>275 SE Pioneer Way</t>
  </si>
  <si>
    <t>Oak Harbor</t>
  </si>
  <si>
    <t>Island</t>
  </si>
  <si>
    <t>SRL 22-0134</t>
  </si>
  <si>
    <t>A01285</t>
  </si>
  <si>
    <t>DCYF - Lacey - 720 Sleater-Kinney Rd</t>
  </si>
  <si>
    <t>720 Sleater Kinney Rd SE</t>
  </si>
  <si>
    <t>Lacey</t>
  </si>
  <si>
    <t>SRL 23-0036</t>
  </si>
  <si>
    <t>A01510</t>
  </si>
  <si>
    <t>DCYF - Centralia</t>
  </si>
  <si>
    <t>3401 Galvin Rd</t>
  </si>
  <si>
    <t>Centralia</t>
  </si>
  <si>
    <t>SRL 21-0032</t>
  </si>
  <si>
    <t>A01983</t>
  </si>
  <si>
    <t>DCYF - Bellingham (#100)</t>
  </si>
  <si>
    <t>1720 Ellis St</t>
  </si>
  <si>
    <t>Bellingham</t>
  </si>
  <si>
    <t>Whatcom</t>
  </si>
  <si>
    <t>SRL 20-0056</t>
  </si>
  <si>
    <t>DCYF - Bellingham (#220)</t>
  </si>
  <si>
    <t>SRL 22-0044</t>
  </si>
  <si>
    <t>DCYF - Bellingham (#210)</t>
  </si>
  <si>
    <t>SRL 20-0102</t>
  </si>
  <si>
    <t>A02025</t>
  </si>
  <si>
    <t>71 S Forks Ave</t>
  </si>
  <si>
    <t>Forks</t>
  </si>
  <si>
    <t>Clallam</t>
  </si>
  <si>
    <t>DEL 23-0015</t>
  </si>
  <si>
    <t>A02581</t>
  </si>
  <si>
    <t>DCYF - Seattle - 4045 Delridge Way</t>
  </si>
  <si>
    <t>4045 Delridge Way SW</t>
  </si>
  <si>
    <t>SRL 20-0043</t>
  </si>
  <si>
    <t>A02628</t>
  </si>
  <si>
    <t>DCYF - Everett - 8625 S Evergreen Way</t>
  </si>
  <si>
    <t>8625 Evergreen Way</t>
  </si>
  <si>
    <t>Everett</t>
  </si>
  <si>
    <t>Snohomish</t>
  </si>
  <si>
    <t>SRL 17-0017</t>
  </si>
  <si>
    <t>A02785</t>
  </si>
  <si>
    <t>DCYF - Everett - 2801 10th</t>
  </si>
  <si>
    <t>2801 10th St</t>
  </si>
  <si>
    <t>SRL 21-0119</t>
  </si>
  <si>
    <t>A02791</t>
  </si>
  <si>
    <t>DCYF - Stevenson</t>
  </si>
  <si>
    <t>266 2nd St SW</t>
  </si>
  <si>
    <t>Stevenson</t>
  </si>
  <si>
    <t>Skamania</t>
  </si>
  <si>
    <t>SRL 22-0029</t>
  </si>
  <si>
    <t>A02843</t>
  </si>
  <si>
    <t>DCYF - Seattle - 3600 S Graham</t>
  </si>
  <si>
    <t>3600 S Graham St</t>
  </si>
  <si>
    <t>SRL 19-0059</t>
  </si>
  <si>
    <t>A03621</t>
  </si>
  <si>
    <t>DCYF - Spokane - 316 Boone Ave - Central Office</t>
  </si>
  <si>
    <t>316 W Boone Ave</t>
  </si>
  <si>
    <t>SRL 20-0007</t>
  </si>
  <si>
    <t>DCYF - Spokane - 316 Boone Ave - UW Alliance</t>
  </si>
  <si>
    <t>Departmental Classroom - 130</t>
  </si>
  <si>
    <t>SRL 23-0008</t>
  </si>
  <si>
    <t>A03673</t>
  </si>
  <si>
    <t>6840 &amp; 6860 Capitol Blvd SE</t>
  </si>
  <si>
    <t>Tumwater</t>
  </si>
  <si>
    <t>SRL 22-0017</t>
  </si>
  <si>
    <t>DCYF - Tumwater - Floor 3</t>
  </si>
  <si>
    <t>SRL 21-0092</t>
  </si>
  <si>
    <t>A03696</t>
  </si>
  <si>
    <t>DCYF - Goldendale</t>
  </si>
  <si>
    <t>808 S Columbus Ave</t>
  </si>
  <si>
    <t>Goldendale</t>
  </si>
  <si>
    <t>Klickitat</t>
  </si>
  <si>
    <t>SRL 21-0115</t>
  </si>
  <si>
    <t>A04711</t>
  </si>
  <si>
    <t>DCYF - Olympia - 1310 Jefferson - 11483 SF</t>
  </si>
  <si>
    <t>1310 Jefferson St</t>
  </si>
  <si>
    <t>SRL 21-0043</t>
  </si>
  <si>
    <t>DCYF - Olympia - 1310 Jefferson - 12232 SF</t>
  </si>
  <si>
    <t>SRL 19-0094</t>
  </si>
  <si>
    <t>A04855</t>
  </si>
  <si>
    <t>DCYF - Mount Vernon</t>
  </si>
  <si>
    <t>900 E College Way</t>
  </si>
  <si>
    <t>Mount Vernon</t>
  </si>
  <si>
    <t>Skagit</t>
  </si>
  <si>
    <t>SRL 22-0091</t>
  </si>
  <si>
    <t>A04954</t>
  </si>
  <si>
    <t>DCYF - Spokane Valley</t>
  </si>
  <si>
    <t>8517 E Trent Ave</t>
  </si>
  <si>
    <t>Spokane Valley</t>
  </si>
  <si>
    <t>SRL 18-0087</t>
  </si>
  <si>
    <t>A05149</t>
  </si>
  <si>
    <t>DCYF - Longbeach</t>
  </si>
  <si>
    <t>2601 Pacific Ave NW</t>
  </si>
  <si>
    <t>Long Beach</t>
  </si>
  <si>
    <t>SRL 20-0098</t>
  </si>
  <si>
    <t>A05969</t>
  </si>
  <si>
    <t>DCYF - Monroe</t>
  </si>
  <si>
    <t>953 Village Way</t>
  </si>
  <si>
    <t>Monroe</t>
  </si>
  <si>
    <t>SRL 23-0075</t>
  </si>
  <si>
    <t>A06980</t>
  </si>
  <si>
    <t>DCYF - Walla Walla</t>
  </si>
  <si>
    <t>206 W Poplar St</t>
  </si>
  <si>
    <t>Walla Walla</t>
  </si>
  <si>
    <t>SRL 17-0119</t>
  </si>
  <si>
    <t>A07453</t>
  </si>
  <si>
    <t>DCYF - South Bend</t>
  </si>
  <si>
    <t>307 Robert Bush Dr E</t>
  </si>
  <si>
    <t>South Bend</t>
  </si>
  <si>
    <t>SRL 18-0110</t>
  </si>
  <si>
    <t>A09200</t>
  </si>
  <si>
    <t>DCYF - Arlington (Smokey Point)</t>
  </si>
  <si>
    <t>3906 172nd St NE</t>
  </si>
  <si>
    <t>Arlington</t>
  </si>
  <si>
    <t>SRL 21-0036</t>
  </si>
  <si>
    <t>A09331</t>
  </si>
  <si>
    <t>DCYF - Richland</t>
  </si>
  <si>
    <t>1661 Fowler St</t>
  </si>
  <si>
    <t>SRL 18-0083</t>
  </si>
  <si>
    <t>A09742</t>
  </si>
  <si>
    <t>DCYF - Toppenish</t>
  </si>
  <si>
    <t>4 E 3rd Ave</t>
  </si>
  <si>
    <t>Toppenish</t>
  </si>
  <si>
    <t>SRL 19-0034</t>
  </si>
  <si>
    <t>A10571</t>
  </si>
  <si>
    <t>DCYF -  Seattle - 100 W Harrison St</t>
  </si>
  <si>
    <t>100 W Harrison St S</t>
  </si>
  <si>
    <t>SRL 23-0058</t>
  </si>
  <si>
    <t>A10578</t>
  </si>
  <si>
    <t>DCYF - Aberdeen</t>
  </si>
  <si>
    <t>401-411 W Wishkah St</t>
  </si>
  <si>
    <t>Aberdeen</t>
  </si>
  <si>
    <t>Grays Harbor</t>
  </si>
  <si>
    <t>SRL 20-0054</t>
  </si>
  <si>
    <t>A10654</t>
  </si>
  <si>
    <t>DCYF - Port Orchard</t>
  </si>
  <si>
    <t>1338 Old Clifton Rd SW</t>
  </si>
  <si>
    <t>Port Orchard</t>
  </si>
  <si>
    <t>Kitsap</t>
  </si>
  <si>
    <t>SRL 19-0026</t>
  </si>
  <si>
    <t>A10752</t>
  </si>
  <si>
    <t>DCYF - Renton</t>
  </si>
  <si>
    <t>800 Oakesdale Ave SW</t>
  </si>
  <si>
    <t>Renton</t>
  </si>
  <si>
    <t>SRL 19-0048</t>
  </si>
  <si>
    <t>A21324</t>
  </si>
  <si>
    <t>DCYF - Lakewood</t>
  </si>
  <si>
    <t>6010 Main St SW</t>
  </si>
  <si>
    <t>SRL 14-0138</t>
  </si>
  <si>
    <t>A21372</t>
  </si>
  <si>
    <t>DCYF - Everett - 1000 Everett Mall Way</t>
  </si>
  <si>
    <t>1000 SE Everett Mall Way</t>
  </si>
  <si>
    <t>SRL 21-0014</t>
  </si>
  <si>
    <t>A25192</t>
  </si>
  <si>
    <t>DCYF - Puyallup</t>
  </si>
  <si>
    <t>1402 E Main</t>
  </si>
  <si>
    <t>Puyallup</t>
  </si>
  <si>
    <t>SRL 15-0103</t>
  </si>
  <si>
    <t>A25501</t>
  </si>
  <si>
    <t>DCYF - Friday Harbor</t>
  </si>
  <si>
    <t>535 Market St</t>
  </si>
  <si>
    <t>Friday Harbor</t>
  </si>
  <si>
    <t>San Juan</t>
  </si>
  <si>
    <t>SRL 23-0021</t>
  </si>
  <si>
    <t>A25743</t>
  </si>
  <si>
    <t>DCYF - Ellensburg</t>
  </si>
  <si>
    <t>1210 W University Way</t>
  </si>
  <si>
    <t>SRL 18-0101</t>
  </si>
  <si>
    <t>A26005</t>
  </si>
  <si>
    <t>DCYF - Spokane North</t>
  </si>
  <si>
    <t>6830 N NEVADA ST</t>
  </si>
  <si>
    <t>SRL 18-0109</t>
  </si>
  <si>
    <t>A26020</t>
  </si>
  <si>
    <t>DCYF - Bremerton</t>
  </si>
  <si>
    <t>4210 Wheaton Way</t>
  </si>
  <si>
    <t>Bremerton</t>
  </si>
  <si>
    <t>SRL 19-0070</t>
  </si>
  <si>
    <t>A26028</t>
  </si>
  <si>
    <t>DCYF - Lacey Warehouse</t>
  </si>
  <si>
    <t>8925 Orion Dr</t>
  </si>
  <si>
    <t>Warehouse - 741</t>
  </si>
  <si>
    <t>SRL 20-0003</t>
  </si>
  <si>
    <t>A26946</t>
  </si>
  <si>
    <t>DCYF - Centralia (Ryan's House)</t>
  </si>
  <si>
    <t>1402 W Reynolds Ave</t>
  </si>
  <si>
    <t>DEL 23-0054</t>
  </si>
  <si>
    <t>A26947</t>
  </si>
  <si>
    <t>DCYF - Burien</t>
  </si>
  <si>
    <t>1033 SW 152nd St</t>
  </si>
  <si>
    <t>Burien</t>
  </si>
  <si>
    <t>DEL 22-0028</t>
  </si>
  <si>
    <t>A27051</t>
  </si>
  <si>
    <t>1311 Reynolds Rd</t>
  </si>
  <si>
    <t>DEL 23-0055</t>
  </si>
  <si>
    <t>A27085</t>
  </si>
  <si>
    <t>501 SE Columbia Shores Blvd</t>
  </si>
  <si>
    <t>Vancouver</t>
  </si>
  <si>
    <t>Clark</t>
  </si>
  <si>
    <t>SRL 23-0069</t>
  </si>
  <si>
    <t>A27145</t>
  </si>
  <si>
    <t>6510 NE 84th PL</t>
  </si>
  <si>
    <t>DEL 24-0034</t>
  </si>
  <si>
    <t>No</t>
  </si>
  <si>
    <t>A26000</t>
  </si>
  <si>
    <t>2507 Evans Vista</t>
  </si>
  <si>
    <t>Port Townsend</t>
  </si>
  <si>
    <t>Jefferson</t>
  </si>
  <si>
    <t>SSL 18-0105 DCYF</t>
  </si>
  <si>
    <t>A06175</t>
  </si>
  <si>
    <t>Chehalis DCYF</t>
  </si>
  <si>
    <t>151 NE Hampe Rd</t>
  </si>
  <si>
    <t>SSL 19-0129</t>
  </si>
  <si>
    <t>A21323</t>
  </si>
  <si>
    <t>800 NE 136th Ave</t>
  </si>
  <si>
    <t>SSL 13-0090 DCYF</t>
  </si>
  <si>
    <t>A21325</t>
  </si>
  <si>
    <t>Moses Lake Complex</t>
  </si>
  <si>
    <t>1651 Pilgrim St</t>
  </si>
  <si>
    <t>Moses Lake</t>
  </si>
  <si>
    <t>SSL 14-0063A</t>
  </si>
  <si>
    <t>A08812</t>
  </si>
  <si>
    <t>Omak ALTSA, CSO, DCYF, DDA, DFI</t>
  </si>
  <si>
    <t>S. 126 Main St</t>
  </si>
  <si>
    <t>Omak</t>
  </si>
  <si>
    <t>Okanogan</t>
  </si>
  <si>
    <t>SSL 21-0117</t>
  </si>
  <si>
    <t>A02215</t>
  </si>
  <si>
    <t>White Salmon CSO, DCYF, HCS</t>
  </si>
  <si>
    <t>221 N Main</t>
  </si>
  <si>
    <t>White Salmon</t>
  </si>
  <si>
    <t>SSL 19-0131A</t>
  </si>
  <si>
    <t>A01612</t>
  </si>
  <si>
    <t>Colfax  ADSA, CSO, DCFS, DDD</t>
  </si>
  <si>
    <t>418 S Main St</t>
  </si>
  <si>
    <t>Colfax</t>
  </si>
  <si>
    <t>Whitman</t>
  </si>
  <si>
    <t>SSL 23-0006</t>
  </si>
  <si>
    <t>A05560</t>
  </si>
  <si>
    <t>Bellingham CSO, DFI, DVR, DCYF</t>
  </si>
  <si>
    <t>4101 Meridian St</t>
  </si>
  <si>
    <t>SSL 17-0086C</t>
  </si>
  <si>
    <t>A00237</t>
  </si>
  <si>
    <t>Kent ADSA, CSO, DDA, DCYF</t>
  </si>
  <si>
    <t>1313 W Meeker St</t>
  </si>
  <si>
    <t>Kent</t>
  </si>
  <si>
    <t>SSL 16-0029B</t>
  </si>
  <si>
    <t>A03202</t>
  </si>
  <si>
    <t>Lynnwood ALTSA, CSO, DDA, DVR, DCYF</t>
  </si>
  <si>
    <t>20311 52nd Ave W</t>
  </si>
  <si>
    <t>Lynnwood</t>
  </si>
  <si>
    <t>SSL 18-0082</t>
  </si>
  <si>
    <t>A00456</t>
  </si>
  <si>
    <t>1002 N 16th Ave</t>
  </si>
  <si>
    <t>OA 23-0039</t>
  </si>
  <si>
    <t>A06152</t>
  </si>
  <si>
    <t>Newport ALTSA, CSO, DCYF, DDA, DVR</t>
  </si>
  <si>
    <t>1600 W 1st St</t>
  </si>
  <si>
    <t>Newport</t>
  </si>
  <si>
    <t>Pend Oreille</t>
  </si>
  <si>
    <t>SSL 19-0109A DCYF</t>
  </si>
  <si>
    <t>A02210</t>
  </si>
  <si>
    <t>616 S 348th St</t>
  </si>
  <si>
    <t>Federal Way</t>
  </si>
  <si>
    <t>SSL 20-0045B DCYF</t>
  </si>
  <si>
    <t>A02128</t>
  </si>
  <si>
    <t>Port Angeles CSO, DDA, DCYF</t>
  </si>
  <si>
    <t>201 W 1st St</t>
  </si>
  <si>
    <t>Port Angeles</t>
  </si>
  <si>
    <t>SSL 15-0018A</t>
  </si>
  <si>
    <t>A00742</t>
  </si>
  <si>
    <t>711 Vine St</t>
  </si>
  <si>
    <t>Kelso</t>
  </si>
  <si>
    <t>Cowlitz</t>
  </si>
  <si>
    <t>OA 23-0033</t>
  </si>
  <si>
    <t>A10974</t>
  </si>
  <si>
    <t>Tacoma Centennial 1</t>
  </si>
  <si>
    <t>1949 S State St</t>
  </si>
  <si>
    <t>SSL 17-0025</t>
  </si>
  <si>
    <t>A08200</t>
  </si>
  <si>
    <t>First &amp; King</t>
  </si>
  <si>
    <t>500 1st Ave S</t>
  </si>
  <si>
    <t>SSL 21-0016</t>
  </si>
  <si>
    <t>A02567</t>
  </si>
  <si>
    <t>Wenatchee CSO, DCYF, DDA, JRA</t>
  </si>
  <si>
    <t>805 S Mission St</t>
  </si>
  <si>
    <t>Wenatchee</t>
  </si>
  <si>
    <t>Chelan</t>
  </si>
  <si>
    <t>SSL 17-0057 DCYF</t>
  </si>
  <si>
    <t>A02943</t>
  </si>
  <si>
    <t>Clarkston ADSA, CSO, DCFS, DDD, DVR</t>
  </si>
  <si>
    <t>525 5th St</t>
  </si>
  <si>
    <t>Clarkston</t>
  </si>
  <si>
    <t>Asotin</t>
  </si>
  <si>
    <t>SSL 18-0141 DCYF</t>
  </si>
  <si>
    <t>A09919</t>
  </si>
  <si>
    <t>Shelton CSO, ALTSA, DDA, DFI</t>
  </si>
  <si>
    <t>2505 Olympic Hwy N</t>
  </si>
  <si>
    <t>Shelton</t>
  </si>
  <si>
    <t>Mason</t>
  </si>
  <si>
    <t>SSL 22-0054</t>
  </si>
  <si>
    <t>A10530</t>
  </si>
  <si>
    <t>Sunnyside CSO, DDD, HCS, DFI</t>
  </si>
  <si>
    <t>2010 Yakima Valley Hwy</t>
  </si>
  <si>
    <t>Sunnyside</t>
  </si>
  <si>
    <t>SSL 18-0002</t>
  </si>
  <si>
    <t>A10186</t>
  </si>
  <si>
    <t>1500 Jefferson St SE</t>
  </si>
  <si>
    <t>A09-OTH-436A-C/DCYF</t>
  </si>
  <si>
    <t>A07963</t>
  </si>
  <si>
    <t>Republic ALTSA, CSO, DDA, DVR</t>
  </si>
  <si>
    <t>89 E Delaware Ave</t>
  </si>
  <si>
    <t>Republic</t>
  </si>
  <si>
    <t>Ferry</t>
  </si>
  <si>
    <t>SSL 23-0007</t>
  </si>
  <si>
    <t>A10832</t>
  </si>
  <si>
    <t>DCYF Everett</t>
  </si>
  <si>
    <t>840 N Broadway</t>
  </si>
  <si>
    <t>Office - Administrative - 311</t>
  </si>
  <si>
    <t>SSL 20-0061A DCYF</t>
  </si>
  <si>
    <t>A09847</t>
  </si>
  <si>
    <t>Colville ADSA, CSO, DCFS, DDD</t>
  </si>
  <si>
    <t>1100 S Main St</t>
  </si>
  <si>
    <t>Colville</t>
  </si>
  <si>
    <t>Stevens</t>
  </si>
  <si>
    <t>SSL 19-0106A DCYF</t>
  </si>
  <si>
    <t>Yes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</si>
  <si>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</si>
  <si>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</si>
  <si>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</si>
  <si>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</si>
  <si>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Negotiating major TI project and long term lease currently unknown future expense</t>
  </si>
  <si>
    <t>DCYF - Cascade</t>
  </si>
  <si>
    <t>5115 NE 82nd Ave</t>
  </si>
  <si>
    <t>SRL 23-0104</t>
  </si>
  <si>
    <t>DCYF - Lynnwood</t>
  </si>
  <si>
    <t>SRL 23-0054</t>
  </si>
  <si>
    <t>DCYF - Colville</t>
  </si>
  <si>
    <t>SRL 24-0045</t>
  </si>
  <si>
    <t>Change in square footage in new lease renewal SSL 24-0043</t>
  </si>
  <si>
    <t>DCYF - White Salmon</t>
  </si>
  <si>
    <t>TBD</t>
  </si>
  <si>
    <t>DCYF - Clark</t>
  </si>
  <si>
    <t>800 NE 136th Ave Ste 110</t>
  </si>
  <si>
    <t>SRL 22-0106</t>
  </si>
  <si>
    <t>3,5</t>
  </si>
  <si>
    <t xml:space="preserve">CVCF Resident Bathroom Remodel </t>
  </si>
  <si>
    <t xml:space="preserve">EGCC Secure Facility Improvements </t>
  </si>
  <si>
    <t>EGCC Central Family Visiting Center</t>
  </si>
  <si>
    <t xml:space="preserve">Yes </t>
  </si>
  <si>
    <t xml:space="preserve">EGCC Upper Campus Main Boiler HVAC Replacement </t>
  </si>
  <si>
    <t xml:space="preserve">GHS  Visitor Screening &amp; Security Improvements </t>
  </si>
  <si>
    <t>GHS HVAC Upgrades</t>
  </si>
  <si>
    <t xml:space="preserve">GHS HVAC Upgrades - GHS Spruce Living Unit Remodel </t>
  </si>
  <si>
    <t>Naselle Youth Camp is currently in a "warm closure" status at the direction of the Legislature. Staff stationed here and maintaining/repairing the facilities daily. Funding for the 23-25 Bien currently.</t>
  </si>
  <si>
    <t>OCF Kitchen/Dining Renovation</t>
  </si>
  <si>
    <t xml:space="preserve">PCCF Exterior Siding and Doors </t>
  </si>
  <si>
    <t>SRCF Exterior Security Lighting</t>
  </si>
  <si>
    <t xml:space="preserve">WVCF Security Staff Duty Station  </t>
  </si>
  <si>
    <t>Lease signed?
Yes / No</t>
  </si>
  <si>
    <t>Signed Lease Y/N?</t>
  </si>
  <si>
    <t>Sub -Lease signed?
Yes / No</t>
  </si>
  <si>
    <t>Closing leased location and opening a new location (Emergency MPD approved)</t>
  </si>
  <si>
    <t>Ending this sub-lease and starting a new DCYF lease (see Leased Facility Modification Table)</t>
  </si>
  <si>
    <t>The "Total" column "Z" here should be less the amount in column "AA"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</si>
</sst>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1" fillId="0" borderId="0" xfId="1" applyNumberFormat="1" applyFont="1" applyAlignment="1" applyProtection="1">
      <alignment horizontal="left"/>
      <protection locked="0"/>
    </xf>
    <xf numFmtId="44" fontId="2" fillId="0" borderId="0" xfId="2" applyFont="1" applyAlignment="1" applyProtection="1">
      <alignment horizontal="left"/>
      <protection locked="0"/>
    </xf>
    <xf numFmtId="166" fontId="1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62A1C0FA-C64B-4711-B875-6C0EB8721DED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6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115</v>
      </c>
      <c r="C5" s="38"/>
      <c r="D5" s="39" t="s">
        <v>129</v>
      </c>
      <c r="E5" s="41">
        <v>46</v>
      </c>
      <c r="F5" s="38"/>
      <c r="G5" s="39" t="s">
        <v>142</v>
      </c>
      <c r="H5" s="41">
        <v>25</v>
      </c>
    </row>
    <row r="6" spans="1:8" ht="15.75" thickBot="1" x14ac:dyDescent="0.3">
      <c r="A6" s="39" t="s">
        <v>130</v>
      </c>
      <c r="B6" s="40">
        <v>643756</v>
      </c>
      <c r="C6" s="38"/>
      <c r="D6" s="39" t="s">
        <v>131</v>
      </c>
      <c r="E6" s="41">
        <v>0</v>
      </c>
      <c r="F6" s="38"/>
      <c r="G6" s="39" t="s">
        <v>143</v>
      </c>
      <c r="H6" s="40">
        <v>351210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8163990.1599999992</v>
      </c>
    </row>
    <row r="8" spans="1:8" ht="15.75" thickBot="1" x14ac:dyDescent="0.3">
      <c r="C8" s="38"/>
      <c r="D8" s="39" t="s">
        <v>134</v>
      </c>
      <c r="E8" s="40">
        <v>636587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14555561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2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155862</v>
      </c>
      <c r="C13" s="38"/>
      <c r="D13" s="35" t="s">
        <v>150</v>
      </c>
      <c r="E13" s="40">
        <v>604442</v>
      </c>
      <c r="F13" s="38"/>
      <c r="G13" s="35" t="s">
        <v>150</v>
      </c>
      <c r="H13" s="40">
        <v>351210</v>
      </c>
    </row>
    <row r="14" spans="1:8" ht="15.75" thickBot="1" x14ac:dyDescent="0.3">
      <c r="A14" s="39" t="s">
        <v>151</v>
      </c>
      <c r="B14" s="40">
        <v>61697</v>
      </c>
      <c r="C14" s="38"/>
      <c r="D14" s="35" t="s">
        <v>152</v>
      </c>
      <c r="E14" s="40">
        <v>10157</v>
      </c>
      <c r="F14" s="38"/>
      <c r="G14" s="35"/>
      <c r="H14" s="40"/>
    </row>
    <row r="15" spans="1:8" ht="15.75" thickBot="1" x14ac:dyDescent="0.3">
      <c r="A15" s="39" t="s">
        <v>153</v>
      </c>
      <c r="B15" s="40">
        <v>8032</v>
      </c>
      <c r="C15" s="38"/>
      <c r="D15" s="35" t="s">
        <v>154</v>
      </c>
      <c r="E15" s="40">
        <v>4431</v>
      </c>
      <c r="F15" s="38"/>
      <c r="G15" s="35"/>
      <c r="H15" s="40"/>
    </row>
    <row r="16" spans="1:8" ht="15.75" thickBot="1" x14ac:dyDescent="0.3">
      <c r="A16" s="39" t="s">
        <v>150</v>
      </c>
      <c r="B16" s="40">
        <v>52094</v>
      </c>
      <c r="C16" s="38"/>
      <c r="D16" s="35" t="s">
        <v>155</v>
      </c>
      <c r="E16" s="40">
        <v>17557</v>
      </c>
      <c r="F16" s="38"/>
      <c r="G16" s="35"/>
      <c r="H16" s="40"/>
    </row>
    <row r="17" spans="1:8" ht="15.75" thickBot="1" x14ac:dyDescent="0.3">
      <c r="A17" s="39" t="s">
        <v>152</v>
      </c>
      <c r="B17" s="40">
        <v>298614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 t="s">
        <v>154</v>
      </c>
      <c r="B18" s="40">
        <v>9792</v>
      </c>
      <c r="C18" s="38"/>
      <c r="D18" s="35"/>
      <c r="E18" s="40"/>
      <c r="F18" s="38"/>
      <c r="G18" s="35"/>
      <c r="H18" s="40"/>
    </row>
    <row r="19" spans="1:8" ht="15.75" thickBot="1" x14ac:dyDescent="0.3">
      <c r="A19" s="39" t="s">
        <v>155</v>
      </c>
      <c r="B19" s="40">
        <v>57473</v>
      </c>
      <c r="C19" s="38"/>
      <c r="D19" s="35"/>
      <c r="E19" s="40"/>
      <c r="F19" s="38"/>
      <c r="G19" s="35"/>
      <c r="H19" s="40"/>
    </row>
    <row r="20" spans="1:8" ht="15.75" thickBot="1" x14ac:dyDescent="0.3">
      <c r="A20" s="39" t="s">
        <v>156</v>
      </c>
      <c r="B20" s="40">
        <v>192</v>
      </c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V+19eYTiSQSFCZqw4UtzyuxjAjZQvkmiV7PAiKO1xXkgBHeVjisLUV4JlTmG/GvLeWp6hkLagG5XLpej+1Itnw==" saltValue="/foOIJf28alEQUcc8Okue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O1874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R26" sqref="R26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6.85546875" style="51" bestFit="1" customWidth="1"/>
    <col min="5" max="5" width="38.140625" style="51" bestFit="1" customWidth="1"/>
    <col min="6" max="6" width="29.140625" style="51" bestFit="1" customWidth="1"/>
    <col min="7" max="7" width="16.28515625" style="51" bestFit="1" customWidth="1"/>
    <col min="8" max="8" width="13.5703125" style="51" bestFit="1" customWidth="1"/>
    <col min="9" max="9" width="16.140625" style="51" bestFit="1" customWidth="1"/>
    <col min="10" max="10" width="41.140625" style="51" bestFit="1" customWidth="1"/>
    <col min="11" max="11" width="17" style="51" customWidth="1"/>
    <col min="12" max="12" width="16.42578125" style="51" bestFit="1" customWidth="1"/>
    <col min="13" max="13" width="14.7109375" style="51" bestFit="1" customWidth="1"/>
    <col min="14" max="14" width="13" style="51" customWidth="1"/>
    <col min="15" max="15" width="15.85546875" style="51" bestFit="1" customWidth="1"/>
    <col min="16" max="16" width="11.5703125" style="51" customWidth="1"/>
    <col min="17" max="17" width="24.5703125" style="51" customWidth="1"/>
    <col min="18" max="18" width="19.7109375" style="51" customWidth="1"/>
    <col min="19" max="21" width="10.5703125" style="223" customWidth="1"/>
    <col min="22" max="22" width="13.85546875" style="51" bestFit="1" customWidth="1"/>
    <col min="23" max="23" width="15.28515625" style="51" bestFit="1" customWidth="1"/>
    <col min="24" max="26" width="12.5703125" style="223" customWidth="1"/>
    <col min="27" max="27" width="12" style="223" customWidth="1"/>
    <col min="28" max="29" width="10" style="223" customWidth="1"/>
    <col min="30" max="30" width="9.42578125" style="223" customWidth="1"/>
    <col min="31" max="31" width="10" style="223" customWidth="1"/>
    <col min="32" max="34" width="12.5703125" style="223" customWidth="1"/>
    <col min="35" max="35" width="11.5703125" style="223" customWidth="1"/>
    <col min="36" max="38" width="9.140625" style="223"/>
    <col min="39" max="39" width="10.85546875" style="223" bestFit="1" customWidth="1"/>
    <col min="40" max="42" width="12.5703125" style="223" customWidth="1"/>
    <col min="43" max="43" width="11.140625" style="223" customWidth="1"/>
    <col min="44" max="46" width="9.140625" style="223"/>
    <col min="47" max="47" width="10.85546875" style="223" bestFit="1" customWidth="1"/>
    <col min="48" max="50" width="12.5703125" style="223" customWidth="1"/>
    <col min="51" max="51" width="12.140625" style="223" customWidth="1"/>
    <col min="52" max="54" width="9.140625" style="223"/>
    <col min="55" max="55" width="10.85546875" style="223" bestFit="1" customWidth="1"/>
    <col min="56" max="58" width="12.5703125" style="223" customWidth="1"/>
    <col min="59" max="59" width="11.140625" style="223" customWidth="1"/>
    <col min="60" max="62" width="9.140625" style="223"/>
    <col min="63" max="63" width="10.85546875" style="223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7" x14ac:dyDescent="0.25">
      <c r="A1" s="1" t="s">
        <v>0</v>
      </c>
      <c r="B1"/>
      <c r="C1" s="1" t="str">
        <f>+'Summary Stats'!B1</f>
        <v>307 - Department of Children, Youth, and Families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7" x14ac:dyDescent="0.25">
      <c r="A2" s="87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6"/>
      <c r="Y2" s="226"/>
      <c r="Z2" s="226" t="s">
        <v>805</v>
      </c>
      <c r="AA2" s="226"/>
      <c r="AB2" s="226"/>
      <c r="AC2" s="226"/>
      <c r="AD2" s="226"/>
      <c r="AE2" s="226"/>
      <c r="AF2" s="226"/>
      <c r="AG2" s="226"/>
      <c r="AH2" s="226"/>
      <c r="AN2" s="226"/>
      <c r="AO2" s="226"/>
      <c r="AP2" s="226"/>
      <c r="AV2" s="226"/>
      <c r="AW2" s="226"/>
      <c r="AX2" s="226"/>
      <c r="BD2" s="226"/>
      <c r="BE2" s="226"/>
      <c r="BF2" s="226"/>
    </row>
    <row r="3" spans="1:67" x14ac:dyDescent="0.25">
      <c r="A3" s="88" t="s">
        <v>2</v>
      </c>
      <c r="B3" s="89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6"/>
      <c r="Y3" s="226"/>
      <c r="Z3" s="226"/>
      <c r="AA3" s="226"/>
      <c r="AB3" s="226"/>
      <c r="AC3" s="226"/>
      <c r="AD3" s="226"/>
      <c r="AF3" s="226"/>
      <c r="AG3" s="226"/>
      <c r="AH3" s="226"/>
      <c r="AN3" s="226"/>
      <c r="AO3" s="226"/>
      <c r="AP3" s="226"/>
      <c r="AV3" s="226"/>
      <c r="AW3" s="226"/>
      <c r="AX3" s="226"/>
      <c r="BD3" s="226"/>
      <c r="BE3" s="226"/>
      <c r="BF3" s="226"/>
    </row>
    <row r="4" spans="1:67" x14ac:dyDescent="0.2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N4" s="226"/>
      <c r="AO4" s="226"/>
      <c r="AP4" s="226"/>
      <c r="AV4" s="226"/>
      <c r="AW4" s="226"/>
      <c r="AX4" s="226"/>
      <c r="BD4" s="226"/>
      <c r="BE4" s="226"/>
      <c r="BF4" s="226"/>
    </row>
    <row r="5" spans="1:67" s="50" customFormat="1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91" t="s">
        <v>4</v>
      </c>
      <c r="R5" s="54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227" t="s">
        <v>8</v>
      </c>
      <c r="AB5" s="245" t="s">
        <v>9</v>
      </c>
      <c r="AC5" s="245"/>
      <c r="AD5" s="245"/>
      <c r="AE5" s="227" t="s">
        <v>10</v>
      </c>
      <c r="AF5" s="245" t="s">
        <v>11</v>
      </c>
      <c r="AG5" s="245"/>
      <c r="AH5" s="245"/>
      <c r="AI5" s="227" t="s">
        <v>8</v>
      </c>
      <c r="AJ5" s="245" t="s">
        <v>9</v>
      </c>
      <c r="AK5" s="245"/>
      <c r="AL5" s="245"/>
      <c r="AM5" s="227" t="s">
        <v>10</v>
      </c>
      <c r="AN5" s="245" t="s">
        <v>11</v>
      </c>
      <c r="AO5" s="245"/>
      <c r="AP5" s="245"/>
      <c r="AQ5" s="227" t="s">
        <v>8</v>
      </c>
      <c r="AR5" s="245" t="s">
        <v>9</v>
      </c>
      <c r="AS5" s="245"/>
      <c r="AT5" s="245"/>
      <c r="AU5" s="227" t="s">
        <v>10</v>
      </c>
      <c r="AV5" s="245" t="s">
        <v>11</v>
      </c>
      <c r="AW5" s="245"/>
      <c r="AX5" s="245"/>
      <c r="AY5" s="227" t="s">
        <v>8</v>
      </c>
      <c r="AZ5" s="245" t="s">
        <v>9</v>
      </c>
      <c r="BA5" s="245"/>
      <c r="BB5" s="245"/>
      <c r="BC5" s="227" t="s">
        <v>10</v>
      </c>
      <c r="BD5" s="245" t="s">
        <v>11</v>
      </c>
      <c r="BE5" s="245"/>
      <c r="BF5" s="245"/>
      <c r="BG5" s="227" t="s">
        <v>8</v>
      </c>
      <c r="BH5" s="245" t="s">
        <v>9</v>
      </c>
      <c r="BI5" s="245"/>
      <c r="BJ5" s="245"/>
      <c r="BK5" s="227" t="s">
        <v>10</v>
      </c>
      <c r="BL5" s="238"/>
      <c r="BM5" s="239"/>
      <c r="BN5" s="240"/>
    </row>
    <row r="6" spans="1:67" s="108" customFormat="1" ht="14.45" customHeight="1" x14ac:dyDescent="0.25">
      <c r="A6" s="247" t="s">
        <v>12</v>
      </c>
      <c r="B6" s="247" t="s">
        <v>13</v>
      </c>
      <c r="C6" s="247" t="s">
        <v>14</v>
      </c>
      <c r="D6" s="247" t="s">
        <v>15</v>
      </c>
      <c r="E6" s="247" t="s">
        <v>16</v>
      </c>
      <c r="F6" s="247" t="s">
        <v>17</v>
      </c>
      <c r="G6" s="247" t="s">
        <v>18</v>
      </c>
      <c r="H6" s="247" t="s">
        <v>19</v>
      </c>
      <c r="I6" s="248" t="s">
        <v>20</v>
      </c>
      <c r="J6" s="248" t="s">
        <v>21</v>
      </c>
      <c r="K6" s="247" t="s">
        <v>22</v>
      </c>
      <c r="L6" s="247" t="s">
        <v>23</v>
      </c>
      <c r="M6" s="247" t="s">
        <v>24</v>
      </c>
      <c r="N6" s="249" t="s">
        <v>768</v>
      </c>
      <c r="O6" s="247" t="s">
        <v>25</v>
      </c>
      <c r="P6" s="247" t="s">
        <v>26</v>
      </c>
      <c r="Q6" s="247" t="s">
        <v>27</v>
      </c>
      <c r="R6" s="153"/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7"/>
      <c r="BM6" s="57"/>
      <c r="BN6" s="57"/>
    </row>
    <row r="7" spans="1:67" s="154" customFormat="1" ht="75" x14ac:dyDescent="0.25">
      <c r="A7" s="247"/>
      <c r="B7" s="247"/>
      <c r="C7" s="247"/>
      <c r="D7" s="247"/>
      <c r="E7" s="247"/>
      <c r="F7" s="247"/>
      <c r="G7" s="247"/>
      <c r="H7" s="247"/>
      <c r="I7" s="248"/>
      <c r="J7" s="248"/>
      <c r="K7" s="247"/>
      <c r="L7" s="247"/>
      <c r="M7" s="247"/>
      <c r="N7" s="249"/>
      <c r="O7" s="247"/>
      <c r="P7" s="247"/>
      <c r="Q7" s="247"/>
      <c r="R7" s="110" t="s">
        <v>34</v>
      </c>
      <c r="S7" s="224" t="s">
        <v>35</v>
      </c>
      <c r="T7" s="224" t="s">
        <v>36</v>
      </c>
      <c r="U7" s="224" t="s">
        <v>37</v>
      </c>
      <c r="V7" s="225" t="s">
        <v>38</v>
      </c>
      <c r="W7" s="225" t="s">
        <v>39</v>
      </c>
      <c r="X7" s="224" t="s">
        <v>40</v>
      </c>
      <c r="Y7" s="224" t="s">
        <v>41</v>
      </c>
      <c r="Z7" s="224" t="s">
        <v>42</v>
      </c>
      <c r="AA7" s="224" t="s">
        <v>43</v>
      </c>
      <c r="AB7" s="224" t="s">
        <v>35</v>
      </c>
      <c r="AC7" s="224" t="s">
        <v>36</v>
      </c>
      <c r="AD7" s="224" t="s">
        <v>44</v>
      </c>
      <c r="AE7" s="224" t="s">
        <v>45</v>
      </c>
      <c r="AF7" s="224" t="s">
        <v>40</v>
      </c>
      <c r="AG7" s="224" t="s">
        <v>41</v>
      </c>
      <c r="AH7" s="224" t="s">
        <v>42</v>
      </c>
      <c r="AI7" s="224" t="s">
        <v>43</v>
      </c>
      <c r="AJ7" s="224" t="s">
        <v>35</v>
      </c>
      <c r="AK7" s="224" t="s">
        <v>36</v>
      </c>
      <c r="AL7" s="224" t="s">
        <v>44</v>
      </c>
      <c r="AM7" s="224" t="s">
        <v>45</v>
      </c>
      <c r="AN7" s="224" t="s">
        <v>40</v>
      </c>
      <c r="AO7" s="224" t="s">
        <v>41</v>
      </c>
      <c r="AP7" s="224" t="s">
        <v>42</v>
      </c>
      <c r="AQ7" s="224" t="s">
        <v>43</v>
      </c>
      <c r="AR7" s="224" t="s">
        <v>35</v>
      </c>
      <c r="AS7" s="224" t="s">
        <v>36</v>
      </c>
      <c r="AT7" s="224" t="s">
        <v>44</v>
      </c>
      <c r="AU7" s="224" t="s">
        <v>45</v>
      </c>
      <c r="AV7" s="224" t="s">
        <v>40</v>
      </c>
      <c r="AW7" s="224" t="s">
        <v>41</v>
      </c>
      <c r="AX7" s="224" t="s">
        <v>42</v>
      </c>
      <c r="AY7" s="224" t="s">
        <v>43</v>
      </c>
      <c r="AZ7" s="224" t="s">
        <v>35</v>
      </c>
      <c r="BA7" s="224" t="s">
        <v>36</v>
      </c>
      <c r="BB7" s="224" t="s">
        <v>44</v>
      </c>
      <c r="BC7" s="224" t="s">
        <v>45</v>
      </c>
      <c r="BD7" s="224" t="s">
        <v>40</v>
      </c>
      <c r="BE7" s="224" t="s">
        <v>41</v>
      </c>
      <c r="BF7" s="224" t="s">
        <v>42</v>
      </c>
      <c r="BG7" s="224" t="s">
        <v>43</v>
      </c>
      <c r="BH7" s="224" t="s">
        <v>35</v>
      </c>
      <c r="BI7" s="224" t="s">
        <v>36</v>
      </c>
      <c r="BJ7" s="224" t="s">
        <v>44</v>
      </c>
      <c r="BK7" s="224" t="s">
        <v>45</v>
      </c>
      <c r="BL7" s="61" t="s">
        <v>46</v>
      </c>
      <c r="BM7" s="61" t="s">
        <v>47</v>
      </c>
      <c r="BN7" s="61" t="s">
        <v>48</v>
      </c>
      <c r="BO7" s="154" t="s">
        <v>800</v>
      </c>
    </row>
    <row r="8" spans="1:67" s="114" customFormat="1" x14ac:dyDescent="0.25">
      <c r="A8" s="163" t="s">
        <v>436</v>
      </c>
      <c r="B8" s="163" t="s">
        <v>158</v>
      </c>
      <c r="C8" s="163" t="s">
        <v>159</v>
      </c>
      <c r="D8" s="101" t="s">
        <v>160</v>
      </c>
      <c r="E8" s="163" t="s">
        <v>437</v>
      </c>
      <c r="F8" s="163" t="s">
        <v>438</v>
      </c>
      <c r="G8" s="163" t="s">
        <v>439</v>
      </c>
      <c r="H8" s="163" t="s">
        <v>176</v>
      </c>
      <c r="I8" s="164">
        <v>42166</v>
      </c>
      <c r="J8" s="163" t="s">
        <v>177</v>
      </c>
      <c r="K8" s="163" t="s">
        <v>440</v>
      </c>
      <c r="L8" s="165">
        <v>44378</v>
      </c>
      <c r="M8" s="165">
        <v>46203</v>
      </c>
      <c r="N8" s="101">
        <f t="shared" ref="N8:N39" si="0">IF(MONTH(M8)&lt;6,YEAR(M8),YEAR(M8)+1)</f>
        <v>2027</v>
      </c>
      <c r="O8" s="166">
        <v>1296182.8799999999</v>
      </c>
      <c r="P8" s="163" t="s">
        <v>644</v>
      </c>
      <c r="Q8" s="167">
        <f t="shared" ref="Q8:Q39" si="1">IF(P8="Yes",O8*1,I8*3.56+O8)</f>
        <v>1446293.8399999999</v>
      </c>
      <c r="R8" s="68"/>
      <c r="S8" s="67">
        <v>0</v>
      </c>
      <c r="T8" s="67">
        <v>0</v>
      </c>
      <c r="U8" s="67">
        <v>0</v>
      </c>
      <c r="V8" s="63" t="s">
        <v>123</v>
      </c>
      <c r="W8" s="63"/>
      <c r="X8" s="68">
        <v>1243378.9517999999</v>
      </c>
      <c r="Y8" s="65">
        <v>202915.04819999996</v>
      </c>
      <c r="Z8" s="69">
        <f>X8+Y8</f>
        <v>1446294</v>
      </c>
      <c r="AA8" s="65">
        <v>591537.80000000005</v>
      </c>
      <c r="AB8" s="65">
        <v>0</v>
      </c>
      <c r="AC8" s="65">
        <v>0</v>
      </c>
      <c r="AD8" s="65">
        <v>0</v>
      </c>
      <c r="AE8" s="65">
        <v>0</v>
      </c>
      <c r="AF8" s="68">
        <v>1243378.9517999999</v>
      </c>
      <c r="AG8" s="65">
        <v>202915.04819999996</v>
      </c>
      <c r="AH8" s="69">
        <f>AF8+AG8</f>
        <v>1446294</v>
      </c>
      <c r="AI8" s="65">
        <v>591537.80000000005</v>
      </c>
      <c r="AJ8" s="65">
        <v>0</v>
      </c>
      <c r="AK8" s="65">
        <v>0</v>
      </c>
      <c r="AL8" s="65">
        <v>0</v>
      </c>
      <c r="AM8" s="65">
        <v>0</v>
      </c>
      <c r="AN8" s="68">
        <v>1243378.9517999999</v>
      </c>
      <c r="AO8" s="65">
        <v>202915.04819999996</v>
      </c>
      <c r="AP8" s="69">
        <f>AN8+AO8</f>
        <v>1446294</v>
      </c>
      <c r="AQ8" s="65">
        <v>734257.34</v>
      </c>
      <c r="AR8" s="65">
        <v>0</v>
      </c>
      <c r="AS8" s="65">
        <v>0</v>
      </c>
      <c r="AT8" s="65">
        <v>0</v>
      </c>
      <c r="AU8" s="65">
        <v>0</v>
      </c>
      <c r="AV8" s="68">
        <v>1543367.1687173904</v>
      </c>
      <c r="AW8" s="65">
        <v>251872.06440740937</v>
      </c>
      <c r="AX8" s="69">
        <f>AV8+AW8</f>
        <v>1795239.2331247998</v>
      </c>
      <c r="AY8" s="65">
        <v>734257.34</v>
      </c>
      <c r="AZ8" s="65">
        <v>0</v>
      </c>
      <c r="BA8" s="65">
        <v>0</v>
      </c>
      <c r="BB8" s="65">
        <v>0</v>
      </c>
      <c r="BC8" s="65">
        <v>0</v>
      </c>
      <c r="BD8" s="68">
        <v>1543366.9683000001</v>
      </c>
      <c r="BE8" s="65">
        <v>251872.03169999996</v>
      </c>
      <c r="BF8" s="69">
        <f>BD8+BE8</f>
        <v>1795239</v>
      </c>
      <c r="BG8" s="65">
        <v>734257.34</v>
      </c>
      <c r="BH8" s="65">
        <v>0</v>
      </c>
      <c r="BI8" s="65">
        <v>0</v>
      </c>
      <c r="BJ8" s="65">
        <v>0</v>
      </c>
      <c r="BK8" s="65">
        <v>0</v>
      </c>
      <c r="BL8" s="70" t="s">
        <v>644</v>
      </c>
      <c r="BM8" s="70" t="s">
        <v>644</v>
      </c>
      <c r="BN8" s="70" t="s">
        <v>805</v>
      </c>
      <c r="BO8" s="114" t="s">
        <v>767</v>
      </c>
    </row>
    <row r="9" spans="1:67" s="114" customFormat="1" x14ac:dyDescent="0.25">
      <c r="A9" s="163" t="s">
        <v>441</v>
      </c>
      <c r="B9" s="163" t="s">
        <v>158</v>
      </c>
      <c r="C9" s="163" t="s">
        <v>159</v>
      </c>
      <c r="D9" s="101" t="s">
        <v>160</v>
      </c>
      <c r="E9" s="163" t="s">
        <v>442</v>
      </c>
      <c r="F9" s="163" t="s">
        <v>443</v>
      </c>
      <c r="G9" s="163" t="s">
        <v>444</v>
      </c>
      <c r="H9" s="163" t="s">
        <v>445</v>
      </c>
      <c r="I9" s="164">
        <v>7355</v>
      </c>
      <c r="J9" s="163" t="s">
        <v>177</v>
      </c>
      <c r="K9" s="163" t="s">
        <v>446</v>
      </c>
      <c r="L9" s="165">
        <v>45108</v>
      </c>
      <c r="M9" s="165">
        <v>46934</v>
      </c>
      <c r="N9" s="101">
        <f t="shared" si="0"/>
        <v>2029</v>
      </c>
      <c r="O9" s="166">
        <v>152580.24</v>
      </c>
      <c r="P9" s="163" t="s">
        <v>644</v>
      </c>
      <c r="Q9" s="167">
        <f t="shared" si="1"/>
        <v>178764.03999999998</v>
      </c>
      <c r="R9" s="68"/>
      <c r="S9" s="67">
        <v>12715.02</v>
      </c>
      <c r="T9" s="67">
        <v>12715</v>
      </c>
      <c r="U9" s="67">
        <v>0</v>
      </c>
      <c r="V9" s="63" t="s">
        <v>122</v>
      </c>
      <c r="W9" s="63"/>
      <c r="X9" s="68">
        <v>153683.41080000001</v>
      </c>
      <c r="Y9" s="65">
        <v>25080.589199999995</v>
      </c>
      <c r="Z9" s="69">
        <f t="shared" ref="Z9:Z50" si="2">X9+Y9</f>
        <v>178764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8">
        <v>153683.41080000001</v>
      </c>
      <c r="AG9" s="65">
        <v>25080.589199999995</v>
      </c>
      <c r="AH9" s="69">
        <f t="shared" ref="AH9:AH52" si="3">AF9+AG9</f>
        <v>178764</v>
      </c>
      <c r="AI9" s="65">
        <v>0</v>
      </c>
      <c r="AJ9" s="65">
        <v>0</v>
      </c>
      <c r="AK9" s="65">
        <v>0</v>
      </c>
      <c r="AL9" s="65">
        <v>0</v>
      </c>
      <c r="AM9" s="65">
        <v>0</v>
      </c>
      <c r="AN9" s="68">
        <v>153683.41080000001</v>
      </c>
      <c r="AO9" s="65">
        <v>25080.589199999995</v>
      </c>
      <c r="AP9" s="69">
        <f t="shared" ref="AP9:AP50" si="4">AN9+AO9</f>
        <v>178764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8">
        <v>153683.41080000001</v>
      </c>
      <c r="AW9" s="65">
        <v>25080.589199999995</v>
      </c>
      <c r="AX9" s="69">
        <f t="shared" ref="AX9:AX50" si="5">AV9+AW9</f>
        <v>178764</v>
      </c>
      <c r="AY9" s="65">
        <v>0</v>
      </c>
      <c r="AZ9" s="65">
        <v>0</v>
      </c>
      <c r="BA9" s="65">
        <v>0</v>
      </c>
      <c r="BB9" s="65">
        <v>0</v>
      </c>
      <c r="BC9" s="65">
        <v>0</v>
      </c>
      <c r="BD9" s="68">
        <v>153683.41080000001</v>
      </c>
      <c r="BE9" s="65">
        <v>25080.589199999995</v>
      </c>
      <c r="BF9" s="69">
        <f t="shared" ref="BF9:BF50" si="6">BD9+BE9</f>
        <v>178764</v>
      </c>
      <c r="BG9" s="65">
        <v>0</v>
      </c>
      <c r="BH9" s="65">
        <v>0</v>
      </c>
      <c r="BI9" s="65">
        <v>0</v>
      </c>
      <c r="BJ9" s="65">
        <v>0</v>
      </c>
      <c r="BK9" s="65">
        <v>0</v>
      </c>
      <c r="BL9" s="70" t="s">
        <v>644</v>
      </c>
      <c r="BM9" s="70" t="s">
        <v>644</v>
      </c>
      <c r="BN9" s="70"/>
      <c r="BO9" s="114" t="s">
        <v>767</v>
      </c>
    </row>
    <row r="10" spans="1:67" s="114" customFormat="1" x14ac:dyDescent="0.25">
      <c r="A10" s="163" t="s">
        <v>447</v>
      </c>
      <c r="B10" s="163" t="s">
        <v>158</v>
      </c>
      <c r="C10" s="163" t="s">
        <v>159</v>
      </c>
      <c r="D10" s="101" t="s">
        <v>160</v>
      </c>
      <c r="E10" s="163" t="s">
        <v>448</v>
      </c>
      <c r="F10" s="163" t="s">
        <v>449</v>
      </c>
      <c r="G10" s="163" t="s">
        <v>450</v>
      </c>
      <c r="H10" s="163" t="s">
        <v>432</v>
      </c>
      <c r="I10" s="164">
        <v>4396</v>
      </c>
      <c r="J10" s="163" t="s">
        <v>177</v>
      </c>
      <c r="K10" s="163" t="s">
        <v>451</v>
      </c>
      <c r="L10" s="165">
        <v>45108</v>
      </c>
      <c r="M10" s="165">
        <v>46934</v>
      </c>
      <c r="N10" s="101">
        <f t="shared" si="0"/>
        <v>2029</v>
      </c>
      <c r="O10" s="166">
        <v>91217.04</v>
      </c>
      <c r="P10" s="163" t="s">
        <v>644</v>
      </c>
      <c r="Q10" s="167">
        <f t="shared" si="1"/>
        <v>106866.79999999999</v>
      </c>
      <c r="R10" s="68"/>
      <c r="S10" s="67">
        <v>15202.84</v>
      </c>
      <c r="T10" s="67">
        <v>15203</v>
      </c>
      <c r="U10" s="67">
        <v>0</v>
      </c>
      <c r="V10" s="63" t="s">
        <v>122</v>
      </c>
      <c r="W10" s="63"/>
      <c r="X10" s="68">
        <v>91873.559900000007</v>
      </c>
      <c r="Y10" s="65">
        <v>14993.440099999998</v>
      </c>
      <c r="Z10" s="69">
        <f t="shared" si="2"/>
        <v>106867</v>
      </c>
      <c r="AA10" s="65">
        <v>0</v>
      </c>
      <c r="AB10" s="65">
        <v>0</v>
      </c>
      <c r="AC10" s="65">
        <v>0</v>
      </c>
      <c r="AD10" s="65">
        <v>0</v>
      </c>
      <c r="AE10" s="65">
        <v>0</v>
      </c>
      <c r="AF10" s="68">
        <v>91873.559900000007</v>
      </c>
      <c r="AG10" s="65">
        <v>14993.440099999998</v>
      </c>
      <c r="AH10" s="69">
        <f t="shared" si="3"/>
        <v>106867</v>
      </c>
      <c r="AI10" s="65">
        <v>0</v>
      </c>
      <c r="AJ10" s="65">
        <v>0</v>
      </c>
      <c r="AK10" s="65">
        <v>0</v>
      </c>
      <c r="AL10" s="65">
        <v>0</v>
      </c>
      <c r="AM10" s="65">
        <v>0</v>
      </c>
      <c r="AN10" s="68">
        <v>91873.559900000007</v>
      </c>
      <c r="AO10" s="65">
        <v>14993.440099999998</v>
      </c>
      <c r="AP10" s="69">
        <f t="shared" si="4"/>
        <v>106867</v>
      </c>
      <c r="AQ10" s="65">
        <v>0</v>
      </c>
      <c r="AR10" s="65">
        <v>0</v>
      </c>
      <c r="AS10" s="65">
        <v>0</v>
      </c>
      <c r="AT10" s="65">
        <v>0</v>
      </c>
      <c r="AU10" s="65">
        <v>0</v>
      </c>
      <c r="AV10" s="68">
        <v>91873.559900000007</v>
      </c>
      <c r="AW10" s="65">
        <v>14993.440099999998</v>
      </c>
      <c r="AX10" s="69">
        <f t="shared" si="5"/>
        <v>106867</v>
      </c>
      <c r="AY10" s="65">
        <v>0</v>
      </c>
      <c r="AZ10" s="65">
        <v>0</v>
      </c>
      <c r="BA10" s="65">
        <v>0</v>
      </c>
      <c r="BB10" s="65">
        <v>0</v>
      </c>
      <c r="BC10" s="65">
        <v>0</v>
      </c>
      <c r="BD10" s="68">
        <v>91873.559900000007</v>
      </c>
      <c r="BE10" s="65">
        <v>14993.440099999998</v>
      </c>
      <c r="BF10" s="69">
        <f t="shared" si="6"/>
        <v>106867</v>
      </c>
      <c r="BG10" s="65">
        <v>0</v>
      </c>
      <c r="BH10" s="65">
        <v>0</v>
      </c>
      <c r="BI10" s="65">
        <v>0</v>
      </c>
      <c r="BJ10" s="65">
        <v>0</v>
      </c>
      <c r="BK10" s="65">
        <v>0</v>
      </c>
      <c r="BL10" s="70" t="s">
        <v>644</v>
      </c>
      <c r="BM10" s="70" t="s">
        <v>644</v>
      </c>
      <c r="BN10" s="70"/>
      <c r="BO10" s="114" t="s">
        <v>767</v>
      </c>
    </row>
    <row r="11" spans="1:67" s="114" customFormat="1" x14ac:dyDescent="0.25">
      <c r="A11" s="163" t="s">
        <v>452</v>
      </c>
      <c r="B11" s="163" t="s">
        <v>158</v>
      </c>
      <c r="C11" s="163" t="s">
        <v>159</v>
      </c>
      <c r="D11" s="101" t="s">
        <v>160</v>
      </c>
      <c r="E11" s="163" t="s">
        <v>453</v>
      </c>
      <c r="F11" s="163" t="s">
        <v>454</v>
      </c>
      <c r="G11" s="163" t="s">
        <v>455</v>
      </c>
      <c r="H11" s="163" t="s">
        <v>278</v>
      </c>
      <c r="I11" s="164">
        <v>19292</v>
      </c>
      <c r="J11" s="163" t="s">
        <v>177</v>
      </c>
      <c r="K11" s="163" t="s">
        <v>456</v>
      </c>
      <c r="L11" s="165">
        <v>44287</v>
      </c>
      <c r="M11" s="165">
        <v>46112</v>
      </c>
      <c r="N11" s="101">
        <f t="shared" si="0"/>
        <v>2026</v>
      </c>
      <c r="O11" s="166">
        <v>366548.04</v>
      </c>
      <c r="P11" s="163" t="s">
        <v>644</v>
      </c>
      <c r="Q11" s="167">
        <f t="shared" si="1"/>
        <v>435227.56</v>
      </c>
      <c r="R11" s="68"/>
      <c r="S11" s="67">
        <v>0</v>
      </c>
      <c r="T11" s="67">
        <v>0</v>
      </c>
      <c r="U11" s="67">
        <v>0</v>
      </c>
      <c r="V11" s="63" t="s">
        <v>119</v>
      </c>
      <c r="W11" s="63">
        <v>16</v>
      </c>
      <c r="X11" s="68">
        <v>374165.51160000003</v>
      </c>
      <c r="Y11" s="65">
        <v>61062.488399999995</v>
      </c>
      <c r="Z11" s="69">
        <f t="shared" si="2"/>
        <v>435228</v>
      </c>
      <c r="AA11" s="65">
        <v>170598.72</v>
      </c>
      <c r="AB11" s="65">
        <v>0</v>
      </c>
      <c r="AC11" s="65">
        <v>0</v>
      </c>
      <c r="AD11" s="65">
        <v>0</v>
      </c>
      <c r="AE11" s="65">
        <v>0</v>
      </c>
      <c r="AF11" s="68">
        <v>374165.51160000003</v>
      </c>
      <c r="AG11" s="65">
        <v>61062.488399999995</v>
      </c>
      <c r="AH11" s="69">
        <f t="shared" si="3"/>
        <v>435228</v>
      </c>
      <c r="AI11" s="65">
        <v>180238.75</v>
      </c>
      <c r="AJ11" s="65">
        <v>0</v>
      </c>
      <c r="AK11" s="65">
        <v>0</v>
      </c>
      <c r="AL11" s="65">
        <v>0</v>
      </c>
      <c r="AM11" s="65">
        <v>0</v>
      </c>
      <c r="AN11" s="68">
        <v>395373.88075000001</v>
      </c>
      <c r="AO11" s="65">
        <v>64523.619249999989</v>
      </c>
      <c r="AP11" s="69">
        <f t="shared" si="4"/>
        <v>459897.5</v>
      </c>
      <c r="AQ11" s="65">
        <v>209278.27</v>
      </c>
      <c r="AR11" s="65">
        <v>0</v>
      </c>
      <c r="AS11" s="65">
        <v>0</v>
      </c>
      <c r="AT11" s="65">
        <v>0</v>
      </c>
      <c r="AU11" s="65">
        <v>0</v>
      </c>
      <c r="AV11" s="68">
        <v>458998.95196226949</v>
      </c>
      <c r="AW11" s="65">
        <v>74907.005886130515</v>
      </c>
      <c r="AX11" s="69">
        <f t="shared" si="5"/>
        <v>533905.95784839999</v>
      </c>
      <c r="AY11" s="65">
        <v>209278.27</v>
      </c>
      <c r="AZ11" s="65">
        <v>0</v>
      </c>
      <c r="BA11" s="65">
        <v>0</v>
      </c>
      <c r="BB11" s="65">
        <v>0</v>
      </c>
      <c r="BC11" s="65">
        <v>0</v>
      </c>
      <c r="BD11" s="68">
        <v>458998.98820000002</v>
      </c>
      <c r="BE11" s="65">
        <v>74907.011799999993</v>
      </c>
      <c r="BF11" s="69">
        <f t="shared" si="6"/>
        <v>533906</v>
      </c>
      <c r="BG11" s="65">
        <v>209278.27</v>
      </c>
      <c r="BH11" s="65">
        <v>0</v>
      </c>
      <c r="BI11" s="65">
        <v>0</v>
      </c>
      <c r="BJ11" s="65">
        <v>0</v>
      </c>
      <c r="BK11" s="65">
        <v>0</v>
      </c>
      <c r="BL11" s="70" t="s">
        <v>644</v>
      </c>
      <c r="BM11" s="70" t="s">
        <v>644</v>
      </c>
      <c r="BN11" s="70" t="s">
        <v>805</v>
      </c>
      <c r="BO11" s="114" t="s">
        <v>767</v>
      </c>
    </row>
    <row r="12" spans="1:67" s="114" customFormat="1" x14ac:dyDescent="0.25">
      <c r="A12" s="163" t="s">
        <v>457</v>
      </c>
      <c r="B12" s="163" t="s">
        <v>158</v>
      </c>
      <c r="C12" s="163" t="s">
        <v>159</v>
      </c>
      <c r="D12" s="101" t="s">
        <v>160</v>
      </c>
      <c r="E12" s="163" t="s">
        <v>458</v>
      </c>
      <c r="F12" s="163" t="s">
        <v>459</v>
      </c>
      <c r="G12" s="163" t="s">
        <v>460</v>
      </c>
      <c r="H12" s="163" t="s">
        <v>461</v>
      </c>
      <c r="I12" s="164">
        <v>15840</v>
      </c>
      <c r="J12" s="163" t="s">
        <v>177</v>
      </c>
      <c r="K12" s="163" t="s">
        <v>462</v>
      </c>
      <c r="L12" s="165">
        <v>44013</v>
      </c>
      <c r="M12" s="165">
        <v>45838</v>
      </c>
      <c r="N12" s="101">
        <f t="shared" si="0"/>
        <v>2026</v>
      </c>
      <c r="O12" s="166">
        <v>357480</v>
      </c>
      <c r="P12" s="163" t="s">
        <v>644</v>
      </c>
      <c r="Q12" s="167">
        <f t="shared" si="1"/>
        <v>413870.4</v>
      </c>
      <c r="R12" s="68"/>
      <c r="S12" s="67">
        <v>0</v>
      </c>
      <c r="T12" s="67">
        <v>0</v>
      </c>
      <c r="U12" s="67">
        <v>0</v>
      </c>
      <c r="V12" s="63" t="s">
        <v>123</v>
      </c>
      <c r="W12" s="63"/>
      <c r="X12" s="68">
        <v>355804.03899999999</v>
      </c>
      <c r="Y12" s="65">
        <v>58065.960999999988</v>
      </c>
      <c r="Z12" s="69">
        <f t="shared" si="2"/>
        <v>413870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8">
        <v>355804.03899999999</v>
      </c>
      <c r="AG12" s="65">
        <v>58065.960999999988</v>
      </c>
      <c r="AH12" s="69">
        <f t="shared" si="3"/>
        <v>413870</v>
      </c>
      <c r="AI12" s="65">
        <v>0</v>
      </c>
      <c r="AJ12" s="65">
        <v>0</v>
      </c>
      <c r="AK12" s="65">
        <v>0</v>
      </c>
      <c r="AL12" s="65">
        <v>0</v>
      </c>
      <c r="AM12" s="65">
        <v>0</v>
      </c>
      <c r="AN12" s="68">
        <v>430057.31046516006</v>
      </c>
      <c r="AO12" s="65">
        <v>70183.832334840001</v>
      </c>
      <c r="AP12" s="69">
        <f t="shared" si="4"/>
        <v>500241.14280000003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8">
        <v>430057.18770000001</v>
      </c>
      <c r="AW12" s="65">
        <v>70183.812299999991</v>
      </c>
      <c r="AX12" s="69">
        <f t="shared" si="5"/>
        <v>500241</v>
      </c>
      <c r="AY12" s="65">
        <v>0</v>
      </c>
      <c r="AZ12" s="65">
        <v>0</v>
      </c>
      <c r="BA12" s="65">
        <v>0</v>
      </c>
      <c r="BB12" s="65">
        <v>0</v>
      </c>
      <c r="BC12" s="65">
        <v>0</v>
      </c>
      <c r="BD12" s="68">
        <v>430057.18770000001</v>
      </c>
      <c r="BE12" s="65">
        <v>70183.812299999991</v>
      </c>
      <c r="BF12" s="69">
        <f t="shared" si="6"/>
        <v>500241</v>
      </c>
      <c r="BG12" s="65">
        <v>0</v>
      </c>
      <c r="BH12" s="65">
        <v>0</v>
      </c>
      <c r="BI12" s="65">
        <v>0</v>
      </c>
      <c r="BJ12" s="65">
        <v>0</v>
      </c>
      <c r="BK12" s="65">
        <v>0</v>
      </c>
      <c r="BL12" s="70" t="s">
        <v>644</v>
      </c>
      <c r="BM12" s="70" t="s">
        <v>644</v>
      </c>
      <c r="BN12" s="70"/>
      <c r="BO12" s="114" t="s">
        <v>767</v>
      </c>
    </row>
    <row r="13" spans="1:67" s="114" customFormat="1" x14ac:dyDescent="0.25">
      <c r="A13" s="163" t="s">
        <v>457</v>
      </c>
      <c r="B13" s="163" t="s">
        <v>158</v>
      </c>
      <c r="C13" s="163" t="s">
        <v>159</v>
      </c>
      <c r="D13" s="101" t="s">
        <v>160</v>
      </c>
      <c r="E13" s="163" t="s">
        <v>463</v>
      </c>
      <c r="F13" s="163" t="s">
        <v>459</v>
      </c>
      <c r="G13" s="163" t="s">
        <v>460</v>
      </c>
      <c r="H13" s="163" t="s">
        <v>461</v>
      </c>
      <c r="I13" s="164">
        <v>2293</v>
      </c>
      <c r="J13" s="163" t="s">
        <v>177</v>
      </c>
      <c r="K13" s="163" t="s">
        <v>464</v>
      </c>
      <c r="L13" s="165">
        <v>44743</v>
      </c>
      <c r="M13" s="165">
        <v>46568</v>
      </c>
      <c r="N13" s="101">
        <f t="shared" si="0"/>
        <v>2028</v>
      </c>
      <c r="O13" s="166">
        <v>52211.64</v>
      </c>
      <c r="P13" s="163" t="s">
        <v>644</v>
      </c>
      <c r="Q13" s="167">
        <f t="shared" si="1"/>
        <v>60374.720000000001</v>
      </c>
      <c r="R13" s="68"/>
      <c r="S13" s="67">
        <v>0</v>
      </c>
      <c r="T13" s="67">
        <v>0</v>
      </c>
      <c r="U13" s="67">
        <v>0</v>
      </c>
      <c r="V13" s="63" t="s">
        <v>123</v>
      </c>
      <c r="W13" s="63"/>
      <c r="X13" s="68">
        <v>51904.387500000004</v>
      </c>
      <c r="Y13" s="65">
        <v>8470.6124999999993</v>
      </c>
      <c r="Z13" s="69">
        <f t="shared" si="2"/>
        <v>60375</v>
      </c>
      <c r="AA13" s="65">
        <v>0</v>
      </c>
      <c r="AB13" s="65">
        <v>0</v>
      </c>
      <c r="AC13" s="65">
        <v>0</v>
      </c>
      <c r="AD13" s="65">
        <v>0</v>
      </c>
      <c r="AE13" s="65">
        <v>0</v>
      </c>
      <c r="AF13" s="68">
        <v>51904.387500000004</v>
      </c>
      <c r="AG13" s="65">
        <v>8470.6124999999993</v>
      </c>
      <c r="AH13" s="69">
        <f t="shared" si="3"/>
        <v>60375</v>
      </c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8">
        <v>51904.387500000004</v>
      </c>
      <c r="AO13" s="65">
        <v>8470.6124999999993</v>
      </c>
      <c r="AP13" s="69">
        <f t="shared" si="4"/>
        <v>60375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8">
        <v>51904.387500000004</v>
      </c>
      <c r="AW13" s="65">
        <v>8470.6124999999993</v>
      </c>
      <c r="AX13" s="69">
        <f t="shared" si="5"/>
        <v>60375</v>
      </c>
      <c r="AY13" s="65">
        <v>0</v>
      </c>
      <c r="AZ13" s="65">
        <v>0</v>
      </c>
      <c r="BA13" s="65">
        <v>0</v>
      </c>
      <c r="BB13" s="65">
        <v>0</v>
      </c>
      <c r="BC13" s="65">
        <v>0</v>
      </c>
      <c r="BD13" s="68">
        <v>59322.513337485165</v>
      </c>
      <c r="BE13" s="65">
        <v>9681.2244053148388</v>
      </c>
      <c r="BF13" s="69">
        <f t="shared" si="6"/>
        <v>69003.737742800004</v>
      </c>
      <c r="BG13" s="65">
        <v>0</v>
      </c>
      <c r="BH13" s="65">
        <v>0</v>
      </c>
      <c r="BI13" s="65">
        <v>0</v>
      </c>
      <c r="BJ13" s="65">
        <v>0</v>
      </c>
      <c r="BK13" s="65">
        <v>0</v>
      </c>
      <c r="BL13" s="70" t="s">
        <v>644</v>
      </c>
      <c r="BM13" s="70" t="s">
        <v>644</v>
      </c>
      <c r="BN13" s="70"/>
      <c r="BO13" s="114" t="s">
        <v>767</v>
      </c>
    </row>
    <row r="14" spans="1:67" s="114" customFormat="1" x14ac:dyDescent="0.25">
      <c r="A14" s="163" t="s">
        <v>457</v>
      </c>
      <c r="B14" s="163" t="s">
        <v>158</v>
      </c>
      <c r="C14" s="163" t="s">
        <v>159</v>
      </c>
      <c r="D14" s="101" t="s">
        <v>160</v>
      </c>
      <c r="E14" s="163" t="s">
        <v>465</v>
      </c>
      <c r="F14" s="163" t="s">
        <v>459</v>
      </c>
      <c r="G14" s="163" t="s">
        <v>460</v>
      </c>
      <c r="H14" s="163" t="s">
        <v>461</v>
      </c>
      <c r="I14" s="164">
        <v>1920</v>
      </c>
      <c r="J14" s="163" t="s">
        <v>177</v>
      </c>
      <c r="K14" s="163" t="s">
        <v>466</v>
      </c>
      <c r="L14" s="165">
        <v>44197</v>
      </c>
      <c r="M14" s="165">
        <v>46022</v>
      </c>
      <c r="N14" s="101">
        <f t="shared" si="0"/>
        <v>2026</v>
      </c>
      <c r="O14" s="166">
        <v>43334.400000000001</v>
      </c>
      <c r="P14" s="163" t="s">
        <v>644</v>
      </c>
      <c r="Q14" s="167">
        <f t="shared" si="1"/>
        <v>50169.599999999999</v>
      </c>
      <c r="R14" s="68"/>
      <c r="S14" s="67">
        <v>0</v>
      </c>
      <c r="T14" s="67">
        <v>0</v>
      </c>
      <c r="U14" s="67">
        <v>0</v>
      </c>
      <c r="V14" s="63" t="s">
        <v>123</v>
      </c>
      <c r="W14" s="63"/>
      <c r="X14" s="68">
        <v>43131.148999999998</v>
      </c>
      <c r="Y14" s="65">
        <v>7038.8509999999987</v>
      </c>
      <c r="Z14" s="69">
        <f t="shared" si="2"/>
        <v>50170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8">
        <v>43131.148999999998</v>
      </c>
      <c r="AG14" s="65">
        <v>7038.8509999999987</v>
      </c>
      <c r="AH14" s="69">
        <f t="shared" si="3"/>
        <v>50170</v>
      </c>
      <c r="AI14" s="65">
        <v>0</v>
      </c>
      <c r="AJ14" s="65">
        <v>0</v>
      </c>
      <c r="AK14" s="65">
        <v>0</v>
      </c>
      <c r="AL14" s="65">
        <v>0</v>
      </c>
      <c r="AM14" s="65">
        <v>0</v>
      </c>
      <c r="AN14" s="68">
        <v>48145.7791</v>
      </c>
      <c r="AO14" s="65">
        <v>7857.2208999999993</v>
      </c>
      <c r="AP14" s="69">
        <f t="shared" si="4"/>
        <v>56003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8">
        <v>53160.111592492802</v>
      </c>
      <c r="AW14" s="65">
        <v>8675.5422315071992</v>
      </c>
      <c r="AX14" s="69">
        <f t="shared" si="5"/>
        <v>61835.653824000001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8">
        <v>53160.409200000002</v>
      </c>
      <c r="BE14" s="65">
        <v>8675.5907999999981</v>
      </c>
      <c r="BF14" s="69">
        <f t="shared" si="6"/>
        <v>61836</v>
      </c>
      <c r="BG14" s="65">
        <v>0</v>
      </c>
      <c r="BH14" s="65">
        <v>0</v>
      </c>
      <c r="BI14" s="65">
        <v>0</v>
      </c>
      <c r="BJ14" s="65">
        <v>0</v>
      </c>
      <c r="BK14" s="65">
        <v>0</v>
      </c>
      <c r="BL14" s="70" t="s">
        <v>644</v>
      </c>
      <c r="BM14" s="70" t="s">
        <v>644</v>
      </c>
      <c r="BN14" s="70"/>
      <c r="BO14" s="114" t="s">
        <v>767</v>
      </c>
    </row>
    <row r="15" spans="1:67" s="114" customFormat="1" x14ac:dyDescent="0.25">
      <c r="A15" s="163" t="s">
        <v>467</v>
      </c>
      <c r="B15" s="163" t="s">
        <v>158</v>
      </c>
      <c r="C15" s="163" t="s">
        <v>159</v>
      </c>
      <c r="D15" s="101" t="s">
        <v>160</v>
      </c>
      <c r="E15" s="163"/>
      <c r="F15" s="163" t="s">
        <v>468</v>
      </c>
      <c r="G15" s="163" t="s">
        <v>469</v>
      </c>
      <c r="H15" s="163" t="s">
        <v>470</v>
      </c>
      <c r="I15" s="164">
        <v>3799</v>
      </c>
      <c r="J15" s="163" t="s">
        <v>177</v>
      </c>
      <c r="K15" s="163" t="s">
        <v>471</v>
      </c>
      <c r="L15" s="165">
        <v>44986</v>
      </c>
      <c r="M15" s="165">
        <v>45350</v>
      </c>
      <c r="N15" s="101">
        <f t="shared" si="0"/>
        <v>2024</v>
      </c>
      <c r="O15" s="166">
        <v>86807.16</v>
      </c>
      <c r="P15" s="163" t="s">
        <v>644</v>
      </c>
      <c r="Q15" s="167">
        <f t="shared" si="1"/>
        <v>100331.6</v>
      </c>
      <c r="R15" s="68"/>
      <c r="S15" s="67">
        <v>0</v>
      </c>
      <c r="T15" s="67">
        <v>0</v>
      </c>
      <c r="U15" s="67">
        <v>0</v>
      </c>
      <c r="V15" s="63" t="s">
        <v>120</v>
      </c>
      <c r="W15" s="63">
        <v>4</v>
      </c>
      <c r="X15" s="68">
        <v>86255.420400000003</v>
      </c>
      <c r="Y15" s="65">
        <v>14076.579599999997</v>
      </c>
      <c r="Z15" s="69">
        <f t="shared" si="2"/>
        <v>100332</v>
      </c>
      <c r="AA15" s="65">
        <v>0</v>
      </c>
      <c r="AB15" s="65">
        <v>0</v>
      </c>
      <c r="AC15" s="65">
        <v>0</v>
      </c>
      <c r="AD15" s="65">
        <v>0</v>
      </c>
      <c r="AE15" s="65">
        <v>706041</v>
      </c>
      <c r="AF15" s="68">
        <v>86255.420400000003</v>
      </c>
      <c r="AG15" s="65">
        <v>14076.579599999997</v>
      </c>
      <c r="AH15" s="69">
        <f t="shared" si="3"/>
        <v>100332</v>
      </c>
      <c r="AI15" s="65">
        <v>0</v>
      </c>
      <c r="AJ15" s="65">
        <v>0</v>
      </c>
      <c r="AK15" s="65">
        <v>0</v>
      </c>
      <c r="AL15" s="65">
        <v>0</v>
      </c>
      <c r="AM15" s="65">
        <v>0</v>
      </c>
      <c r="AN15" s="68">
        <v>93276.968568000011</v>
      </c>
      <c r="AO15" s="65">
        <v>15222.471431999998</v>
      </c>
      <c r="AP15" s="69">
        <f t="shared" si="4"/>
        <v>108499.44</v>
      </c>
      <c r="AQ15" s="65"/>
      <c r="AR15" s="65">
        <v>0</v>
      </c>
      <c r="AS15" s="65">
        <v>0</v>
      </c>
      <c r="AT15" s="65">
        <v>0</v>
      </c>
      <c r="AU15" s="65">
        <v>0</v>
      </c>
      <c r="AV15" s="68">
        <v>93276.968568000011</v>
      </c>
      <c r="AW15" s="65">
        <v>15222.471431999998</v>
      </c>
      <c r="AX15" s="69">
        <f t="shared" si="5"/>
        <v>108499.44</v>
      </c>
      <c r="AY15" s="65"/>
      <c r="AZ15" s="65">
        <v>0</v>
      </c>
      <c r="BA15" s="65">
        <v>0</v>
      </c>
      <c r="BB15" s="65">
        <v>0</v>
      </c>
      <c r="BC15" s="65">
        <v>0</v>
      </c>
      <c r="BD15" s="68">
        <v>93276.968568000011</v>
      </c>
      <c r="BE15" s="65">
        <v>15222.471431999998</v>
      </c>
      <c r="BF15" s="69">
        <f t="shared" si="6"/>
        <v>108499.44</v>
      </c>
      <c r="BG15" s="65">
        <v>0</v>
      </c>
      <c r="BH15" s="65">
        <v>0</v>
      </c>
      <c r="BI15" s="65">
        <v>0</v>
      </c>
      <c r="BJ15" s="65">
        <v>0</v>
      </c>
      <c r="BK15" s="65">
        <v>0</v>
      </c>
      <c r="BL15" s="70" t="s">
        <v>767</v>
      </c>
      <c r="BM15" s="70" t="s">
        <v>644</v>
      </c>
      <c r="BN15" s="70" t="s">
        <v>772</v>
      </c>
      <c r="BO15" s="114" t="s">
        <v>767</v>
      </c>
    </row>
    <row r="16" spans="1:67" s="114" customFormat="1" x14ac:dyDescent="0.25">
      <c r="A16" s="163" t="s">
        <v>472</v>
      </c>
      <c r="B16" s="163" t="s">
        <v>158</v>
      </c>
      <c r="C16" s="163" t="s">
        <v>159</v>
      </c>
      <c r="D16" s="101" t="s">
        <v>160</v>
      </c>
      <c r="E16" s="163" t="s">
        <v>473</v>
      </c>
      <c r="F16" s="163" t="s">
        <v>474</v>
      </c>
      <c r="G16" s="163" t="s">
        <v>49</v>
      </c>
      <c r="H16" s="163" t="s">
        <v>176</v>
      </c>
      <c r="I16" s="164">
        <v>43139</v>
      </c>
      <c r="J16" s="163" t="s">
        <v>177</v>
      </c>
      <c r="K16" s="163" t="s">
        <v>475</v>
      </c>
      <c r="L16" s="165">
        <v>44105</v>
      </c>
      <c r="M16" s="165">
        <v>45930</v>
      </c>
      <c r="N16" s="101">
        <f t="shared" si="0"/>
        <v>2026</v>
      </c>
      <c r="O16" s="166">
        <v>1040493</v>
      </c>
      <c r="P16" s="163" t="s">
        <v>644</v>
      </c>
      <c r="Q16" s="167">
        <f t="shared" si="1"/>
        <v>1194067.8400000001</v>
      </c>
      <c r="R16" s="68"/>
      <c r="S16" s="67">
        <v>0</v>
      </c>
      <c r="T16" s="67">
        <v>0</v>
      </c>
      <c r="U16" s="67">
        <v>0</v>
      </c>
      <c r="V16" s="63" t="s">
        <v>123</v>
      </c>
      <c r="W16" s="63"/>
      <c r="X16" s="68">
        <v>1026540.2596</v>
      </c>
      <c r="Y16" s="65">
        <v>167527.74039999998</v>
      </c>
      <c r="Z16" s="69">
        <f t="shared" si="2"/>
        <v>1194068</v>
      </c>
      <c r="AA16" s="65">
        <v>0</v>
      </c>
      <c r="AB16" s="65">
        <v>0</v>
      </c>
      <c r="AC16" s="65">
        <v>0</v>
      </c>
      <c r="AD16" s="65">
        <v>0</v>
      </c>
      <c r="AE16" s="65">
        <v>0</v>
      </c>
      <c r="AF16" s="68">
        <v>1026540.2596</v>
      </c>
      <c r="AG16" s="65">
        <v>167527.74039999998</v>
      </c>
      <c r="AH16" s="69">
        <f t="shared" si="3"/>
        <v>1194068</v>
      </c>
      <c r="AI16" s="65">
        <v>0</v>
      </c>
      <c r="AJ16" s="65">
        <v>0</v>
      </c>
      <c r="AK16" s="65">
        <v>0</v>
      </c>
      <c r="AL16" s="65">
        <v>0</v>
      </c>
      <c r="AM16" s="65">
        <v>0</v>
      </c>
      <c r="AN16" s="68">
        <v>1207148.829625</v>
      </c>
      <c r="AO16" s="65">
        <v>197002.42037499996</v>
      </c>
      <c r="AP16" s="69">
        <f t="shared" si="4"/>
        <v>1404151.25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8">
        <v>1267351.652367641</v>
      </c>
      <c r="AW16" s="65">
        <v>206827.30816235897</v>
      </c>
      <c r="AX16" s="69">
        <f t="shared" si="5"/>
        <v>1474178.96053</v>
      </c>
      <c r="AY16" s="65">
        <v>0</v>
      </c>
      <c r="AZ16" s="65">
        <v>0</v>
      </c>
      <c r="BA16" s="65">
        <v>0</v>
      </c>
      <c r="BB16" s="65">
        <v>0</v>
      </c>
      <c r="BC16" s="65">
        <v>0</v>
      </c>
      <c r="BD16" s="68">
        <v>1267351.6862999999</v>
      </c>
      <c r="BE16" s="65">
        <v>206827.31369999997</v>
      </c>
      <c r="BF16" s="69">
        <f t="shared" si="6"/>
        <v>1474179</v>
      </c>
      <c r="BG16" s="65">
        <v>0</v>
      </c>
      <c r="BH16" s="65">
        <v>0</v>
      </c>
      <c r="BI16" s="65">
        <v>0</v>
      </c>
      <c r="BJ16" s="65">
        <v>0</v>
      </c>
      <c r="BK16" s="65">
        <v>0</v>
      </c>
      <c r="BL16" s="70" t="s">
        <v>644</v>
      </c>
      <c r="BM16" s="70" t="s">
        <v>644</v>
      </c>
      <c r="BN16" s="70"/>
      <c r="BO16" s="114" t="s">
        <v>767</v>
      </c>
    </row>
    <row r="17" spans="1:67" s="114" customFormat="1" x14ac:dyDescent="0.25">
      <c r="A17" s="163" t="s">
        <v>476</v>
      </c>
      <c r="B17" s="163" t="s">
        <v>158</v>
      </c>
      <c r="C17" s="163" t="s">
        <v>159</v>
      </c>
      <c r="D17" s="101" t="s">
        <v>160</v>
      </c>
      <c r="E17" s="163" t="s">
        <v>477</v>
      </c>
      <c r="F17" s="163" t="s">
        <v>478</v>
      </c>
      <c r="G17" s="163" t="s">
        <v>479</v>
      </c>
      <c r="H17" s="163" t="s">
        <v>480</v>
      </c>
      <c r="I17" s="164">
        <v>17000</v>
      </c>
      <c r="J17" s="163" t="s">
        <v>177</v>
      </c>
      <c r="K17" s="163" t="s">
        <v>481</v>
      </c>
      <c r="L17" s="165">
        <v>42979</v>
      </c>
      <c r="M17" s="165">
        <v>46630</v>
      </c>
      <c r="N17" s="101">
        <f t="shared" si="0"/>
        <v>2028</v>
      </c>
      <c r="O17" s="166">
        <v>416499.96</v>
      </c>
      <c r="P17" s="163" t="s">
        <v>644</v>
      </c>
      <c r="Q17" s="167">
        <f t="shared" si="1"/>
        <v>477019.96</v>
      </c>
      <c r="R17" s="68"/>
      <c r="S17" s="67">
        <v>0</v>
      </c>
      <c r="T17" s="67">
        <v>0</v>
      </c>
      <c r="U17" s="67">
        <v>0</v>
      </c>
      <c r="V17" s="63" t="s">
        <v>123</v>
      </c>
      <c r="W17" s="63"/>
      <c r="X17" s="68">
        <v>410094.09399999998</v>
      </c>
      <c r="Y17" s="65">
        <v>66925.905999999988</v>
      </c>
      <c r="Z17" s="69">
        <f t="shared" si="2"/>
        <v>477020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8">
        <v>410094.09399999998</v>
      </c>
      <c r="AG17" s="65">
        <v>66925.905999999988</v>
      </c>
      <c r="AH17" s="69">
        <f t="shared" si="3"/>
        <v>477020</v>
      </c>
      <c r="AI17" s="65">
        <v>0</v>
      </c>
      <c r="AJ17" s="65">
        <v>0</v>
      </c>
      <c r="AK17" s="65">
        <v>0</v>
      </c>
      <c r="AL17" s="65">
        <v>0</v>
      </c>
      <c r="AM17" s="65">
        <v>0</v>
      </c>
      <c r="AN17" s="68">
        <v>410094.09399999998</v>
      </c>
      <c r="AO17" s="65">
        <v>66925.905999999988</v>
      </c>
      <c r="AP17" s="69">
        <f t="shared" si="4"/>
        <v>477020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8">
        <v>410094.09399999998</v>
      </c>
      <c r="AW17" s="65">
        <v>66925.905999999988</v>
      </c>
      <c r="AX17" s="69">
        <f t="shared" si="5"/>
        <v>477020</v>
      </c>
      <c r="AY17" s="65">
        <v>0</v>
      </c>
      <c r="AZ17" s="65">
        <v>0</v>
      </c>
      <c r="BA17" s="65">
        <v>0</v>
      </c>
      <c r="BB17" s="65">
        <v>0</v>
      </c>
      <c r="BC17" s="65">
        <v>0</v>
      </c>
      <c r="BD17" s="68">
        <v>459408.63524999999</v>
      </c>
      <c r="BE17" s="65">
        <v>74973.864749999993</v>
      </c>
      <c r="BF17" s="69">
        <f t="shared" si="6"/>
        <v>534382.5</v>
      </c>
      <c r="BG17" s="65">
        <v>0</v>
      </c>
      <c r="BH17" s="65">
        <v>0</v>
      </c>
      <c r="BI17" s="65">
        <v>0</v>
      </c>
      <c r="BJ17" s="65">
        <v>0</v>
      </c>
      <c r="BK17" s="65">
        <v>0</v>
      </c>
      <c r="BL17" s="70" t="s">
        <v>644</v>
      </c>
      <c r="BM17" s="70" t="s">
        <v>644</v>
      </c>
      <c r="BN17" s="70"/>
      <c r="BO17" s="114" t="s">
        <v>767</v>
      </c>
    </row>
    <row r="18" spans="1:67" s="114" customFormat="1" x14ac:dyDescent="0.25">
      <c r="A18" s="163" t="s">
        <v>482</v>
      </c>
      <c r="B18" s="163" t="s">
        <v>158</v>
      </c>
      <c r="C18" s="163" t="s">
        <v>159</v>
      </c>
      <c r="D18" s="101" t="s">
        <v>160</v>
      </c>
      <c r="E18" s="163" t="s">
        <v>483</v>
      </c>
      <c r="F18" s="163" t="s">
        <v>484</v>
      </c>
      <c r="G18" s="163" t="s">
        <v>479</v>
      </c>
      <c r="H18" s="163" t="s">
        <v>480</v>
      </c>
      <c r="I18" s="164">
        <v>378</v>
      </c>
      <c r="J18" s="163" t="s">
        <v>177</v>
      </c>
      <c r="K18" s="163" t="s">
        <v>485</v>
      </c>
      <c r="L18" s="165">
        <v>44562</v>
      </c>
      <c r="M18" s="165">
        <v>46022</v>
      </c>
      <c r="N18" s="101">
        <f t="shared" si="0"/>
        <v>2026</v>
      </c>
      <c r="O18" s="166">
        <v>4857.3599999999997</v>
      </c>
      <c r="P18" s="163" t="s">
        <v>644</v>
      </c>
      <c r="Q18" s="167">
        <f t="shared" si="1"/>
        <v>6203.04</v>
      </c>
      <c r="R18" s="68"/>
      <c r="S18" s="67">
        <v>0</v>
      </c>
      <c r="T18" s="67">
        <v>0</v>
      </c>
      <c r="U18" s="67">
        <v>0</v>
      </c>
      <c r="V18" s="63" t="s">
        <v>123</v>
      </c>
      <c r="W18" s="63"/>
      <c r="X18" s="68">
        <v>5332.7191000000003</v>
      </c>
      <c r="Y18" s="65">
        <v>870.28089999999986</v>
      </c>
      <c r="Z18" s="69">
        <f t="shared" si="2"/>
        <v>6203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8">
        <v>5332.7191000000003</v>
      </c>
      <c r="AG18" s="65">
        <v>870.28089999999986</v>
      </c>
      <c r="AH18" s="69">
        <f t="shared" si="3"/>
        <v>6203</v>
      </c>
      <c r="AI18" s="65">
        <v>0</v>
      </c>
      <c r="AJ18" s="65">
        <v>0</v>
      </c>
      <c r="AK18" s="65">
        <v>0</v>
      </c>
      <c r="AL18" s="65">
        <v>0</v>
      </c>
      <c r="AM18" s="65">
        <v>0</v>
      </c>
      <c r="AN18" s="68">
        <v>5569.1365999999998</v>
      </c>
      <c r="AO18" s="65">
        <v>908.86339999999984</v>
      </c>
      <c r="AP18" s="69">
        <f t="shared" si="4"/>
        <v>6478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8">
        <v>5805.71279511792</v>
      </c>
      <c r="AW18" s="65">
        <v>947.47179848207986</v>
      </c>
      <c r="AX18" s="69">
        <f t="shared" si="5"/>
        <v>6753.1845936</v>
      </c>
      <c r="AY18" s="65">
        <v>0</v>
      </c>
      <c r="AZ18" s="65">
        <v>0</v>
      </c>
      <c r="BA18" s="65">
        <v>0</v>
      </c>
      <c r="BB18" s="65">
        <v>0</v>
      </c>
      <c r="BC18" s="65">
        <v>0</v>
      </c>
      <c r="BD18" s="68">
        <v>5805.5541000000003</v>
      </c>
      <c r="BE18" s="65">
        <v>947.44589999999982</v>
      </c>
      <c r="BF18" s="69">
        <f t="shared" si="6"/>
        <v>6753</v>
      </c>
      <c r="BG18" s="65">
        <v>0</v>
      </c>
      <c r="BH18" s="65">
        <v>0</v>
      </c>
      <c r="BI18" s="65">
        <v>0</v>
      </c>
      <c r="BJ18" s="65">
        <v>0</v>
      </c>
      <c r="BK18" s="65">
        <v>0</v>
      </c>
      <c r="BL18" s="70" t="s">
        <v>644</v>
      </c>
      <c r="BM18" s="70" t="s">
        <v>644</v>
      </c>
      <c r="BN18" s="70"/>
      <c r="BO18" s="114" t="s">
        <v>767</v>
      </c>
    </row>
    <row r="19" spans="1:67" s="114" customFormat="1" x14ac:dyDescent="0.25">
      <c r="A19" s="163" t="s">
        <v>486</v>
      </c>
      <c r="B19" s="163" t="s">
        <v>158</v>
      </c>
      <c r="C19" s="163" t="s">
        <v>159</v>
      </c>
      <c r="D19" s="101" t="s">
        <v>160</v>
      </c>
      <c r="E19" s="163" t="s">
        <v>487</v>
      </c>
      <c r="F19" s="163" t="s">
        <v>488</v>
      </c>
      <c r="G19" s="163" t="s">
        <v>489</v>
      </c>
      <c r="H19" s="163" t="s">
        <v>490</v>
      </c>
      <c r="I19" s="164">
        <v>6332</v>
      </c>
      <c r="J19" s="163" t="s">
        <v>177</v>
      </c>
      <c r="K19" s="163" t="s">
        <v>491</v>
      </c>
      <c r="L19" s="165">
        <v>44743</v>
      </c>
      <c r="M19" s="165">
        <v>46568</v>
      </c>
      <c r="N19" s="101">
        <f t="shared" si="0"/>
        <v>2028</v>
      </c>
      <c r="O19" s="166">
        <v>117141.96</v>
      </c>
      <c r="P19" s="163" t="s">
        <v>644</v>
      </c>
      <c r="Q19" s="167">
        <f t="shared" si="1"/>
        <v>139683.88</v>
      </c>
      <c r="R19" s="68"/>
      <c r="S19" s="67">
        <v>0</v>
      </c>
      <c r="T19" s="67">
        <v>0</v>
      </c>
      <c r="U19" s="67">
        <v>0</v>
      </c>
      <c r="V19" s="63" t="s">
        <v>123</v>
      </c>
      <c r="W19" s="63"/>
      <c r="X19" s="68">
        <v>120086.3348</v>
      </c>
      <c r="Y19" s="65">
        <v>19597.665199999996</v>
      </c>
      <c r="Z19" s="69">
        <f t="shared" si="2"/>
        <v>139684</v>
      </c>
      <c r="AA19" s="65">
        <v>58406.06</v>
      </c>
      <c r="AB19" s="65">
        <v>0</v>
      </c>
      <c r="AC19" s="65">
        <v>0</v>
      </c>
      <c r="AD19" s="65">
        <v>0</v>
      </c>
      <c r="AE19" s="65">
        <v>0</v>
      </c>
      <c r="AF19" s="68">
        <v>120086.3348</v>
      </c>
      <c r="AG19" s="65">
        <v>19597.665199999996</v>
      </c>
      <c r="AH19" s="69">
        <f t="shared" si="3"/>
        <v>139684</v>
      </c>
      <c r="AI19" s="65">
        <v>58406</v>
      </c>
      <c r="AJ19" s="65">
        <v>0</v>
      </c>
      <c r="AK19" s="65">
        <v>0</v>
      </c>
      <c r="AL19" s="65">
        <v>0</v>
      </c>
      <c r="AM19" s="65">
        <v>0</v>
      </c>
      <c r="AN19" s="68">
        <v>120086.3348</v>
      </c>
      <c r="AO19" s="65">
        <v>19597.665199999996</v>
      </c>
      <c r="AP19" s="69">
        <f t="shared" si="4"/>
        <v>139684</v>
      </c>
      <c r="AQ19" s="65">
        <v>58406</v>
      </c>
      <c r="AR19" s="65">
        <v>0</v>
      </c>
      <c r="AS19" s="65">
        <v>0</v>
      </c>
      <c r="AT19" s="65">
        <v>0</v>
      </c>
      <c r="AU19" s="65">
        <v>0</v>
      </c>
      <c r="AV19" s="68">
        <v>120086.3348</v>
      </c>
      <c r="AW19" s="65">
        <v>19597.665199999996</v>
      </c>
      <c r="AX19" s="69">
        <f t="shared" si="5"/>
        <v>139684</v>
      </c>
      <c r="AY19" s="65">
        <v>67563.259999999995</v>
      </c>
      <c r="AZ19" s="65">
        <v>0</v>
      </c>
      <c r="BA19" s="65">
        <v>0</v>
      </c>
      <c r="BB19" s="65">
        <v>0</v>
      </c>
      <c r="BC19" s="65">
        <v>0</v>
      </c>
      <c r="BD19" s="68">
        <v>136730.06810759328</v>
      </c>
      <c r="BE19" s="65">
        <v>22313.863621606761</v>
      </c>
      <c r="BF19" s="69">
        <f t="shared" si="6"/>
        <v>159043.93172920003</v>
      </c>
      <c r="BG19" s="65">
        <v>67563</v>
      </c>
      <c r="BH19" s="65">
        <v>0</v>
      </c>
      <c r="BI19" s="65">
        <v>0</v>
      </c>
      <c r="BJ19" s="65">
        <v>0</v>
      </c>
      <c r="BK19" s="65">
        <v>0</v>
      </c>
      <c r="BL19" s="70" t="s">
        <v>644</v>
      </c>
      <c r="BM19" s="70" t="s">
        <v>644</v>
      </c>
      <c r="BN19" s="70" t="s">
        <v>805</v>
      </c>
      <c r="BO19" s="114" t="s">
        <v>767</v>
      </c>
    </row>
    <row r="20" spans="1:67" s="114" customFormat="1" x14ac:dyDescent="0.25">
      <c r="A20" s="163" t="s">
        <v>492</v>
      </c>
      <c r="B20" s="163" t="s">
        <v>158</v>
      </c>
      <c r="C20" s="163" t="s">
        <v>159</v>
      </c>
      <c r="D20" s="101" t="s">
        <v>160</v>
      </c>
      <c r="E20" s="163" t="s">
        <v>493</v>
      </c>
      <c r="F20" s="163" t="s">
        <v>494</v>
      </c>
      <c r="G20" s="163" t="s">
        <v>49</v>
      </c>
      <c r="H20" s="163" t="s">
        <v>176</v>
      </c>
      <c r="I20" s="164">
        <v>40738</v>
      </c>
      <c r="J20" s="163" t="s">
        <v>177</v>
      </c>
      <c r="K20" s="163" t="s">
        <v>495</v>
      </c>
      <c r="L20" s="165">
        <v>43709</v>
      </c>
      <c r="M20" s="165">
        <v>45535</v>
      </c>
      <c r="N20" s="101">
        <f t="shared" si="0"/>
        <v>2025</v>
      </c>
      <c r="O20" s="166">
        <v>947158.56</v>
      </c>
      <c r="P20" s="163" t="s">
        <v>644</v>
      </c>
      <c r="Q20" s="167">
        <f t="shared" si="1"/>
        <v>1092185.8400000001</v>
      </c>
      <c r="R20" s="68"/>
      <c r="S20" s="67">
        <v>0</v>
      </c>
      <c r="T20" s="67">
        <v>0</v>
      </c>
      <c r="U20" s="67">
        <v>0</v>
      </c>
      <c r="V20" s="63" t="s">
        <v>121</v>
      </c>
      <c r="W20" s="63">
        <v>6</v>
      </c>
      <c r="X20" s="68">
        <v>938952.30420000001</v>
      </c>
      <c r="Y20" s="65">
        <v>153233.69579999999</v>
      </c>
      <c r="Z20" s="69">
        <f t="shared" si="2"/>
        <v>1092186</v>
      </c>
      <c r="AA20" s="65">
        <v>441071.07</v>
      </c>
      <c r="AB20" s="65">
        <v>0</v>
      </c>
      <c r="AC20" s="65">
        <v>0</v>
      </c>
      <c r="AD20" s="65">
        <v>0</v>
      </c>
      <c r="AE20" s="65">
        <v>0</v>
      </c>
      <c r="AF20" s="68">
        <v>990026.53958900017</v>
      </c>
      <c r="AG20" s="65">
        <v>161568.830411</v>
      </c>
      <c r="AH20" s="69">
        <f t="shared" si="3"/>
        <v>1151595.3700000001</v>
      </c>
      <c r="AI20" s="65">
        <v>445621.68</v>
      </c>
      <c r="AJ20" s="65">
        <v>0</v>
      </c>
      <c r="AK20" s="65">
        <v>0</v>
      </c>
      <c r="AL20" s="65">
        <v>0</v>
      </c>
      <c r="AM20" s="65">
        <v>0</v>
      </c>
      <c r="AN20" s="68">
        <v>1000241.383228</v>
      </c>
      <c r="AO20" s="65">
        <v>163235.85677199997</v>
      </c>
      <c r="AP20" s="69">
        <f t="shared" si="4"/>
        <v>1163477.24</v>
      </c>
      <c r="AQ20" s="65">
        <v>445622</v>
      </c>
      <c r="AR20" s="65">
        <v>0</v>
      </c>
      <c r="AS20" s="65">
        <v>0</v>
      </c>
      <c r="AT20" s="65">
        <v>0</v>
      </c>
      <c r="AU20" s="65">
        <v>2706000</v>
      </c>
      <c r="AV20" s="68">
        <v>1000241.1769000001</v>
      </c>
      <c r="AW20" s="65">
        <v>163235.82309999998</v>
      </c>
      <c r="AX20" s="69">
        <f t="shared" si="5"/>
        <v>1163477</v>
      </c>
      <c r="AY20" s="65">
        <v>445622</v>
      </c>
      <c r="AZ20" s="65">
        <v>0</v>
      </c>
      <c r="BA20" s="65">
        <v>0</v>
      </c>
      <c r="BB20" s="65">
        <v>0</v>
      </c>
      <c r="BC20" s="65">
        <v>0</v>
      </c>
      <c r="BD20" s="68">
        <v>1000241.1769000001</v>
      </c>
      <c r="BE20" s="65">
        <v>163235.82309999998</v>
      </c>
      <c r="BF20" s="69">
        <f t="shared" si="6"/>
        <v>1163477</v>
      </c>
      <c r="BG20" s="65">
        <v>445622</v>
      </c>
      <c r="BH20" s="65">
        <v>0</v>
      </c>
      <c r="BI20" s="65">
        <v>0</v>
      </c>
      <c r="BJ20" s="65">
        <v>0</v>
      </c>
      <c r="BK20" s="65">
        <v>0</v>
      </c>
      <c r="BL20" s="70" t="s">
        <v>767</v>
      </c>
      <c r="BM20" s="70" t="s">
        <v>644</v>
      </c>
      <c r="BN20" s="70" t="s">
        <v>805</v>
      </c>
      <c r="BO20" s="114" t="s">
        <v>767</v>
      </c>
    </row>
    <row r="21" spans="1:67" s="114" customFormat="1" x14ac:dyDescent="0.25">
      <c r="A21" s="163" t="s">
        <v>496</v>
      </c>
      <c r="B21" s="163" t="s">
        <v>158</v>
      </c>
      <c r="C21" s="163" t="s">
        <v>159</v>
      </c>
      <c r="D21" s="101" t="s">
        <v>160</v>
      </c>
      <c r="E21" s="163" t="s">
        <v>497</v>
      </c>
      <c r="F21" s="163" t="s">
        <v>498</v>
      </c>
      <c r="G21" s="163" t="s">
        <v>54</v>
      </c>
      <c r="H21" s="163" t="s">
        <v>54</v>
      </c>
      <c r="I21" s="164">
        <v>34482</v>
      </c>
      <c r="J21" s="163" t="s">
        <v>177</v>
      </c>
      <c r="K21" s="163" t="s">
        <v>499</v>
      </c>
      <c r="L21" s="165">
        <v>43983</v>
      </c>
      <c r="M21" s="165">
        <v>47634</v>
      </c>
      <c r="N21" s="101">
        <f t="shared" si="0"/>
        <v>2030</v>
      </c>
      <c r="O21" s="166">
        <v>758604</v>
      </c>
      <c r="P21" s="163" t="s">
        <v>644</v>
      </c>
      <c r="Q21" s="167">
        <f t="shared" si="1"/>
        <v>881359.92</v>
      </c>
      <c r="R21" s="68"/>
      <c r="S21" s="67">
        <v>0</v>
      </c>
      <c r="T21" s="67">
        <v>0</v>
      </c>
      <c r="U21" s="67">
        <v>0</v>
      </c>
      <c r="V21" s="63" t="s">
        <v>122</v>
      </c>
      <c r="W21" s="63"/>
      <c r="X21" s="68">
        <v>757705.19200000004</v>
      </c>
      <c r="Y21" s="65">
        <v>123654.80799999998</v>
      </c>
      <c r="Z21" s="69">
        <f t="shared" si="2"/>
        <v>881360</v>
      </c>
      <c r="AA21" s="65">
        <v>0</v>
      </c>
      <c r="AB21" s="65">
        <v>0</v>
      </c>
      <c r="AC21" s="65">
        <v>0</v>
      </c>
      <c r="AD21" s="65">
        <v>0</v>
      </c>
      <c r="AE21" s="65">
        <v>0</v>
      </c>
      <c r="AF21" s="68">
        <v>757705.19200000004</v>
      </c>
      <c r="AG21" s="65">
        <v>123654.80799999998</v>
      </c>
      <c r="AH21" s="69">
        <f t="shared" si="3"/>
        <v>881360</v>
      </c>
      <c r="AI21" s="65">
        <v>0</v>
      </c>
      <c r="AJ21" s="65">
        <v>0</v>
      </c>
      <c r="AK21" s="65">
        <v>0</v>
      </c>
      <c r="AL21" s="65">
        <v>0</v>
      </c>
      <c r="AM21" s="65">
        <v>0</v>
      </c>
      <c r="AN21" s="68">
        <v>816993.47402400011</v>
      </c>
      <c r="AO21" s="65">
        <v>133330.44597599999</v>
      </c>
      <c r="AP21" s="69">
        <f t="shared" si="4"/>
        <v>950323.92000000016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8">
        <v>816993.54280000005</v>
      </c>
      <c r="AW21" s="65">
        <v>133330.45719999998</v>
      </c>
      <c r="AX21" s="69">
        <f t="shared" si="5"/>
        <v>950324</v>
      </c>
      <c r="AY21" s="65">
        <v>0</v>
      </c>
      <c r="AZ21" s="65">
        <v>0</v>
      </c>
      <c r="BA21" s="65">
        <v>0</v>
      </c>
      <c r="BB21" s="65">
        <v>0</v>
      </c>
      <c r="BC21" s="65">
        <v>0</v>
      </c>
      <c r="BD21" s="68">
        <v>816993.54280000005</v>
      </c>
      <c r="BE21" s="65">
        <v>133330.45719999998</v>
      </c>
      <c r="BF21" s="69">
        <f t="shared" si="6"/>
        <v>950324</v>
      </c>
      <c r="BG21" s="65">
        <v>0</v>
      </c>
      <c r="BH21" s="65">
        <v>0</v>
      </c>
      <c r="BI21" s="65">
        <v>0</v>
      </c>
      <c r="BJ21" s="65">
        <v>0</v>
      </c>
      <c r="BK21" s="65">
        <v>0</v>
      </c>
      <c r="BL21" s="70" t="s">
        <v>644</v>
      </c>
      <c r="BM21" s="70" t="s">
        <v>644</v>
      </c>
      <c r="BN21" s="70"/>
      <c r="BO21" s="114" t="s">
        <v>767</v>
      </c>
    </row>
    <row r="22" spans="1:67" s="114" customFormat="1" x14ac:dyDescent="0.25">
      <c r="A22" s="163" t="s">
        <v>496</v>
      </c>
      <c r="B22" s="163" t="s">
        <v>158</v>
      </c>
      <c r="C22" s="163" t="s">
        <v>159</v>
      </c>
      <c r="D22" s="101" t="s">
        <v>160</v>
      </c>
      <c r="E22" s="163" t="s">
        <v>500</v>
      </c>
      <c r="F22" s="163" t="s">
        <v>498</v>
      </c>
      <c r="G22" s="163" t="s">
        <v>54</v>
      </c>
      <c r="H22" s="163" t="s">
        <v>54</v>
      </c>
      <c r="I22" s="164">
        <v>1194</v>
      </c>
      <c r="J22" s="163" t="s">
        <v>501</v>
      </c>
      <c r="K22" s="163" t="s">
        <v>502</v>
      </c>
      <c r="L22" s="165">
        <v>45108</v>
      </c>
      <c r="M22" s="165">
        <v>46934</v>
      </c>
      <c r="N22" s="101">
        <f t="shared" si="0"/>
        <v>2029</v>
      </c>
      <c r="O22" s="166">
        <v>27462</v>
      </c>
      <c r="P22" s="163" t="s">
        <v>644</v>
      </c>
      <c r="Q22" s="167">
        <f t="shared" si="1"/>
        <v>31712.639999999999</v>
      </c>
      <c r="R22" s="68"/>
      <c r="S22" s="67">
        <v>0</v>
      </c>
      <c r="T22" s="67">
        <v>0</v>
      </c>
      <c r="U22" s="67">
        <v>0</v>
      </c>
      <c r="V22" s="63" t="s">
        <v>122</v>
      </c>
      <c r="W22" s="63"/>
      <c r="X22" s="68">
        <v>27263.666100000002</v>
      </c>
      <c r="Y22" s="65">
        <v>4449.3338999999996</v>
      </c>
      <c r="Z22" s="69">
        <f t="shared" si="2"/>
        <v>31713</v>
      </c>
      <c r="AA22" s="65">
        <v>0</v>
      </c>
      <c r="AB22" s="65">
        <v>0</v>
      </c>
      <c r="AC22" s="65">
        <v>0</v>
      </c>
      <c r="AD22" s="65">
        <v>0</v>
      </c>
      <c r="AE22" s="65">
        <v>0</v>
      </c>
      <c r="AF22" s="68">
        <v>27263.666100000002</v>
      </c>
      <c r="AG22" s="65">
        <v>4449.3338999999996</v>
      </c>
      <c r="AH22" s="69">
        <f t="shared" si="3"/>
        <v>31713</v>
      </c>
      <c r="AI22" s="65">
        <v>0</v>
      </c>
      <c r="AJ22" s="65">
        <v>0</v>
      </c>
      <c r="AK22" s="65">
        <v>0</v>
      </c>
      <c r="AL22" s="65">
        <v>0</v>
      </c>
      <c r="AM22" s="65">
        <v>0</v>
      </c>
      <c r="AN22" s="68">
        <v>27263.666100000002</v>
      </c>
      <c r="AO22" s="65">
        <v>4449.3338999999996</v>
      </c>
      <c r="AP22" s="69">
        <f t="shared" si="4"/>
        <v>31713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8">
        <v>27263.666100000002</v>
      </c>
      <c r="AW22" s="65">
        <v>4449.3338999999996</v>
      </c>
      <c r="AX22" s="69">
        <f t="shared" si="5"/>
        <v>31713</v>
      </c>
      <c r="AY22" s="65">
        <v>0</v>
      </c>
      <c r="AZ22" s="65">
        <v>0</v>
      </c>
      <c r="BA22" s="65">
        <v>0</v>
      </c>
      <c r="BB22" s="65">
        <v>0</v>
      </c>
      <c r="BC22" s="65">
        <v>0</v>
      </c>
      <c r="BD22" s="68">
        <v>27263.666100000002</v>
      </c>
      <c r="BE22" s="65">
        <v>4449.3338999999996</v>
      </c>
      <c r="BF22" s="69">
        <f t="shared" si="6"/>
        <v>31713</v>
      </c>
      <c r="BG22" s="65">
        <v>0</v>
      </c>
      <c r="BH22" s="65">
        <v>0</v>
      </c>
      <c r="BI22" s="65">
        <v>0</v>
      </c>
      <c r="BJ22" s="65">
        <v>0</v>
      </c>
      <c r="BK22" s="65">
        <v>0</v>
      </c>
      <c r="BL22" s="70" t="s">
        <v>644</v>
      </c>
      <c r="BM22" s="70" t="s">
        <v>644</v>
      </c>
      <c r="BN22" s="70"/>
      <c r="BO22" s="114" t="s">
        <v>767</v>
      </c>
    </row>
    <row r="23" spans="1:67" s="114" customFormat="1" x14ac:dyDescent="0.25">
      <c r="A23" s="163" t="s">
        <v>503</v>
      </c>
      <c r="B23" s="163" t="s">
        <v>158</v>
      </c>
      <c r="C23" s="163" t="s">
        <v>159</v>
      </c>
      <c r="D23" s="101" t="s">
        <v>160</v>
      </c>
      <c r="E23" s="163"/>
      <c r="F23" s="163" t="s">
        <v>504</v>
      </c>
      <c r="G23" s="163" t="s">
        <v>505</v>
      </c>
      <c r="H23" s="163" t="s">
        <v>432</v>
      </c>
      <c r="I23" s="164">
        <v>30495</v>
      </c>
      <c r="J23" s="163" t="s">
        <v>177</v>
      </c>
      <c r="K23" s="163" t="s">
        <v>506</v>
      </c>
      <c r="L23" s="165">
        <v>44835</v>
      </c>
      <c r="M23" s="165">
        <v>46660</v>
      </c>
      <c r="N23" s="101">
        <f t="shared" si="0"/>
        <v>2028</v>
      </c>
      <c r="O23" s="166">
        <v>648018.72</v>
      </c>
      <c r="P23" s="163" t="s">
        <v>644</v>
      </c>
      <c r="Q23" s="167">
        <f t="shared" si="1"/>
        <v>756580.91999999993</v>
      </c>
      <c r="R23" s="68"/>
      <c r="S23" s="67">
        <v>0</v>
      </c>
      <c r="T23" s="67">
        <v>0</v>
      </c>
      <c r="U23" s="67">
        <v>0</v>
      </c>
      <c r="V23" s="63" t="s">
        <v>123</v>
      </c>
      <c r="W23" s="63"/>
      <c r="X23" s="68">
        <v>650432.68570000003</v>
      </c>
      <c r="Y23" s="65">
        <v>106148.31429999998</v>
      </c>
      <c r="Z23" s="69">
        <f t="shared" si="2"/>
        <v>756581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8">
        <v>650432.68570000003</v>
      </c>
      <c r="AG23" s="65">
        <v>106148.31429999998</v>
      </c>
      <c r="AH23" s="69">
        <f t="shared" si="3"/>
        <v>756581</v>
      </c>
      <c r="AI23" s="65">
        <v>0</v>
      </c>
      <c r="AJ23" s="65">
        <v>0</v>
      </c>
      <c r="AK23" s="65">
        <v>0</v>
      </c>
      <c r="AL23" s="65">
        <v>0</v>
      </c>
      <c r="AM23" s="65">
        <v>0</v>
      </c>
      <c r="AN23" s="68">
        <v>650432.68570000003</v>
      </c>
      <c r="AO23" s="65">
        <v>106148.31429999998</v>
      </c>
      <c r="AP23" s="69">
        <f t="shared" si="4"/>
        <v>756581</v>
      </c>
      <c r="AQ23" s="65">
        <v>0</v>
      </c>
      <c r="AR23" s="65">
        <v>0</v>
      </c>
      <c r="AS23" s="65">
        <v>0</v>
      </c>
      <c r="AT23" s="65">
        <v>0</v>
      </c>
      <c r="AU23" s="65">
        <v>0</v>
      </c>
      <c r="AV23" s="68">
        <v>650432.68570000003</v>
      </c>
      <c r="AW23" s="65">
        <v>106148.31429999998</v>
      </c>
      <c r="AX23" s="69">
        <f t="shared" si="5"/>
        <v>756581</v>
      </c>
      <c r="AY23" s="65">
        <v>0</v>
      </c>
      <c r="AZ23" s="65">
        <v>0</v>
      </c>
      <c r="BA23" s="65">
        <v>0</v>
      </c>
      <c r="BB23" s="65">
        <v>0</v>
      </c>
      <c r="BC23" s="65">
        <v>2562500</v>
      </c>
      <c r="BD23" s="68">
        <v>711814.12229900004</v>
      </c>
      <c r="BE23" s="65">
        <v>116165.54770099999</v>
      </c>
      <c r="BF23" s="69">
        <f t="shared" si="6"/>
        <v>827979.67</v>
      </c>
      <c r="BG23" s="65">
        <v>0</v>
      </c>
      <c r="BH23" s="65">
        <v>0</v>
      </c>
      <c r="BI23" s="65">
        <v>0</v>
      </c>
      <c r="BJ23" s="65">
        <v>0</v>
      </c>
      <c r="BK23" s="65">
        <v>0</v>
      </c>
      <c r="BL23" s="70" t="s">
        <v>644</v>
      </c>
      <c r="BM23" s="70" t="s">
        <v>644</v>
      </c>
      <c r="BN23" s="70"/>
      <c r="BO23" s="114" t="s">
        <v>767</v>
      </c>
    </row>
    <row r="24" spans="1:67" s="114" customFormat="1" x14ac:dyDescent="0.25">
      <c r="A24" s="163" t="s">
        <v>503</v>
      </c>
      <c r="B24" s="163" t="s">
        <v>158</v>
      </c>
      <c r="C24" s="163" t="s">
        <v>159</v>
      </c>
      <c r="D24" s="101" t="s">
        <v>160</v>
      </c>
      <c r="E24" s="163" t="s">
        <v>507</v>
      </c>
      <c r="F24" s="163" t="s">
        <v>504</v>
      </c>
      <c r="G24" s="163" t="s">
        <v>505</v>
      </c>
      <c r="H24" s="163" t="s">
        <v>432</v>
      </c>
      <c r="I24" s="164">
        <v>5338</v>
      </c>
      <c r="J24" s="163" t="s">
        <v>177</v>
      </c>
      <c r="K24" s="163" t="s">
        <v>508</v>
      </c>
      <c r="L24" s="165">
        <v>44743</v>
      </c>
      <c r="M24" s="165">
        <v>46568</v>
      </c>
      <c r="N24" s="101">
        <f t="shared" si="0"/>
        <v>2028</v>
      </c>
      <c r="O24" s="166">
        <v>112098</v>
      </c>
      <c r="P24" s="163" t="s">
        <v>644</v>
      </c>
      <c r="Q24" s="167">
        <f t="shared" si="1"/>
        <v>131101.28</v>
      </c>
      <c r="R24" s="68"/>
      <c r="S24" s="67">
        <v>0</v>
      </c>
      <c r="T24" s="67">
        <v>0</v>
      </c>
      <c r="U24" s="67">
        <v>0</v>
      </c>
      <c r="V24" s="63" t="s">
        <v>123</v>
      </c>
      <c r="W24" s="63"/>
      <c r="X24" s="68">
        <v>112707.5297</v>
      </c>
      <c r="Y24" s="65">
        <v>18393.470299999997</v>
      </c>
      <c r="Z24" s="69">
        <f t="shared" si="2"/>
        <v>131101</v>
      </c>
      <c r="AA24" s="65">
        <v>0</v>
      </c>
      <c r="AB24" s="65">
        <v>0</v>
      </c>
      <c r="AC24" s="65">
        <v>0</v>
      </c>
      <c r="AD24" s="65">
        <v>0</v>
      </c>
      <c r="AE24" s="65">
        <v>0</v>
      </c>
      <c r="AF24" s="68">
        <v>112707.5297</v>
      </c>
      <c r="AG24" s="65">
        <v>18393.470299999997</v>
      </c>
      <c r="AH24" s="69">
        <f t="shared" si="3"/>
        <v>131101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8">
        <v>112707.5297</v>
      </c>
      <c r="AO24" s="65">
        <v>18393.470299999997</v>
      </c>
      <c r="AP24" s="69">
        <f t="shared" si="4"/>
        <v>131101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8">
        <v>112707.5297</v>
      </c>
      <c r="AW24" s="65">
        <v>18393.470299999997</v>
      </c>
      <c r="AX24" s="69">
        <f t="shared" si="5"/>
        <v>131101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8">
        <v>128634.947840662</v>
      </c>
      <c r="BE24" s="65">
        <v>20992.768619337996</v>
      </c>
      <c r="BF24" s="69">
        <f t="shared" si="6"/>
        <v>149627.71646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70" t="s">
        <v>644</v>
      </c>
      <c r="BM24" s="70" t="s">
        <v>644</v>
      </c>
      <c r="BN24" s="70"/>
      <c r="BO24" s="114" t="s">
        <v>767</v>
      </c>
    </row>
    <row r="25" spans="1:67" s="114" customFormat="1" x14ac:dyDescent="0.25">
      <c r="A25" s="163" t="s">
        <v>509</v>
      </c>
      <c r="B25" s="163" t="s">
        <v>158</v>
      </c>
      <c r="C25" s="163" t="s">
        <v>159</v>
      </c>
      <c r="D25" s="101" t="s">
        <v>160</v>
      </c>
      <c r="E25" s="163" t="s">
        <v>510</v>
      </c>
      <c r="F25" s="163" t="s">
        <v>511</v>
      </c>
      <c r="G25" s="163" t="s">
        <v>512</v>
      </c>
      <c r="H25" s="163" t="s">
        <v>513</v>
      </c>
      <c r="I25" s="164">
        <v>6166</v>
      </c>
      <c r="J25" s="163" t="s">
        <v>177</v>
      </c>
      <c r="K25" s="163" t="s">
        <v>514</v>
      </c>
      <c r="L25" s="165">
        <v>44713</v>
      </c>
      <c r="M25" s="165">
        <v>46538</v>
      </c>
      <c r="N25" s="101">
        <f t="shared" si="0"/>
        <v>2027</v>
      </c>
      <c r="O25" s="166">
        <v>118695.48</v>
      </c>
      <c r="P25" s="163" t="s">
        <v>644</v>
      </c>
      <c r="Q25" s="167">
        <f t="shared" si="1"/>
        <v>140646.44</v>
      </c>
      <c r="R25" s="68"/>
      <c r="S25" s="67">
        <v>0</v>
      </c>
      <c r="T25" s="67">
        <v>0</v>
      </c>
      <c r="U25" s="67">
        <v>0</v>
      </c>
      <c r="V25" s="63" t="s">
        <v>123</v>
      </c>
      <c r="W25" s="63"/>
      <c r="X25" s="68">
        <v>120913.3662</v>
      </c>
      <c r="Y25" s="65">
        <v>19732.633799999996</v>
      </c>
      <c r="Z25" s="69">
        <f t="shared" si="2"/>
        <v>140646</v>
      </c>
      <c r="AA25" s="65">
        <v>65533</v>
      </c>
      <c r="AB25" s="65">
        <v>0</v>
      </c>
      <c r="AC25" s="65">
        <v>0</v>
      </c>
      <c r="AD25" s="65">
        <v>0</v>
      </c>
      <c r="AE25" s="65">
        <v>0</v>
      </c>
      <c r="AF25" s="68">
        <v>120913.3662</v>
      </c>
      <c r="AG25" s="65">
        <v>19732.633799999996</v>
      </c>
      <c r="AH25" s="69">
        <f t="shared" si="3"/>
        <v>140646</v>
      </c>
      <c r="AI25" s="65">
        <v>65533.13</v>
      </c>
      <c r="AJ25" s="65">
        <v>0</v>
      </c>
      <c r="AK25" s="65">
        <v>0</v>
      </c>
      <c r="AL25" s="65">
        <v>0</v>
      </c>
      <c r="AM25" s="65">
        <v>0</v>
      </c>
      <c r="AN25" s="68">
        <v>120913.3662</v>
      </c>
      <c r="AO25" s="65">
        <v>19732.633799999996</v>
      </c>
      <c r="AP25" s="69">
        <f t="shared" si="4"/>
        <v>140646</v>
      </c>
      <c r="AQ25" s="65">
        <v>66294.67</v>
      </c>
      <c r="AR25" s="65">
        <v>0</v>
      </c>
      <c r="AS25" s="65">
        <v>0</v>
      </c>
      <c r="AT25" s="65">
        <v>0</v>
      </c>
      <c r="AU25" s="65">
        <v>0</v>
      </c>
      <c r="AV25" s="68">
        <v>122318.760775</v>
      </c>
      <c r="AW25" s="65">
        <v>19961.989224999998</v>
      </c>
      <c r="AX25" s="69">
        <f t="shared" si="5"/>
        <v>142280.75</v>
      </c>
      <c r="AY25" s="65">
        <v>74673.429999999993</v>
      </c>
      <c r="AZ25" s="65">
        <v>0</v>
      </c>
      <c r="BA25" s="65">
        <v>0</v>
      </c>
      <c r="BB25" s="65">
        <v>0</v>
      </c>
      <c r="BC25" s="65">
        <v>0</v>
      </c>
      <c r="BD25" s="68">
        <v>137778.30912986211</v>
      </c>
      <c r="BE25" s="65">
        <v>22484.932849737874</v>
      </c>
      <c r="BF25" s="69">
        <f t="shared" si="6"/>
        <v>160263.24197959999</v>
      </c>
      <c r="BG25" s="65">
        <v>74673</v>
      </c>
      <c r="BH25" s="65">
        <v>0</v>
      </c>
      <c r="BI25" s="65">
        <v>0</v>
      </c>
      <c r="BJ25" s="65">
        <v>0</v>
      </c>
      <c r="BK25" s="65">
        <v>0</v>
      </c>
      <c r="BL25" s="70" t="s">
        <v>644</v>
      </c>
      <c r="BM25" s="70" t="s">
        <v>644</v>
      </c>
      <c r="BN25" s="70" t="s">
        <v>805</v>
      </c>
      <c r="BO25" s="114" t="s">
        <v>767</v>
      </c>
    </row>
    <row r="26" spans="1:67" s="114" customFormat="1" x14ac:dyDescent="0.25">
      <c r="A26" s="163" t="s">
        <v>515</v>
      </c>
      <c r="B26" s="163" t="s">
        <v>158</v>
      </c>
      <c r="C26" s="163" t="s">
        <v>159</v>
      </c>
      <c r="D26" s="101" t="s">
        <v>160</v>
      </c>
      <c r="E26" s="163" t="s">
        <v>516</v>
      </c>
      <c r="F26" s="163" t="s">
        <v>517</v>
      </c>
      <c r="G26" s="163" t="s">
        <v>50</v>
      </c>
      <c r="H26" s="163" t="s">
        <v>432</v>
      </c>
      <c r="I26" s="164">
        <v>11483</v>
      </c>
      <c r="J26" s="163" t="s">
        <v>177</v>
      </c>
      <c r="K26" s="163" t="s">
        <v>518</v>
      </c>
      <c r="L26" s="165">
        <v>44713</v>
      </c>
      <c r="M26" s="165">
        <v>46538</v>
      </c>
      <c r="N26" s="101">
        <f t="shared" si="0"/>
        <v>2027</v>
      </c>
      <c r="O26" s="166">
        <v>195210.96</v>
      </c>
      <c r="P26" s="163" t="s">
        <v>644</v>
      </c>
      <c r="Q26" s="167">
        <f t="shared" si="1"/>
        <v>236090.44</v>
      </c>
      <c r="R26" s="68"/>
      <c r="S26" s="67">
        <v>0</v>
      </c>
      <c r="T26" s="67">
        <v>0</v>
      </c>
      <c r="U26" s="67">
        <v>0</v>
      </c>
      <c r="V26" s="63" t="s">
        <v>118</v>
      </c>
      <c r="W26" s="63">
        <v>2</v>
      </c>
      <c r="X26" s="68">
        <v>202966.573</v>
      </c>
      <c r="Y26" s="65">
        <v>33123.426999999996</v>
      </c>
      <c r="Z26" s="69">
        <f t="shared" si="2"/>
        <v>236090</v>
      </c>
      <c r="AA26" s="65">
        <v>0</v>
      </c>
      <c r="AB26" s="65">
        <v>0</v>
      </c>
      <c r="AC26" s="65">
        <v>0</v>
      </c>
      <c r="AD26" s="65">
        <v>0</v>
      </c>
      <c r="AE26" s="65">
        <v>0</v>
      </c>
      <c r="AF26" s="68">
        <v>202966.573</v>
      </c>
      <c r="AG26" s="65">
        <v>33123.426999999996</v>
      </c>
      <c r="AH26" s="69">
        <f t="shared" si="3"/>
        <v>236090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8">
        <v>0</v>
      </c>
      <c r="AO26" s="65">
        <v>0</v>
      </c>
      <c r="AP26" s="69">
        <f t="shared" si="4"/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8">
        <v>0</v>
      </c>
      <c r="AW26" s="65">
        <v>0</v>
      </c>
      <c r="AX26" s="69">
        <f t="shared" si="5"/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8">
        <v>0</v>
      </c>
      <c r="BE26" s="65">
        <v>0</v>
      </c>
      <c r="BF26" s="69">
        <f t="shared" si="6"/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70" t="s">
        <v>644</v>
      </c>
      <c r="BM26" s="70" t="s">
        <v>644</v>
      </c>
      <c r="BN26" s="70"/>
      <c r="BO26" s="114" t="s">
        <v>767</v>
      </c>
    </row>
    <row r="27" spans="1:67" s="114" customFormat="1" x14ac:dyDescent="0.25">
      <c r="A27" s="163" t="s">
        <v>515</v>
      </c>
      <c r="B27" s="163" t="s">
        <v>158</v>
      </c>
      <c r="C27" s="163" t="s">
        <v>159</v>
      </c>
      <c r="D27" s="101" t="s">
        <v>160</v>
      </c>
      <c r="E27" s="163" t="s">
        <v>519</v>
      </c>
      <c r="F27" s="163" t="s">
        <v>517</v>
      </c>
      <c r="G27" s="163" t="s">
        <v>50</v>
      </c>
      <c r="H27" s="163" t="s">
        <v>432</v>
      </c>
      <c r="I27" s="164">
        <v>12232</v>
      </c>
      <c r="J27" s="163" t="s">
        <v>177</v>
      </c>
      <c r="K27" s="163" t="s">
        <v>520</v>
      </c>
      <c r="L27" s="165">
        <v>43952</v>
      </c>
      <c r="M27" s="165">
        <v>45777</v>
      </c>
      <c r="N27" s="101">
        <f t="shared" si="0"/>
        <v>2025</v>
      </c>
      <c r="O27" s="166">
        <v>207944.04</v>
      </c>
      <c r="P27" s="163" t="s">
        <v>644</v>
      </c>
      <c r="Q27" s="167">
        <f t="shared" si="1"/>
        <v>251489.96000000002</v>
      </c>
      <c r="R27" s="68"/>
      <c r="S27" s="67">
        <v>0</v>
      </c>
      <c r="T27" s="67">
        <v>0</v>
      </c>
      <c r="U27" s="67">
        <v>0</v>
      </c>
      <c r="V27" s="63" t="s">
        <v>118</v>
      </c>
      <c r="W27" s="63">
        <v>1</v>
      </c>
      <c r="X27" s="68">
        <v>216205.95300000001</v>
      </c>
      <c r="Y27" s="65">
        <v>35284.046999999999</v>
      </c>
      <c r="Z27" s="69">
        <f t="shared" si="2"/>
        <v>251490</v>
      </c>
      <c r="AA27" s="65">
        <v>0</v>
      </c>
      <c r="AB27" s="65">
        <v>0</v>
      </c>
      <c r="AC27" s="65">
        <v>0</v>
      </c>
      <c r="AD27" s="65">
        <v>0</v>
      </c>
      <c r="AE27" s="65">
        <v>0</v>
      </c>
      <c r="AF27" s="68">
        <v>216205.95300000001</v>
      </c>
      <c r="AG27" s="65">
        <v>35284.046999999999</v>
      </c>
      <c r="AH27" s="69">
        <f t="shared" si="3"/>
        <v>251490</v>
      </c>
      <c r="AI27" s="65">
        <v>0</v>
      </c>
      <c r="AJ27" s="65">
        <v>0</v>
      </c>
      <c r="AK27" s="65">
        <v>0</v>
      </c>
      <c r="AL27" s="65">
        <v>0</v>
      </c>
      <c r="AM27" s="65">
        <v>0</v>
      </c>
      <c r="AN27" s="68">
        <v>0</v>
      </c>
      <c r="AO27" s="65">
        <v>0</v>
      </c>
      <c r="AP27" s="69">
        <f t="shared" si="4"/>
        <v>0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8">
        <v>0</v>
      </c>
      <c r="AW27" s="65">
        <v>0</v>
      </c>
      <c r="AX27" s="69">
        <f t="shared" si="5"/>
        <v>0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8">
        <v>0</v>
      </c>
      <c r="BE27" s="65">
        <v>0</v>
      </c>
      <c r="BF27" s="69">
        <f t="shared" si="6"/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70" t="s">
        <v>644</v>
      </c>
      <c r="BM27" s="70" t="s">
        <v>644</v>
      </c>
      <c r="BN27" s="70"/>
      <c r="BO27" s="114" t="s">
        <v>767</v>
      </c>
    </row>
    <row r="28" spans="1:67" s="114" customFormat="1" x14ac:dyDescent="0.25">
      <c r="A28" s="163" t="s">
        <v>521</v>
      </c>
      <c r="B28" s="163" t="s">
        <v>158</v>
      </c>
      <c r="C28" s="163" t="s">
        <v>159</v>
      </c>
      <c r="D28" s="101" t="s">
        <v>160</v>
      </c>
      <c r="E28" s="163" t="s">
        <v>522</v>
      </c>
      <c r="F28" s="163" t="s">
        <v>523</v>
      </c>
      <c r="G28" s="163" t="s">
        <v>524</v>
      </c>
      <c r="H28" s="163" t="s">
        <v>525</v>
      </c>
      <c r="I28" s="164">
        <v>18222</v>
      </c>
      <c r="J28" s="163" t="s">
        <v>177</v>
      </c>
      <c r="K28" s="163" t="s">
        <v>526</v>
      </c>
      <c r="L28" s="165">
        <v>44986</v>
      </c>
      <c r="M28" s="165">
        <v>46812</v>
      </c>
      <c r="N28" s="101">
        <f t="shared" si="0"/>
        <v>2028</v>
      </c>
      <c r="O28" s="166">
        <v>416372.76</v>
      </c>
      <c r="P28" s="163" t="s">
        <v>644</v>
      </c>
      <c r="Q28" s="167">
        <f t="shared" si="1"/>
        <v>481243.08</v>
      </c>
      <c r="R28" s="68"/>
      <c r="S28" s="67">
        <v>0</v>
      </c>
      <c r="T28" s="67">
        <v>0</v>
      </c>
      <c r="U28" s="67">
        <v>0</v>
      </c>
      <c r="V28" s="63" t="s">
        <v>122</v>
      </c>
      <c r="W28" s="63"/>
      <c r="X28" s="68">
        <v>413724.60710000002</v>
      </c>
      <c r="Y28" s="65">
        <v>67518.392899999992</v>
      </c>
      <c r="Z28" s="69">
        <f t="shared" si="2"/>
        <v>481243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8">
        <v>413724.60710000002</v>
      </c>
      <c r="AG28" s="65">
        <v>67518.392899999992</v>
      </c>
      <c r="AH28" s="69">
        <f t="shared" si="3"/>
        <v>481243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8">
        <v>413724.60710000002</v>
      </c>
      <c r="AO28" s="65">
        <v>67518.392899999992</v>
      </c>
      <c r="AP28" s="69">
        <f t="shared" si="4"/>
        <v>481243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8">
        <v>413724.60710000002</v>
      </c>
      <c r="AW28" s="65">
        <v>67518.392899999992</v>
      </c>
      <c r="AX28" s="69">
        <f t="shared" si="5"/>
        <v>481243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8">
        <v>428712.33319899999</v>
      </c>
      <c r="BE28" s="65">
        <v>69964.336800999983</v>
      </c>
      <c r="BF28" s="69">
        <f t="shared" si="6"/>
        <v>498676.67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70" t="s">
        <v>644</v>
      </c>
      <c r="BM28" s="70" t="s">
        <v>644</v>
      </c>
      <c r="BN28" s="70"/>
      <c r="BO28" s="114" t="s">
        <v>767</v>
      </c>
    </row>
    <row r="29" spans="1:67" s="114" customFormat="1" x14ac:dyDescent="0.25">
      <c r="A29" s="163" t="s">
        <v>527</v>
      </c>
      <c r="B29" s="163" t="s">
        <v>158</v>
      </c>
      <c r="C29" s="163" t="s">
        <v>159</v>
      </c>
      <c r="D29" s="101" t="s">
        <v>160</v>
      </c>
      <c r="E29" s="163" t="s">
        <v>528</v>
      </c>
      <c r="F29" s="163" t="s">
        <v>529</v>
      </c>
      <c r="G29" s="163" t="s">
        <v>530</v>
      </c>
      <c r="H29" s="163" t="s">
        <v>54</v>
      </c>
      <c r="I29" s="164">
        <v>18529</v>
      </c>
      <c r="J29" s="163" t="s">
        <v>177</v>
      </c>
      <c r="K29" s="163" t="s">
        <v>531</v>
      </c>
      <c r="L29" s="165">
        <v>43466</v>
      </c>
      <c r="M29" s="165">
        <v>47118</v>
      </c>
      <c r="N29" s="101">
        <f t="shared" si="0"/>
        <v>2029</v>
      </c>
      <c r="O29" s="166">
        <v>389109</v>
      </c>
      <c r="P29" s="163" t="s">
        <v>644</v>
      </c>
      <c r="Q29" s="167">
        <f t="shared" si="1"/>
        <v>455072.24</v>
      </c>
      <c r="R29" s="68"/>
      <c r="S29" s="67">
        <v>0</v>
      </c>
      <c r="T29" s="67">
        <v>0</v>
      </c>
      <c r="U29" s="67">
        <v>0</v>
      </c>
      <c r="V29" s="63" t="s">
        <v>122</v>
      </c>
      <c r="W29" s="63"/>
      <c r="X29" s="68">
        <v>391225.39840000001</v>
      </c>
      <c r="Y29" s="65">
        <v>63846.601599999995</v>
      </c>
      <c r="Z29" s="69">
        <f t="shared" si="2"/>
        <v>455072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8">
        <v>391225.39840000001</v>
      </c>
      <c r="AG29" s="65">
        <v>63846.601599999995</v>
      </c>
      <c r="AH29" s="69">
        <f t="shared" si="3"/>
        <v>455072</v>
      </c>
      <c r="AI29" s="65">
        <v>0</v>
      </c>
      <c r="AJ29" s="65">
        <v>0</v>
      </c>
      <c r="AK29" s="65">
        <v>0</v>
      </c>
      <c r="AL29" s="65">
        <v>0</v>
      </c>
      <c r="AM29" s="65">
        <v>0</v>
      </c>
      <c r="AN29" s="68">
        <v>391225.39840000001</v>
      </c>
      <c r="AO29" s="65">
        <v>63846.601599999995</v>
      </c>
      <c r="AP29" s="69">
        <f t="shared" si="4"/>
        <v>455072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8">
        <v>391225.39840000001</v>
      </c>
      <c r="AW29" s="65">
        <v>63846.601599999995</v>
      </c>
      <c r="AX29" s="69">
        <f t="shared" si="5"/>
        <v>455072</v>
      </c>
      <c r="AY29" s="65">
        <v>0</v>
      </c>
      <c r="AZ29" s="65">
        <v>0</v>
      </c>
      <c r="BA29" s="65">
        <v>0</v>
      </c>
      <c r="BB29" s="65">
        <v>0</v>
      </c>
      <c r="BC29" s="65">
        <v>0</v>
      </c>
      <c r="BD29" s="68">
        <v>391225.39840000001</v>
      </c>
      <c r="BE29" s="65">
        <v>63846.601599999995</v>
      </c>
      <c r="BF29" s="69">
        <f t="shared" si="6"/>
        <v>455072</v>
      </c>
      <c r="BG29" s="65">
        <v>0</v>
      </c>
      <c r="BH29" s="65">
        <v>0</v>
      </c>
      <c r="BI29" s="65">
        <v>0</v>
      </c>
      <c r="BJ29" s="65">
        <v>0</v>
      </c>
      <c r="BK29" s="65">
        <v>0</v>
      </c>
      <c r="BL29" s="70" t="s">
        <v>644</v>
      </c>
      <c r="BM29" s="70" t="s">
        <v>644</v>
      </c>
      <c r="BN29" s="70"/>
      <c r="BO29" s="114" t="s">
        <v>767</v>
      </c>
    </row>
    <row r="30" spans="1:67" s="114" customFormat="1" x14ac:dyDescent="0.25">
      <c r="A30" s="163" t="s">
        <v>532</v>
      </c>
      <c r="B30" s="163" t="s">
        <v>158</v>
      </c>
      <c r="C30" s="163" t="s">
        <v>159</v>
      </c>
      <c r="D30" s="101" t="s">
        <v>160</v>
      </c>
      <c r="E30" s="163" t="s">
        <v>533</v>
      </c>
      <c r="F30" s="163" t="s">
        <v>534</v>
      </c>
      <c r="G30" s="163" t="s">
        <v>535</v>
      </c>
      <c r="H30" s="163" t="s">
        <v>319</v>
      </c>
      <c r="I30" s="164">
        <v>5407</v>
      </c>
      <c r="J30" s="163" t="s">
        <v>177</v>
      </c>
      <c r="K30" s="163" t="s">
        <v>536</v>
      </c>
      <c r="L30" s="165">
        <v>44166</v>
      </c>
      <c r="M30" s="165">
        <v>45991</v>
      </c>
      <c r="N30" s="101">
        <f t="shared" si="0"/>
        <v>2026</v>
      </c>
      <c r="O30" s="166">
        <v>95974.2</v>
      </c>
      <c r="P30" s="163" t="s">
        <v>644</v>
      </c>
      <c r="Q30" s="167">
        <f t="shared" si="1"/>
        <v>115223.12</v>
      </c>
      <c r="R30" s="68"/>
      <c r="S30" s="67">
        <v>0</v>
      </c>
      <c r="T30" s="67">
        <v>0</v>
      </c>
      <c r="U30" s="67">
        <v>0</v>
      </c>
      <c r="V30" s="63" t="s">
        <v>123</v>
      </c>
      <c r="W30" s="63"/>
      <c r="X30" s="68">
        <v>99057.213100000008</v>
      </c>
      <c r="Y30" s="65">
        <v>16165.786899999997</v>
      </c>
      <c r="Z30" s="69">
        <f t="shared" si="2"/>
        <v>115223</v>
      </c>
      <c r="AA30" s="65">
        <v>4368.55</v>
      </c>
      <c r="AB30" s="65">
        <v>0</v>
      </c>
      <c r="AC30" s="65">
        <v>0</v>
      </c>
      <c r="AD30" s="65">
        <v>0</v>
      </c>
      <c r="AE30" s="65">
        <v>0</v>
      </c>
      <c r="AF30" s="68">
        <v>99057.213100000008</v>
      </c>
      <c r="AG30" s="65">
        <v>16165.786899999997</v>
      </c>
      <c r="AH30" s="69">
        <f t="shared" si="3"/>
        <v>115223</v>
      </c>
      <c r="AI30" s="65">
        <v>4930.75</v>
      </c>
      <c r="AJ30" s="65">
        <v>0</v>
      </c>
      <c r="AK30" s="65">
        <v>0</v>
      </c>
      <c r="AL30" s="65">
        <v>0</v>
      </c>
      <c r="AM30" s="65">
        <v>0</v>
      </c>
      <c r="AN30" s="68">
        <v>111796.60877400001</v>
      </c>
      <c r="AO30" s="65">
        <v>18244.811225999998</v>
      </c>
      <c r="AP30" s="69">
        <f t="shared" si="4"/>
        <v>130041.42000000001</v>
      </c>
      <c r="AQ30" s="65">
        <v>5331.65</v>
      </c>
      <c r="AR30" s="65">
        <v>0</v>
      </c>
      <c r="AS30" s="65">
        <v>0</v>
      </c>
      <c r="AT30" s="65">
        <v>0</v>
      </c>
      <c r="AU30" s="65">
        <v>0</v>
      </c>
      <c r="AV30" s="68">
        <v>120895.8036087832</v>
      </c>
      <c r="AW30" s="65">
        <v>19729.767647216795</v>
      </c>
      <c r="AX30" s="69">
        <f t="shared" si="5"/>
        <v>140625.571256</v>
      </c>
      <c r="AY30" s="65">
        <v>5332</v>
      </c>
      <c r="AZ30" s="65">
        <v>0</v>
      </c>
      <c r="BA30" s="65">
        <v>0</v>
      </c>
      <c r="BB30" s="65">
        <v>0</v>
      </c>
      <c r="BC30" s="65">
        <v>0</v>
      </c>
      <c r="BD30" s="68">
        <v>120896.1722</v>
      </c>
      <c r="BE30" s="65">
        <v>19729.827799999995</v>
      </c>
      <c r="BF30" s="69">
        <f t="shared" si="6"/>
        <v>140626</v>
      </c>
      <c r="BG30" s="65">
        <v>5332</v>
      </c>
      <c r="BH30" s="65">
        <v>0</v>
      </c>
      <c r="BI30" s="65">
        <v>0</v>
      </c>
      <c r="BJ30" s="65">
        <v>0</v>
      </c>
      <c r="BK30" s="65">
        <v>0</v>
      </c>
      <c r="BL30" s="70" t="s">
        <v>644</v>
      </c>
      <c r="BM30" s="70" t="s">
        <v>644</v>
      </c>
      <c r="BN30" s="70" t="s">
        <v>805</v>
      </c>
      <c r="BO30" s="114" t="s">
        <v>767</v>
      </c>
    </row>
    <row r="31" spans="1:67" s="114" customFormat="1" x14ac:dyDescent="0.25">
      <c r="A31" s="163" t="s">
        <v>537</v>
      </c>
      <c r="B31" s="163" t="s">
        <v>158</v>
      </c>
      <c r="C31" s="163" t="s">
        <v>159</v>
      </c>
      <c r="D31" s="101" t="s">
        <v>160</v>
      </c>
      <c r="E31" s="163" t="s">
        <v>538</v>
      </c>
      <c r="F31" s="163" t="s">
        <v>539</v>
      </c>
      <c r="G31" s="163" t="s">
        <v>540</v>
      </c>
      <c r="H31" s="163" t="s">
        <v>480</v>
      </c>
      <c r="I31" s="164">
        <v>9965</v>
      </c>
      <c r="J31" s="163" t="s">
        <v>177</v>
      </c>
      <c r="K31" s="163" t="s">
        <v>541</v>
      </c>
      <c r="L31" s="165">
        <v>45170</v>
      </c>
      <c r="M31" s="165">
        <v>46996</v>
      </c>
      <c r="N31" s="101">
        <f t="shared" si="0"/>
        <v>2029</v>
      </c>
      <c r="O31" s="166">
        <v>241950.24</v>
      </c>
      <c r="P31" s="163" t="s">
        <v>644</v>
      </c>
      <c r="Q31" s="167">
        <f t="shared" si="1"/>
        <v>277425.64</v>
      </c>
      <c r="R31" s="68"/>
      <c r="S31" s="67">
        <v>0</v>
      </c>
      <c r="T31" s="67">
        <v>0</v>
      </c>
      <c r="U31" s="67">
        <v>0</v>
      </c>
      <c r="V31" s="63" t="s">
        <v>122</v>
      </c>
      <c r="W31" s="63">
        <v>5</v>
      </c>
      <c r="X31" s="68">
        <v>238503.13219999999</v>
      </c>
      <c r="Y31" s="65">
        <v>38922.867799999993</v>
      </c>
      <c r="Z31" s="69">
        <f t="shared" si="2"/>
        <v>277426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8">
        <v>238503.13219999999</v>
      </c>
      <c r="AG31" s="65">
        <v>38922.867799999993</v>
      </c>
      <c r="AH31" s="69">
        <f t="shared" si="3"/>
        <v>277426</v>
      </c>
      <c r="AI31" s="65">
        <v>0</v>
      </c>
      <c r="AJ31" s="65">
        <v>0</v>
      </c>
      <c r="AK31" s="65">
        <v>0</v>
      </c>
      <c r="AL31" s="65">
        <v>0</v>
      </c>
      <c r="AM31" s="65">
        <v>1995000</v>
      </c>
      <c r="AN31" s="68">
        <v>238503.13219999999</v>
      </c>
      <c r="AO31" s="65">
        <v>38922.867799999993</v>
      </c>
      <c r="AP31" s="69">
        <f t="shared" si="4"/>
        <v>277426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8">
        <v>238503.13219999999</v>
      </c>
      <c r="AW31" s="65">
        <v>38922.867799999993</v>
      </c>
      <c r="AX31" s="69">
        <f t="shared" si="5"/>
        <v>277426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8">
        <v>238503.13219999999</v>
      </c>
      <c r="BE31" s="65">
        <v>38922.867799999993</v>
      </c>
      <c r="BF31" s="69">
        <f t="shared" si="6"/>
        <v>277426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70" t="s">
        <v>767</v>
      </c>
      <c r="BM31" s="70" t="s">
        <v>644</v>
      </c>
      <c r="BN31" s="70"/>
      <c r="BO31" s="114" t="s">
        <v>767</v>
      </c>
    </row>
    <row r="32" spans="1:67" s="114" customFormat="1" x14ac:dyDescent="0.25">
      <c r="A32" s="163" t="s">
        <v>542</v>
      </c>
      <c r="B32" s="163" t="s">
        <v>158</v>
      </c>
      <c r="C32" s="163" t="s">
        <v>159</v>
      </c>
      <c r="D32" s="101" t="s">
        <v>160</v>
      </c>
      <c r="E32" s="163" t="s">
        <v>543</v>
      </c>
      <c r="F32" s="163" t="s">
        <v>544</v>
      </c>
      <c r="G32" s="163" t="s">
        <v>545</v>
      </c>
      <c r="H32" s="163" t="s">
        <v>545</v>
      </c>
      <c r="I32" s="164">
        <v>13720</v>
      </c>
      <c r="J32" s="163" t="s">
        <v>177</v>
      </c>
      <c r="K32" s="163" t="s">
        <v>546</v>
      </c>
      <c r="L32" s="165">
        <v>43709</v>
      </c>
      <c r="M32" s="165">
        <v>45535</v>
      </c>
      <c r="N32" s="101">
        <f t="shared" si="0"/>
        <v>2025</v>
      </c>
      <c r="O32" s="166">
        <v>227889.24</v>
      </c>
      <c r="P32" s="163" t="s">
        <v>644</v>
      </c>
      <c r="Q32" s="167">
        <f t="shared" si="1"/>
        <v>276732.44</v>
      </c>
      <c r="R32" s="68"/>
      <c r="S32" s="67">
        <v>0</v>
      </c>
      <c r="T32" s="67">
        <v>0</v>
      </c>
      <c r="U32" s="67">
        <v>0</v>
      </c>
      <c r="V32" s="63" t="s">
        <v>119</v>
      </c>
      <c r="W32" s="63">
        <v>14</v>
      </c>
      <c r="X32" s="68">
        <v>237906.50040000002</v>
      </c>
      <c r="Y32" s="65">
        <v>38825.499599999996</v>
      </c>
      <c r="Z32" s="69">
        <f t="shared" si="2"/>
        <v>276732</v>
      </c>
      <c r="AA32" s="65">
        <v>75722.28</v>
      </c>
      <c r="AB32" s="65">
        <v>0</v>
      </c>
      <c r="AC32" s="65">
        <v>0</v>
      </c>
      <c r="AD32" s="65">
        <v>0</v>
      </c>
      <c r="AE32" s="65">
        <v>0</v>
      </c>
      <c r="AF32" s="68">
        <v>247146.12615</v>
      </c>
      <c r="AG32" s="65">
        <v>40333.373849999996</v>
      </c>
      <c r="AH32" s="69">
        <f t="shared" si="3"/>
        <v>287479.5</v>
      </c>
      <c r="AI32" s="65">
        <v>75946.2</v>
      </c>
      <c r="AJ32" s="65">
        <v>0</v>
      </c>
      <c r="AK32" s="65">
        <v>0</v>
      </c>
      <c r="AL32" s="65">
        <v>0</v>
      </c>
      <c r="AM32" s="65">
        <v>0</v>
      </c>
      <c r="AN32" s="68">
        <v>248994.22324000002</v>
      </c>
      <c r="AO32" s="65">
        <v>40634.976759999998</v>
      </c>
      <c r="AP32" s="69">
        <f t="shared" si="4"/>
        <v>289629.2</v>
      </c>
      <c r="AQ32" s="65">
        <v>75946</v>
      </c>
      <c r="AR32" s="65">
        <v>0</v>
      </c>
      <c r="AS32" s="65">
        <v>0</v>
      </c>
      <c r="AT32" s="65">
        <v>0</v>
      </c>
      <c r="AU32" s="65">
        <v>0</v>
      </c>
      <c r="AV32" s="68">
        <v>248994.05129999999</v>
      </c>
      <c r="AW32" s="65">
        <v>40634.948699999994</v>
      </c>
      <c r="AX32" s="69">
        <f t="shared" si="5"/>
        <v>289629</v>
      </c>
      <c r="AY32" s="65">
        <v>75946</v>
      </c>
      <c r="AZ32" s="65">
        <v>0</v>
      </c>
      <c r="BA32" s="65">
        <v>0</v>
      </c>
      <c r="BB32" s="65">
        <v>0</v>
      </c>
      <c r="BC32" s="65">
        <v>0</v>
      </c>
      <c r="BD32" s="68">
        <v>248994.05129999999</v>
      </c>
      <c r="BE32" s="65">
        <v>40634.948699999994</v>
      </c>
      <c r="BF32" s="69">
        <f t="shared" si="6"/>
        <v>289629</v>
      </c>
      <c r="BG32" s="65">
        <v>75946</v>
      </c>
      <c r="BH32" s="65">
        <v>0</v>
      </c>
      <c r="BI32" s="65">
        <v>0</v>
      </c>
      <c r="BJ32" s="65">
        <v>0</v>
      </c>
      <c r="BK32" s="65">
        <v>0</v>
      </c>
      <c r="BL32" s="70" t="s">
        <v>644</v>
      </c>
      <c r="BM32" s="70" t="s">
        <v>644</v>
      </c>
      <c r="BN32" s="70" t="s">
        <v>805</v>
      </c>
      <c r="BO32" s="114" t="s">
        <v>767</v>
      </c>
    </row>
    <row r="33" spans="1:67" s="114" customFormat="1" x14ac:dyDescent="0.25">
      <c r="A33" s="163" t="s">
        <v>547</v>
      </c>
      <c r="B33" s="163" t="s">
        <v>158</v>
      </c>
      <c r="C33" s="163" t="s">
        <v>159</v>
      </c>
      <c r="D33" s="101" t="s">
        <v>160</v>
      </c>
      <c r="E33" s="163" t="s">
        <v>548</v>
      </c>
      <c r="F33" s="163" t="s">
        <v>549</v>
      </c>
      <c r="G33" s="163" t="s">
        <v>550</v>
      </c>
      <c r="H33" s="163" t="s">
        <v>319</v>
      </c>
      <c r="I33" s="164">
        <v>10037</v>
      </c>
      <c r="J33" s="163" t="s">
        <v>177</v>
      </c>
      <c r="K33" s="163" t="s">
        <v>551</v>
      </c>
      <c r="L33" s="165">
        <v>43770</v>
      </c>
      <c r="M33" s="165">
        <v>45596</v>
      </c>
      <c r="N33" s="101">
        <f t="shared" si="0"/>
        <v>2025</v>
      </c>
      <c r="O33" s="166">
        <v>171331.56</v>
      </c>
      <c r="P33" s="163" t="s">
        <v>644</v>
      </c>
      <c r="Q33" s="167">
        <f t="shared" si="1"/>
        <v>207063.28</v>
      </c>
      <c r="R33" s="68"/>
      <c r="S33" s="67">
        <v>0</v>
      </c>
      <c r="T33" s="67">
        <v>0</v>
      </c>
      <c r="U33" s="67">
        <v>0</v>
      </c>
      <c r="V33" s="63" t="s">
        <v>121</v>
      </c>
      <c r="W33" s="63">
        <v>7</v>
      </c>
      <c r="X33" s="68">
        <v>178012.06109999999</v>
      </c>
      <c r="Y33" s="65">
        <v>29050.938899999997</v>
      </c>
      <c r="Z33" s="69">
        <f t="shared" si="2"/>
        <v>207063</v>
      </c>
      <c r="AA33" s="65">
        <v>90440</v>
      </c>
      <c r="AB33" s="65">
        <v>0</v>
      </c>
      <c r="AC33" s="65">
        <v>0</v>
      </c>
      <c r="AD33" s="65">
        <v>0</v>
      </c>
      <c r="AE33" s="65">
        <v>0</v>
      </c>
      <c r="AF33" s="68">
        <v>183362.26649800001</v>
      </c>
      <c r="AG33" s="65">
        <v>29924.073501999996</v>
      </c>
      <c r="AH33" s="69">
        <f>AF33+AG33</f>
        <v>213286.34</v>
      </c>
      <c r="AI33" s="65">
        <v>91759.360000000001</v>
      </c>
      <c r="AJ33" s="65">
        <v>0</v>
      </c>
      <c r="AK33" s="65">
        <v>0</v>
      </c>
      <c r="AL33" s="65">
        <v>0</v>
      </c>
      <c r="AM33" s="65">
        <v>0</v>
      </c>
      <c r="AN33" s="68">
        <v>186037.11988400001</v>
      </c>
      <c r="AO33" s="65">
        <v>30360.600115999994</v>
      </c>
      <c r="AP33" s="69">
        <f t="shared" si="4"/>
        <v>216397.72</v>
      </c>
      <c r="AQ33" s="65">
        <v>91759</v>
      </c>
      <c r="AR33" s="65">
        <v>0</v>
      </c>
      <c r="AS33" s="65">
        <v>0</v>
      </c>
      <c r="AT33" s="65">
        <v>0</v>
      </c>
      <c r="AU33" s="65">
        <v>0</v>
      </c>
      <c r="AV33" s="68">
        <v>186037.36060000001</v>
      </c>
      <c r="AW33" s="65">
        <v>30360.639399999996</v>
      </c>
      <c r="AX33" s="69">
        <f t="shared" si="5"/>
        <v>216398</v>
      </c>
      <c r="AY33" s="65">
        <v>91759</v>
      </c>
      <c r="AZ33" s="65">
        <v>0</v>
      </c>
      <c r="BA33" s="65">
        <v>0</v>
      </c>
      <c r="BB33" s="65">
        <v>0</v>
      </c>
      <c r="BC33" s="65">
        <v>1131000</v>
      </c>
      <c r="BD33" s="68">
        <v>186037.36060000001</v>
      </c>
      <c r="BE33" s="65">
        <v>30360.639399999996</v>
      </c>
      <c r="BF33" s="69">
        <f t="shared" si="6"/>
        <v>216398</v>
      </c>
      <c r="BG33" s="65">
        <v>91759</v>
      </c>
      <c r="BH33" s="65">
        <v>0</v>
      </c>
      <c r="BI33" s="65">
        <v>0</v>
      </c>
      <c r="BJ33" s="65">
        <v>0</v>
      </c>
      <c r="BK33" s="65">
        <v>0</v>
      </c>
      <c r="BL33" s="70" t="s">
        <v>644</v>
      </c>
      <c r="BM33" s="70" t="s">
        <v>644</v>
      </c>
      <c r="BN33" s="70" t="s">
        <v>805</v>
      </c>
      <c r="BO33" s="114" t="s">
        <v>767</v>
      </c>
    </row>
    <row r="34" spans="1:67" s="114" customFormat="1" x14ac:dyDescent="0.25">
      <c r="A34" s="163" t="s">
        <v>552</v>
      </c>
      <c r="B34" s="163" t="s">
        <v>158</v>
      </c>
      <c r="C34" s="163" t="s">
        <v>159</v>
      </c>
      <c r="D34" s="101" t="s">
        <v>160</v>
      </c>
      <c r="E34" s="163" t="s">
        <v>553</v>
      </c>
      <c r="F34" s="163" t="s">
        <v>554</v>
      </c>
      <c r="G34" s="163" t="s">
        <v>555</v>
      </c>
      <c r="H34" s="163" t="s">
        <v>480</v>
      </c>
      <c r="I34" s="164">
        <v>31394</v>
      </c>
      <c r="J34" s="163" t="s">
        <v>210</v>
      </c>
      <c r="K34" s="163" t="s">
        <v>556</v>
      </c>
      <c r="L34" s="165">
        <v>44317</v>
      </c>
      <c r="M34" s="165">
        <v>46142</v>
      </c>
      <c r="N34" s="101">
        <f t="shared" si="0"/>
        <v>2026</v>
      </c>
      <c r="O34" s="166">
        <v>701655.96</v>
      </c>
      <c r="P34" s="163" t="s">
        <v>644</v>
      </c>
      <c r="Q34" s="167">
        <f t="shared" si="1"/>
        <v>813418.6</v>
      </c>
      <c r="R34" s="68"/>
      <c r="S34" s="67">
        <v>0</v>
      </c>
      <c r="T34" s="67">
        <v>0</v>
      </c>
      <c r="U34" s="67">
        <v>0</v>
      </c>
      <c r="V34" s="63" t="s">
        <v>123</v>
      </c>
      <c r="W34" s="63"/>
      <c r="X34" s="68">
        <v>699296.31429999997</v>
      </c>
      <c r="Y34" s="65">
        <v>114122.68569999999</v>
      </c>
      <c r="Z34" s="69">
        <f t="shared" si="2"/>
        <v>813419</v>
      </c>
      <c r="AA34" s="65">
        <v>364953.42</v>
      </c>
      <c r="AB34" s="65">
        <v>0</v>
      </c>
      <c r="AC34" s="65">
        <v>0</v>
      </c>
      <c r="AD34" s="65">
        <v>0</v>
      </c>
      <c r="AE34" s="65">
        <v>0</v>
      </c>
      <c r="AF34" s="68">
        <v>699296.31429999997</v>
      </c>
      <c r="AG34" s="65">
        <v>114122.68569999999</v>
      </c>
      <c r="AH34" s="69">
        <f>AF34+AG34</f>
        <v>813419</v>
      </c>
      <c r="AI34" s="65">
        <v>377706.74</v>
      </c>
      <c r="AJ34" s="65">
        <v>0</v>
      </c>
      <c r="AK34" s="65">
        <v>0</v>
      </c>
      <c r="AL34" s="65">
        <v>0</v>
      </c>
      <c r="AM34" s="65">
        <v>0</v>
      </c>
      <c r="AN34" s="68">
        <v>723586.70795000007</v>
      </c>
      <c r="AO34" s="65">
        <v>118086.79204999999</v>
      </c>
      <c r="AP34" s="69">
        <f t="shared" si="4"/>
        <v>841673.5</v>
      </c>
      <c r="AQ34" s="65">
        <v>441463.84</v>
      </c>
      <c r="AR34" s="65">
        <v>0</v>
      </c>
      <c r="AS34" s="65">
        <v>0</v>
      </c>
      <c r="AT34" s="65">
        <v>0</v>
      </c>
      <c r="AU34" s="65">
        <v>0</v>
      </c>
      <c r="AV34" s="68">
        <v>845038.41527726722</v>
      </c>
      <c r="AW34" s="65">
        <v>137907.28121833265</v>
      </c>
      <c r="AX34" s="69">
        <f t="shared" si="5"/>
        <v>982945.69649559981</v>
      </c>
      <c r="AY34" s="65">
        <v>441464</v>
      </c>
      <c r="AZ34" s="65">
        <v>0</v>
      </c>
      <c r="BA34" s="65">
        <v>0</v>
      </c>
      <c r="BB34" s="65">
        <v>0</v>
      </c>
      <c r="BC34" s="65">
        <v>0</v>
      </c>
      <c r="BD34" s="68">
        <v>845038.67619999999</v>
      </c>
      <c r="BE34" s="65">
        <v>137907.32379999998</v>
      </c>
      <c r="BF34" s="69">
        <f t="shared" si="6"/>
        <v>982946</v>
      </c>
      <c r="BG34" s="65">
        <v>441464</v>
      </c>
      <c r="BH34" s="65">
        <v>0</v>
      </c>
      <c r="BI34" s="65">
        <v>0</v>
      </c>
      <c r="BJ34" s="65">
        <v>0</v>
      </c>
      <c r="BK34" s="65">
        <v>0</v>
      </c>
      <c r="BL34" s="70" t="s">
        <v>644</v>
      </c>
      <c r="BM34" s="70" t="s">
        <v>644</v>
      </c>
      <c r="BN34" s="70" t="s">
        <v>805</v>
      </c>
      <c r="BO34" s="114" t="s">
        <v>767</v>
      </c>
    </row>
    <row r="35" spans="1:67" s="114" customFormat="1" x14ac:dyDescent="0.25">
      <c r="A35" s="163" t="s">
        <v>557</v>
      </c>
      <c r="B35" s="163" t="s">
        <v>158</v>
      </c>
      <c r="C35" s="163" t="s">
        <v>159</v>
      </c>
      <c r="D35" s="101" t="s">
        <v>160</v>
      </c>
      <c r="E35" s="163" t="s">
        <v>558</v>
      </c>
      <c r="F35" s="163" t="s">
        <v>559</v>
      </c>
      <c r="G35" s="163" t="s">
        <v>51</v>
      </c>
      <c r="H35" s="163" t="s">
        <v>417</v>
      </c>
      <c r="I35" s="164">
        <v>25138</v>
      </c>
      <c r="J35" s="163" t="s">
        <v>177</v>
      </c>
      <c r="K35" s="163" t="s">
        <v>560</v>
      </c>
      <c r="L35" s="165">
        <v>43709</v>
      </c>
      <c r="M35" s="165">
        <v>45535</v>
      </c>
      <c r="N35" s="101">
        <f t="shared" si="0"/>
        <v>2025</v>
      </c>
      <c r="O35" s="166">
        <v>465053.04</v>
      </c>
      <c r="P35" s="163" t="s">
        <v>644</v>
      </c>
      <c r="Q35" s="167">
        <f t="shared" si="1"/>
        <v>554544.31999999995</v>
      </c>
      <c r="R35" s="68"/>
      <c r="S35" s="67">
        <v>0</v>
      </c>
      <c r="T35" s="67">
        <v>0</v>
      </c>
      <c r="U35" s="67">
        <v>0</v>
      </c>
      <c r="V35" s="63" t="s">
        <v>123</v>
      </c>
      <c r="W35" s="63"/>
      <c r="X35" s="68">
        <v>476741.4768</v>
      </c>
      <c r="Y35" s="65">
        <v>77802.523199999996</v>
      </c>
      <c r="Z35" s="69">
        <f t="shared" si="2"/>
        <v>554544</v>
      </c>
      <c r="AA35" s="65">
        <v>0</v>
      </c>
      <c r="AB35" s="65">
        <f>42944.08*2</f>
        <v>85888.16</v>
      </c>
      <c r="AC35" s="65">
        <v>0</v>
      </c>
      <c r="AD35" s="65">
        <v>0</v>
      </c>
      <c r="AE35" s="65">
        <v>0</v>
      </c>
      <c r="AF35" s="68">
        <v>512760.04399900005</v>
      </c>
      <c r="AG35" s="65">
        <v>83680.626000999997</v>
      </c>
      <c r="AH35" s="69">
        <f t="shared" si="3"/>
        <v>596440.67000000004</v>
      </c>
      <c r="AI35" s="65">
        <v>0</v>
      </c>
      <c r="AJ35" s="65">
        <v>0</v>
      </c>
      <c r="AK35" s="65">
        <v>0</v>
      </c>
      <c r="AL35" s="65">
        <v>0</v>
      </c>
      <c r="AM35" s="65">
        <v>0</v>
      </c>
      <c r="AN35" s="68">
        <v>519963.96032800002</v>
      </c>
      <c r="AO35" s="65">
        <v>84856.27967199999</v>
      </c>
      <c r="AP35" s="69">
        <f t="shared" si="4"/>
        <v>604820.24</v>
      </c>
      <c r="AQ35" s="65">
        <v>0</v>
      </c>
      <c r="AR35" s="65">
        <v>0</v>
      </c>
      <c r="AS35" s="65">
        <v>0</v>
      </c>
      <c r="AT35" s="65">
        <v>0</v>
      </c>
      <c r="AU35" s="65">
        <v>0</v>
      </c>
      <c r="AV35" s="68">
        <v>519963.75400000002</v>
      </c>
      <c r="AW35" s="65">
        <v>84856.245999999985</v>
      </c>
      <c r="AX35" s="69">
        <f t="shared" si="5"/>
        <v>604820</v>
      </c>
      <c r="AY35" s="65">
        <v>0</v>
      </c>
      <c r="AZ35" s="65">
        <v>0</v>
      </c>
      <c r="BA35" s="65">
        <v>0</v>
      </c>
      <c r="BB35" s="65">
        <v>0</v>
      </c>
      <c r="BC35" s="65">
        <v>0</v>
      </c>
      <c r="BD35" s="68">
        <v>519963.75400000002</v>
      </c>
      <c r="BE35" s="65">
        <v>84856.245999999985</v>
      </c>
      <c r="BF35" s="69">
        <f t="shared" si="6"/>
        <v>604820</v>
      </c>
      <c r="BG35" s="65">
        <v>0</v>
      </c>
      <c r="BH35" s="65">
        <v>0</v>
      </c>
      <c r="BI35" s="65">
        <v>0</v>
      </c>
      <c r="BJ35" s="65">
        <v>0</v>
      </c>
      <c r="BK35" s="65">
        <v>0</v>
      </c>
      <c r="BL35" s="70" t="s">
        <v>644</v>
      </c>
      <c r="BM35" s="70" t="s">
        <v>644</v>
      </c>
      <c r="BN35" s="70"/>
      <c r="BO35" s="114" t="s">
        <v>767</v>
      </c>
    </row>
    <row r="36" spans="1:67" s="114" customFormat="1" x14ac:dyDescent="0.25">
      <c r="A36" s="163" t="s">
        <v>561</v>
      </c>
      <c r="B36" s="163" t="s">
        <v>158</v>
      </c>
      <c r="C36" s="163" t="s">
        <v>159</v>
      </c>
      <c r="D36" s="101" t="s">
        <v>160</v>
      </c>
      <c r="E36" s="163" t="s">
        <v>562</v>
      </c>
      <c r="F36" s="163" t="s">
        <v>563</v>
      </c>
      <c r="G36" s="163" t="s">
        <v>564</v>
      </c>
      <c r="H36" s="163" t="s">
        <v>406</v>
      </c>
      <c r="I36" s="164">
        <v>10164</v>
      </c>
      <c r="J36" s="163" t="s">
        <v>177</v>
      </c>
      <c r="K36" s="163" t="s">
        <v>565</v>
      </c>
      <c r="L36" s="165">
        <v>43831</v>
      </c>
      <c r="M36" s="165">
        <v>45657</v>
      </c>
      <c r="N36" s="101">
        <f t="shared" si="0"/>
        <v>2025</v>
      </c>
      <c r="O36" s="166">
        <v>196165.2</v>
      </c>
      <c r="P36" s="163" t="s">
        <v>644</v>
      </c>
      <c r="Q36" s="167">
        <f t="shared" si="1"/>
        <v>232349.04</v>
      </c>
      <c r="R36" s="68"/>
      <c r="S36" s="67">
        <v>0</v>
      </c>
      <c r="T36" s="67">
        <v>0</v>
      </c>
      <c r="U36" s="67">
        <v>0</v>
      </c>
      <c r="V36" s="63" t="s">
        <v>123</v>
      </c>
      <c r="W36" s="63"/>
      <c r="X36" s="68">
        <v>199750.43530000001</v>
      </c>
      <c r="Y36" s="65">
        <v>32598.564699999995</v>
      </c>
      <c r="Z36" s="69">
        <f t="shared" si="2"/>
        <v>232349</v>
      </c>
      <c r="AA36" s="65">
        <v>0</v>
      </c>
      <c r="AB36" s="65">
        <v>0</v>
      </c>
      <c r="AC36" s="65">
        <v>0</v>
      </c>
      <c r="AD36" s="65">
        <v>0</v>
      </c>
      <c r="AE36" s="65">
        <v>0</v>
      </c>
      <c r="AF36" s="68">
        <v>201080.82105</v>
      </c>
      <c r="AG36" s="65">
        <v>32815.678949999994</v>
      </c>
      <c r="AH36" s="69">
        <f t="shared" si="3"/>
        <v>233896.5</v>
      </c>
      <c r="AI36" s="65">
        <v>0</v>
      </c>
      <c r="AJ36" s="65">
        <v>0</v>
      </c>
      <c r="AK36" s="65">
        <v>0</v>
      </c>
      <c r="AL36" s="65">
        <v>0</v>
      </c>
      <c r="AM36" s="65">
        <v>0</v>
      </c>
      <c r="AN36" s="68">
        <v>200691.63485999999</v>
      </c>
      <c r="AO36" s="65">
        <v>32752.165139999994</v>
      </c>
      <c r="AP36" s="69">
        <f t="shared" si="4"/>
        <v>233443.8</v>
      </c>
      <c r="AQ36" s="65">
        <v>0</v>
      </c>
      <c r="AR36" s="65">
        <v>0</v>
      </c>
      <c r="AS36" s="65">
        <v>0</v>
      </c>
      <c r="AT36" s="65">
        <v>0</v>
      </c>
      <c r="AU36" s="65">
        <v>0</v>
      </c>
      <c r="AV36" s="68">
        <v>200691.80679999999</v>
      </c>
      <c r="AW36" s="65">
        <v>32752.193199999994</v>
      </c>
      <c r="AX36" s="69">
        <f t="shared" si="5"/>
        <v>233444</v>
      </c>
      <c r="AY36" s="65">
        <v>0</v>
      </c>
      <c r="AZ36" s="65">
        <v>0</v>
      </c>
      <c r="BA36" s="65">
        <v>0</v>
      </c>
      <c r="BB36" s="65">
        <v>0</v>
      </c>
      <c r="BC36" s="65">
        <v>0</v>
      </c>
      <c r="BD36" s="68">
        <v>200691.80679999999</v>
      </c>
      <c r="BE36" s="65">
        <v>32752.193199999994</v>
      </c>
      <c r="BF36" s="69">
        <f t="shared" si="6"/>
        <v>233444</v>
      </c>
      <c r="BG36" s="65">
        <v>0</v>
      </c>
      <c r="BH36" s="65">
        <v>0</v>
      </c>
      <c r="BI36" s="65">
        <v>0</v>
      </c>
      <c r="BJ36" s="65">
        <v>0</v>
      </c>
      <c r="BK36" s="65">
        <v>0</v>
      </c>
      <c r="BL36" s="70" t="s">
        <v>644</v>
      </c>
      <c r="BM36" s="70" t="s">
        <v>644</v>
      </c>
      <c r="BN36" s="70"/>
      <c r="BO36" s="114" t="s">
        <v>767</v>
      </c>
    </row>
    <row r="37" spans="1:67" s="114" customFormat="1" x14ac:dyDescent="0.25">
      <c r="A37" s="163" t="s">
        <v>566</v>
      </c>
      <c r="B37" s="163" t="s">
        <v>158</v>
      </c>
      <c r="C37" s="163" t="s">
        <v>159</v>
      </c>
      <c r="D37" s="101" t="s">
        <v>160</v>
      </c>
      <c r="E37" s="163" t="s">
        <v>567</v>
      </c>
      <c r="F37" s="163" t="s">
        <v>568</v>
      </c>
      <c r="G37" s="163" t="s">
        <v>49</v>
      </c>
      <c r="H37" s="163" t="s">
        <v>176</v>
      </c>
      <c r="I37" s="164">
        <v>14552</v>
      </c>
      <c r="J37" s="163" t="s">
        <v>177</v>
      </c>
      <c r="K37" s="163" t="s">
        <v>569</v>
      </c>
      <c r="L37" s="165">
        <v>45108</v>
      </c>
      <c r="M37" s="165">
        <v>46934</v>
      </c>
      <c r="N37" s="101">
        <f t="shared" si="0"/>
        <v>2029</v>
      </c>
      <c r="O37" s="166">
        <v>629268.47999999998</v>
      </c>
      <c r="P37" s="163" t="s">
        <v>644</v>
      </c>
      <c r="Q37" s="167">
        <f t="shared" si="1"/>
        <v>681073.6</v>
      </c>
      <c r="R37" s="68"/>
      <c r="S37" s="67">
        <v>0</v>
      </c>
      <c r="T37" s="67">
        <v>0</v>
      </c>
      <c r="U37" s="67">
        <v>0</v>
      </c>
      <c r="V37" s="63" t="s">
        <v>122</v>
      </c>
      <c r="W37" s="63">
        <v>13</v>
      </c>
      <c r="X37" s="68">
        <v>585519.31779999996</v>
      </c>
      <c r="Y37" s="65">
        <v>95554.682199999981</v>
      </c>
      <c r="Z37" s="69">
        <f t="shared" si="2"/>
        <v>681074</v>
      </c>
      <c r="AA37" s="65">
        <v>0</v>
      </c>
      <c r="AB37" s="65">
        <v>0</v>
      </c>
      <c r="AC37" s="65">
        <v>0</v>
      </c>
      <c r="AD37" s="65">
        <v>0</v>
      </c>
      <c r="AE37" s="65">
        <v>0</v>
      </c>
      <c r="AF37" s="68">
        <v>585519.31779999996</v>
      </c>
      <c r="AG37" s="65">
        <v>95554.682199999981</v>
      </c>
      <c r="AH37" s="69">
        <f t="shared" si="3"/>
        <v>681074</v>
      </c>
      <c r="AI37" s="65">
        <v>0</v>
      </c>
      <c r="AJ37" s="65">
        <v>0</v>
      </c>
      <c r="AK37" s="65">
        <v>0</v>
      </c>
      <c r="AL37" s="65">
        <v>0</v>
      </c>
      <c r="AM37" s="65">
        <v>418000</v>
      </c>
      <c r="AN37" s="68">
        <v>585519.31779999996</v>
      </c>
      <c r="AO37" s="65">
        <v>95554.682199999981</v>
      </c>
      <c r="AP37" s="69">
        <f t="shared" si="4"/>
        <v>681074</v>
      </c>
      <c r="AQ37" s="65">
        <v>0</v>
      </c>
      <c r="AR37" s="65">
        <v>0</v>
      </c>
      <c r="AS37" s="65">
        <v>0</v>
      </c>
      <c r="AT37" s="65">
        <v>0</v>
      </c>
      <c r="AU37" s="65">
        <v>0</v>
      </c>
      <c r="AV37" s="68">
        <v>585519.31779999996</v>
      </c>
      <c r="AW37" s="65">
        <v>95554.682199999981</v>
      </c>
      <c r="AX37" s="69">
        <f t="shared" si="5"/>
        <v>681074</v>
      </c>
      <c r="AY37" s="65">
        <v>0</v>
      </c>
      <c r="AZ37" s="65">
        <v>0</v>
      </c>
      <c r="BA37" s="65">
        <v>0</v>
      </c>
      <c r="BB37" s="65">
        <v>0</v>
      </c>
      <c r="BC37" s="65">
        <v>0</v>
      </c>
      <c r="BD37" s="68">
        <v>585519.31779999996</v>
      </c>
      <c r="BE37" s="65">
        <v>95554.682199999981</v>
      </c>
      <c r="BF37" s="69">
        <f t="shared" si="6"/>
        <v>681074</v>
      </c>
      <c r="BG37" s="65">
        <v>0</v>
      </c>
      <c r="BH37" s="65">
        <v>0</v>
      </c>
      <c r="BI37" s="65">
        <v>0</v>
      </c>
      <c r="BJ37" s="65">
        <v>0</v>
      </c>
      <c r="BK37" s="65">
        <v>0</v>
      </c>
      <c r="BL37" s="70" t="s">
        <v>767</v>
      </c>
      <c r="BM37" s="70" t="s">
        <v>644</v>
      </c>
      <c r="BN37" s="70"/>
      <c r="BO37" s="114" t="s">
        <v>767</v>
      </c>
    </row>
    <row r="38" spans="1:67" s="114" customFormat="1" x14ac:dyDescent="0.25">
      <c r="A38" s="163" t="s">
        <v>570</v>
      </c>
      <c r="B38" s="163" t="s">
        <v>158</v>
      </c>
      <c r="C38" s="163" t="s">
        <v>159</v>
      </c>
      <c r="D38" s="101" t="s">
        <v>160</v>
      </c>
      <c r="E38" s="163" t="s">
        <v>571</v>
      </c>
      <c r="F38" s="163" t="s">
        <v>572</v>
      </c>
      <c r="G38" s="163" t="s">
        <v>573</v>
      </c>
      <c r="H38" s="163" t="s">
        <v>574</v>
      </c>
      <c r="I38" s="164">
        <v>15025</v>
      </c>
      <c r="J38" s="163" t="s">
        <v>210</v>
      </c>
      <c r="K38" s="163" t="s">
        <v>575</v>
      </c>
      <c r="L38" s="165">
        <v>44075</v>
      </c>
      <c r="M38" s="165">
        <v>45900</v>
      </c>
      <c r="N38" s="101">
        <f t="shared" si="0"/>
        <v>2026</v>
      </c>
      <c r="O38" s="166">
        <v>350984.04</v>
      </c>
      <c r="P38" s="163" t="s">
        <v>644</v>
      </c>
      <c r="Q38" s="167">
        <f t="shared" si="1"/>
        <v>404473.04</v>
      </c>
      <c r="R38" s="68"/>
      <c r="S38" s="67">
        <v>0</v>
      </c>
      <c r="T38" s="67">
        <v>0</v>
      </c>
      <c r="U38" s="67">
        <v>0</v>
      </c>
      <c r="V38" s="63" t="s">
        <v>121</v>
      </c>
      <c r="W38" s="63">
        <v>11</v>
      </c>
      <c r="X38" s="68">
        <v>347725.43810000003</v>
      </c>
      <c r="Y38" s="65">
        <v>56747.561899999993</v>
      </c>
      <c r="Z38" s="69">
        <f t="shared" si="2"/>
        <v>404473</v>
      </c>
      <c r="AA38" s="65">
        <v>0</v>
      </c>
      <c r="AB38" s="65">
        <v>0</v>
      </c>
      <c r="AC38" s="65">
        <v>0</v>
      </c>
      <c r="AD38" s="65">
        <v>0</v>
      </c>
      <c r="AE38" s="65">
        <v>0</v>
      </c>
      <c r="AF38" s="68">
        <v>347725.43810000003</v>
      </c>
      <c r="AG38" s="65">
        <v>56747.561899999993</v>
      </c>
      <c r="AH38" s="69">
        <f t="shared" si="3"/>
        <v>404473</v>
      </c>
      <c r="AI38" s="65">
        <v>0</v>
      </c>
      <c r="AJ38" s="65">
        <v>0</v>
      </c>
      <c r="AK38" s="65">
        <v>0</v>
      </c>
      <c r="AL38" s="65">
        <v>0</v>
      </c>
      <c r="AM38" s="65">
        <v>0</v>
      </c>
      <c r="AN38" s="68">
        <v>415634.57679899997</v>
      </c>
      <c r="AO38" s="65">
        <v>67830.093200999981</v>
      </c>
      <c r="AP38" s="69">
        <f t="shared" si="4"/>
        <v>483464.66999999993</v>
      </c>
      <c r="AQ38" s="65">
        <v>0</v>
      </c>
      <c r="AR38" s="65">
        <v>0</v>
      </c>
      <c r="AS38" s="65">
        <v>0</v>
      </c>
      <c r="AT38" s="65">
        <v>0</v>
      </c>
      <c r="AU38" s="65">
        <v>0</v>
      </c>
      <c r="AV38" s="68">
        <v>429216.65873730311</v>
      </c>
      <c r="AW38" s="65">
        <v>70046.640945496823</v>
      </c>
      <c r="AX38" s="69">
        <f t="shared" si="5"/>
        <v>499263.29968279996</v>
      </c>
      <c r="AY38" s="65">
        <v>0</v>
      </c>
      <c r="AZ38" s="65">
        <v>0</v>
      </c>
      <c r="BA38" s="65">
        <v>0</v>
      </c>
      <c r="BB38" s="65">
        <v>0</v>
      </c>
      <c r="BC38" s="65">
        <v>0</v>
      </c>
      <c r="BD38" s="68">
        <v>429216.40110000002</v>
      </c>
      <c r="BE38" s="65">
        <v>70046.598899999997</v>
      </c>
      <c r="BF38" s="69">
        <f t="shared" si="6"/>
        <v>499263</v>
      </c>
      <c r="BG38" s="65">
        <v>0</v>
      </c>
      <c r="BH38" s="65">
        <v>0</v>
      </c>
      <c r="BI38" s="65">
        <v>0</v>
      </c>
      <c r="BJ38" s="65">
        <v>0</v>
      </c>
      <c r="BK38" s="65">
        <v>0</v>
      </c>
      <c r="BL38" s="70" t="s">
        <v>644</v>
      </c>
      <c r="BM38" s="70" t="s">
        <v>644</v>
      </c>
      <c r="BN38" s="70"/>
      <c r="BO38" s="114" t="s">
        <v>767</v>
      </c>
    </row>
    <row r="39" spans="1:67" s="114" customFormat="1" x14ac:dyDescent="0.25">
      <c r="A39" s="163" t="s">
        <v>576</v>
      </c>
      <c r="B39" s="163" t="s">
        <v>158</v>
      </c>
      <c r="C39" s="163" t="s">
        <v>159</v>
      </c>
      <c r="D39" s="101" t="s">
        <v>160</v>
      </c>
      <c r="E39" s="163" t="s">
        <v>577</v>
      </c>
      <c r="F39" s="163" t="s">
        <v>578</v>
      </c>
      <c r="G39" s="163" t="s">
        <v>579</v>
      </c>
      <c r="H39" s="163" t="s">
        <v>580</v>
      </c>
      <c r="I39" s="164">
        <v>425</v>
      </c>
      <c r="J39" s="163" t="s">
        <v>177</v>
      </c>
      <c r="K39" s="163" t="s">
        <v>581</v>
      </c>
      <c r="L39" s="165">
        <v>43891</v>
      </c>
      <c r="M39" s="165">
        <v>45716</v>
      </c>
      <c r="N39" s="101">
        <f t="shared" si="0"/>
        <v>2025</v>
      </c>
      <c r="O39" s="166">
        <v>10301.4</v>
      </c>
      <c r="P39" s="163" t="s">
        <v>644</v>
      </c>
      <c r="Q39" s="167">
        <f t="shared" si="1"/>
        <v>11814.4</v>
      </c>
      <c r="R39" s="68"/>
      <c r="S39" s="67">
        <v>0</v>
      </c>
      <c r="T39" s="67">
        <v>0</v>
      </c>
      <c r="U39" s="67">
        <v>0</v>
      </c>
      <c r="V39" s="63" t="s">
        <v>123</v>
      </c>
      <c r="W39" s="63"/>
      <c r="X39" s="68">
        <v>10156.495800000001</v>
      </c>
      <c r="Y39" s="65">
        <v>1657.5041999999999</v>
      </c>
      <c r="Z39" s="69">
        <f t="shared" si="2"/>
        <v>11814</v>
      </c>
      <c r="AA39" s="65">
        <v>0</v>
      </c>
      <c r="AB39" s="65">
        <v>0</v>
      </c>
      <c r="AC39" s="65">
        <v>0</v>
      </c>
      <c r="AD39" s="65">
        <v>0</v>
      </c>
      <c r="AE39" s="65">
        <v>0</v>
      </c>
      <c r="AF39" s="68">
        <v>10953.721401000001</v>
      </c>
      <c r="AG39" s="65">
        <v>1787.6085989999997</v>
      </c>
      <c r="AH39" s="69">
        <f t="shared" si="3"/>
        <v>12741.33</v>
      </c>
      <c r="AI39" s="65">
        <v>0</v>
      </c>
      <c r="AJ39" s="65">
        <v>0</v>
      </c>
      <c r="AK39" s="65">
        <v>0</v>
      </c>
      <c r="AL39" s="65">
        <v>0</v>
      </c>
      <c r="AM39" s="65">
        <v>0</v>
      </c>
      <c r="AN39" s="68">
        <v>12548.610274550601</v>
      </c>
      <c r="AO39" s="65">
        <v>2047.8888234493998</v>
      </c>
      <c r="AP39" s="69">
        <f t="shared" si="4"/>
        <v>14596.499098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8">
        <v>12548.181200000001</v>
      </c>
      <c r="AW39" s="65">
        <v>2047.8187999999998</v>
      </c>
      <c r="AX39" s="69">
        <f t="shared" si="5"/>
        <v>14596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8">
        <v>12548.181200000001</v>
      </c>
      <c r="BE39" s="65">
        <v>2047.8187999999998</v>
      </c>
      <c r="BF39" s="69">
        <f t="shared" si="6"/>
        <v>14596</v>
      </c>
      <c r="BG39" s="65">
        <v>0</v>
      </c>
      <c r="BH39" s="65">
        <v>0</v>
      </c>
      <c r="BI39" s="65">
        <v>0</v>
      </c>
      <c r="BJ39" s="65">
        <v>0</v>
      </c>
      <c r="BK39" s="65">
        <v>0</v>
      </c>
      <c r="BL39" s="70" t="s">
        <v>644</v>
      </c>
      <c r="BM39" s="70" t="s">
        <v>644</v>
      </c>
      <c r="BN39" s="70"/>
      <c r="BO39" s="114" t="s">
        <v>767</v>
      </c>
    </row>
    <row r="40" spans="1:67" s="114" customFormat="1" x14ac:dyDescent="0.25">
      <c r="A40" s="163" t="s">
        <v>582</v>
      </c>
      <c r="B40" s="163" t="s">
        <v>158</v>
      </c>
      <c r="C40" s="163" t="s">
        <v>159</v>
      </c>
      <c r="D40" s="101" t="s">
        <v>160</v>
      </c>
      <c r="E40" s="163" t="s">
        <v>583</v>
      </c>
      <c r="F40" s="163" t="s">
        <v>584</v>
      </c>
      <c r="G40" s="163" t="s">
        <v>585</v>
      </c>
      <c r="H40" s="163" t="s">
        <v>176</v>
      </c>
      <c r="I40" s="164">
        <v>5173</v>
      </c>
      <c r="J40" s="163" t="s">
        <v>177</v>
      </c>
      <c r="K40" s="163" t="s">
        <v>586</v>
      </c>
      <c r="L40" s="165">
        <v>43678</v>
      </c>
      <c r="M40" s="165">
        <v>45504</v>
      </c>
      <c r="N40" s="101">
        <f t="shared" ref="N40:N53" si="7">IF(MONTH(M40)&lt;6,YEAR(M40),YEAR(M40)+1)</f>
        <v>2025</v>
      </c>
      <c r="O40" s="166">
        <v>118979.04</v>
      </c>
      <c r="P40" s="163" t="s">
        <v>644</v>
      </c>
      <c r="Q40" s="167">
        <f t="shared" ref="Q40:Q52" si="8">IF(P40="Yes",O40*1,I40*3.56+O40)</f>
        <v>137394.91999999998</v>
      </c>
      <c r="R40" s="68"/>
      <c r="S40" s="67">
        <v>0</v>
      </c>
      <c r="T40" s="67">
        <v>0</v>
      </c>
      <c r="U40" s="67">
        <v>0</v>
      </c>
      <c r="V40" s="63" t="s">
        <v>123</v>
      </c>
      <c r="W40" s="63"/>
      <c r="X40" s="68">
        <v>118118.48150000001</v>
      </c>
      <c r="Y40" s="65">
        <v>19276.518499999998</v>
      </c>
      <c r="Z40" s="69">
        <f t="shared" si="2"/>
        <v>137395</v>
      </c>
      <c r="AA40" s="65">
        <v>0</v>
      </c>
      <c r="AB40" s="65">
        <v>0</v>
      </c>
      <c r="AC40" s="65">
        <v>0</v>
      </c>
      <c r="AD40" s="65">
        <v>0</v>
      </c>
      <c r="AE40" s="65">
        <v>0</v>
      </c>
      <c r="AF40" s="68">
        <v>132386.27762500002</v>
      </c>
      <c r="AG40" s="65">
        <v>21604.972374999998</v>
      </c>
      <c r="AH40" s="69">
        <f t="shared" si="3"/>
        <v>153991.25</v>
      </c>
      <c r="AI40" s="65">
        <v>0</v>
      </c>
      <c r="AJ40" s="65">
        <v>0</v>
      </c>
      <c r="AK40" s="65">
        <v>0</v>
      </c>
      <c r="AL40" s="65">
        <v>0</v>
      </c>
      <c r="AM40" s="65">
        <v>0</v>
      </c>
      <c r="AN40" s="68">
        <v>133683.69388000001</v>
      </c>
      <c r="AO40" s="65">
        <v>21816.706119999995</v>
      </c>
      <c r="AP40" s="69">
        <f t="shared" si="4"/>
        <v>155500.4</v>
      </c>
      <c r="AQ40" s="65">
        <v>0</v>
      </c>
      <c r="AR40" s="65">
        <v>0</v>
      </c>
      <c r="AS40" s="65">
        <v>0</v>
      </c>
      <c r="AT40" s="65">
        <v>0</v>
      </c>
      <c r="AU40" s="65">
        <v>0</v>
      </c>
      <c r="AV40" s="68">
        <v>133683.35</v>
      </c>
      <c r="AW40" s="65">
        <v>21816.649999999998</v>
      </c>
      <c r="AX40" s="69">
        <f t="shared" si="5"/>
        <v>155500</v>
      </c>
      <c r="AY40" s="65">
        <v>0</v>
      </c>
      <c r="AZ40" s="65">
        <v>0</v>
      </c>
      <c r="BA40" s="65">
        <v>0</v>
      </c>
      <c r="BB40" s="65">
        <v>0</v>
      </c>
      <c r="BC40" s="65">
        <v>0</v>
      </c>
      <c r="BD40" s="68">
        <v>133683.35</v>
      </c>
      <c r="BE40" s="65">
        <v>21816.649999999998</v>
      </c>
      <c r="BF40" s="69">
        <f t="shared" si="6"/>
        <v>155500</v>
      </c>
      <c r="BG40" s="65">
        <v>0</v>
      </c>
      <c r="BH40" s="65">
        <v>0</v>
      </c>
      <c r="BI40" s="65">
        <v>0</v>
      </c>
      <c r="BJ40" s="65">
        <v>0</v>
      </c>
      <c r="BK40" s="65">
        <v>0</v>
      </c>
      <c r="BL40" s="70" t="s">
        <v>644</v>
      </c>
      <c r="BM40" s="70" t="s">
        <v>644</v>
      </c>
      <c r="BN40" s="70"/>
      <c r="BO40" s="114" t="s">
        <v>767</v>
      </c>
    </row>
    <row r="41" spans="1:67" s="114" customFormat="1" x14ac:dyDescent="0.25">
      <c r="A41" s="163" t="s">
        <v>587</v>
      </c>
      <c r="B41" s="163" t="s">
        <v>158</v>
      </c>
      <c r="C41" s="163" t="s">
        <v>159</v>
      </c>
      <c r="D41" s="101" t="s">
        <v>160</v>
      </c>
      <c r="E41" s="163" t="s">
        <v>588</v>
      </c>
      <c r="F41" s="163" t="s">
        <v>589</v>
      </c>
      <c r="G41" s="163" t="s">
        <v>392</v>
      </c>
      <c r="H41" s="163" t="s">
        <v>393</v>
      </c>
      <c r="I41" s="164">
        <v>21504</v>
      </c>
      <c r="J41" s="163" t="s">
        <v>177</v>
      </c>
      <c r="K41" s="163" t="s">
        <v>590</v>
      </c>
      <c r="L41" s="165">
        <v>42248</v>
      </c>
      <c r="M41" s="165">
        <v>45900</v>
      </c>
      <c r="N41" s="101">
        <f t="shared" si="7"/>
        <v>2026</v>
      </c>
      <c r="O41" s="166">
        <v>502118.40000000002</v>
      </c>
      <c r="P41" s="163" t="s">
        <v>644</v>
      </c>
      <c r="Q41" s="167">
        <f t="shared" si="8"/>
        <v>578672.64000000001</v>
      </c>
      <c r="R41" s="68"/>
      <c r="S41" s="67">
        <v>0</v>
      </c>
      <c r="T41" s="67">
        <v>0</v>
      </c>
      <c r="U41" s="67">
        <v>0</v>
      </c>
      <c r="V41" s="63" t="s">
        <v>123</v>
      </c>
      <c r="W41" s="63"/>
      <c r="X41" s="68">
        <v>497485.17810000002</v>
      </c>
      <c r="Y41" s="65">
        <v>81187.821899999995</v>
      </c>
      <c r="Z41" s="69">
        <f t="shared" si="2"/>
        <v>578673</v>
      </c>
      <c r="AA41" s="65">
        <v>0</v>
      </c>
      <c r="AB41" s="65">
        <v>0</v>
      </c>
      <c r="AC41" s="65">
        <v>0</v>
      </c>
      <c r="AD41" s="65">
        <v>0</v>
      </c>
      <c r="AE41" s="65">
        <v>0</v>
      </c>
      <c r="AF41" s="68">
        <v>497485.17810000002</v>
      </c>
      <c r="AG41" s="65">
        <v>81187.821899999995</v>
      </c>
      <c r="AH41" s="69">
        <f t="shared" si="3"/>
        <v>578673</v>
      </c>
      <c r="AI41" s="65">
        <v>0</v>
      </c>
      <c r="AJ41" s="65">
        <v>0</v>
      </c>
      <c r="AK41" s="65">
        <v>0</v>
      </c>
      <c r="AL41" s="65">
        <v>0</v>
      </c>
      <c r="AM41" s="65">
        <v>0</v>
      </c>
      <c r="AN41" s="68">
        <v>537540.03679899999</v>
      </c>
      <c r="AO41" s="65">
        <v>87724.63320099999</v>
      </c>
      <c r="AP41" s="69">
        <f t="shared" si="4"/>
        <v>625264.66999999993</v>
      </c>
      <c r="AQ41" s="65">
        <v>0</v>
      </c>
      <c r="AR41" s="65">
        <v>0</v>
      </c>
      <c r="AS41" s="65">
        <v>0</v>
      </c>
      <c r="AT41" s="65">
        <v>0</v>
      </c>
      <c r="AU41" s="65">
        <v>0</v>
      </c>
      <c r="AV41" s="68">
        <v>545551.0394880001</v>
      </c>
      <c r="AW41" s="65">
        <v>89032.000511999999</v>
      </c>
      <c r="AX41" s="69">
        <f t="shared" si="5"/>
        <v>634583.04000000004</v>
      </c>
      <c r="AY41" s="65">
        <v>0</v>
      </c>
      <c r="AZ41" s="65">
        <v>0</v>
      </c>
      <c r="BA41" s="65">
        <v>0</v>
      </c>
      <c r="BB41" s="65">
        <v>0</v>
      </c>
      <c r="BC41" s="65">
        <v>0</v>
      </c>
      <c r="BD41" s="68">
        <v>545551.00510000007</v>
      </c>
      <c r="BE41" s="65">
        <v>89031.994899999991</v>
      </c>
      <c r="BF41" s="69">
        <f t="shared" si="6"/>
        <v>634583</v>
      </c>
      <c r="BG41" s="65">
        <v>0</v>
      </c>
      <c r="BH41" s="65">
        <v>0</v>
      </c>
      <c r="BI41" s="65">
        <v>0</v>
      </c>
      <c r="BJ41" s="65">
        <v>0</v>
      </c>
      <c r="BK41" s="65">
        <v>0</v>
      </c>
      <c r="BL41" s="70" t="s">
        <v>644</v>
      </c>
      <c r="BM41" s="70" t="s">
        <v>644</v>
      </c>
      <c r="BN41" s="70"/>
      <c r="BO41" s="114" t="s">
        <v>767</v>
      </c>
    </row>
    <row r="42" spans="1:67" s="114" customFormat="1" x14ac:dyDescent="0.25">
      <c r="A42" s="163" t="s">
        <v>591</v>
      </c>
      <c r="B42" s="163" t="s">
        <v>158</v>
      </c>
      <c r="C42" s="163" t="s">
        <v>159</v>
      </c>
      <c r="D42" s="101" t="s">
        <v>160</v>
      </c>
      <c r="E42" s="163" t="s">
        <v>592</v>
      </c>
      <c r="F42" s="163" t="s">
        <v>593</v>
      </c>
      <c r="G42" s="163" t="s">
        <v>479</v>
      </c>
      <c r="H42" s="163" t="s">
        <v>480</v>
      </c>
      <c r="I42" s="164">
        <v>2831</v>
      </c>
      <c r="J42" s="163" t="s">
        <v>177</v>
      </c>
      <c r="K42" s="163" t="s">
        <v>594</v>
      </c>
      <c r="L42" s="165">
        <v>44287</v>
      </c>
      <c r="M42" s="165">
        <v>46112</v>
      </c>
      <c r="N42" s="101">
        <f t="shared" si="7"/>
        <v>2026</v>
      </c>
      <c r="O42" s="166">
        <v>73605.960000000006</v>
      </c>
      <c r="P42" s="163" t="s">
        <v>644</v>
      </c>
      <c r="Q42" s="167">
        <f t="shared" si="8"/>
        <v>83684.320000000007</v>
      </c>
      <c r="R42" s="68"/>
      <c r="S42" s="67">
        <v>0</v>
      </c>
      <c r="T42" s="67">
        <v>0</v>
      </c>
      <c r="U42" s="67">
        <v>0</v>
      </c>
      <c r="V42" s="63" t="s">
        <v>123</v>
      </c>
      <c r="W42" s="63"/>
      <c r="X42" s="68">
        <v>71943.1348</v>
      </c>
      <c r="Y42" s="65">
        <v>11740.865199999998</v>
      </c>
      <c r="Z42" s="69">
        <f t="shared" si="2"/>
        <v>83684</v>
      </c>
      <c r="AA42" s="65">
        <v>0</v>
      </c>
      <c r="AB42" s="65">
        <v>0</v>
      </c>
      <c r="AC42" s="65">
        <v>0</v>
      </c>
      <c r="AD42" s="65">
        <v>0</v>
      </c>
      <c r="AE42" s="65">
        <v>0</v>
      </c>
      <c r="AF42" s="68">
        <v>71943.1348</v>
      </c>
      <c r="AG42" s="65">
        <v>11740.865199999998</v>
      </c>
      <c r="AH42" s="69">
        <f t="shared" si="3"/>
        <v>83684</v>
      </c>
      <c r="AI42" s="65">
        <v>0</v>
      </c>
      <c r="AJ42" s="65">
        <v>0</v>
      </c>
      <c r="AK42" s="65">
        <v>0</v>
      </c>
      <c r="AL42" s="65">
        <v>0</v>
      </c>
      <c r="AM42" s="65">
        <v>0</v>
      </c>
      <c r="AN42" s="68">
        <v>75765.361000000004</v>
      </c>
      <c r="AO42" s="65">
        <v>12364.638999999997</v>
      </c>
      <c r="AP42" s="69">
        <f t="shared" si="4"/>
        <v>88130</v>
      </c>
      <c r="AQ42" s="65">
        <v>0</v>
      </c>
      <c r="AR42" s="65">
        <v>0</v>
      </c>
      <c r="AS42" s="65">
        <v>0</v>
      </c>
      <c r="AT42" s="65">
        <v>0</v>
      </c>
      <c r="AU42" s="65">
        <v>0</v>
      </c>
      <c r="AV42" s="68">
        <v>87232.25967941733</v>
      </c>
      <c r="AW42" s="65">
        <v>14235.996316182678</v>
      </c>
      <c r="AX42" s="69">
        <f t="shared" si="5"/>
        <v>101468.2559956</v>
      </c>
      <c r="AY42" s="65">
        <v>0</v>
      </c>
      <c r="AZ42" s="65">
        <v>0</v>
      </c>
      <c r="BA42" s="65">
        <v>0</v>
      </c>
      <c r="BB42" s="65">
        <v>0</v>
      </c>
      <c r="BC42" s="65">
        <v>0</v>
      </c>
      <c r="BD42" s="68">
        <v>87232.039600000004</v>
      </c>
      <c r="BE42" s="65">
        <v>14235.960399999998</v>
      </c>
      <c r="BF42" s="69">
        <f t="shared" si="6"/>
        <v>101468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70" t="s">
        <v>644</v>
      </c>
      <c r="BM42" s="70" t="s">
        <v>644</v>
      </c>
      <c r="BN42" s="70"/>
      <c r="BO42" s="114" t="s">
        <v>767</v>
      </c>
    </row>
    <row r="43" spans="1:67" s="114" customFormat="1" x14ac:dyDescent="0.25">
      <c r="A43" s="163" t="s">
        <v>595</v>
      </c>
      <c r="B43" s="163" t="s">
        <v>158</v>
      </c>
      <c r="C43" s="163" t="s">
        <v>159</v>
      </c>
      <c r="D43" s="101" t="s">
        <v>160</v>
      </c>
      <c r="E43" s="163" t="s">
        <v>596</v>
      </c>
      <c r="F43" s="163" t="s">
        <v>597</v>
      </c>
      <c r="G43" s="163" t="s">
        <v>598</v>
      </c>
      <c r="H43" s="163" t="s">
        <v>393</v>
      </c>
      <c r="I43" s="164">
        <v>24552</v>
      </c>
      <c r="J43" s="163" t="s">
        <v>177</v>
      </c>
      <c r="K43" s="163" t="s">
        <v>599</v>
      </c>
      <c r="L43" s="165">
        <v>42826</v>
      </c>
      <c r="M43" s="165">
        <v>46477</v>
      </c>
      <c r="N43" s="101">
        <f t="shared" si="7"/>
        <v>2027</v>
      </c>
      <c r="O43" s="166">
        <v>588020.4</v>
      </c>
      <c r="P43" s="163" t="s">
        <v>644</v>
      </c>
      <c r="Q43" s="167">
        <f t="shared" si="8"/>
        <v>675425.52</v>
      </c>
      <c r="R43" s="68"/>
      <c r="S43" s="67">
        <v>0</v>
      </c>
      <c r="T43" s="67">
        <v>0</v>
      </c>
      <c r="U43" s="67">
        <v>0</v>
      </c>
      <c r="V43" s="63" t="s">
        <v>123</v>
      </c>
      <c r="W43" s="63"/>
      <c r="X43" s="68">
        <v>580663.73219999997</v>
      </c>
      <c r="Y43" s="65">
        <v>94762.267799999987</v>
      </c>
      <c r="Z43" s="69">
        <f t="shared" si="2"/>
        <v>675426</v>
      </c>
      <c r="AA43" s="65">
        <v>105363.3</v>
      </c>
      <c r="AB43" s="65">
        <v>0</v>
      </c>
      <c r="AC43" s="65">
        <v>0</v>
      </c>
      <c r="AD43" s="65">
        <v>0</v>
      </c>
      <c r="AE43" s="65">
        <v>0</v>
      </c>
      <c r="AF43" s="68">
        <v>580663.73219999997</v>
      </c>
      <c r="AG43" s="65">
        <v>94762.267799999987</v>
      </c>
      <c r="AH43" s="69">
        <f t="shared" si="3"/>
        <v>675426</v>
      </c>
      <c r="AI43" s="65">
        <v>105363</v>
      </c>
      <c r="AJ43" s="65">
        <v>0</v>
      </c>
      <c r="AK43" s="65">
        <v>0</v>
      </c>
      <c r="AL43" s="65">
        <v>0</v>
      </c>
      <c r="AM43" s="65">
        <v>0</v>
      </c>
      <c r="AN43" s="68">
        <v>580663.73219999997</v>
      </c>
      <c r="AO43" s="65">
        <v>94762.267799999987</v>
      </c>
      <c r="AP43" s="69">
        <f t="shared" si="4"/>
        <v>675426</v>
      </c>
      <c r="AQ43" s="65">
        <v>109153.07</v>
      </c>
      <c r="AR43" s="65">
        <v>0</v>
      </c>
      <c r="AS43" s="65">
        <v>0</v>
      </c>
      <c r="AT43" s="65">
        <v>0</v>
      </c>
      <c r="AU43" s="65">
        <v>0</v>
      </c>
      <c r="AV43" s="68">
        <v>601550.57354999997</v>
      </c>
      <c r="AW43" s="65">
        <v>98170.926449999984</v>
      </c>
      <c r="AX43" s="69">
        <f t="shared" si="5"/>
        <v>699721.5</v>
      </c>
      <c r="AY43" s="65">
        <v>120523.27</v>
      </c>
      <c r="AZ43" s="65">
        <v>0</v>
      </c>
      <c r="BA43" s="65">
        <v>0</v>
      </c>
      <c r="BB43" s="65">
        <v>0</v>
      </c>
      <c r="BC43" s="65">
        <v>0</v>
      </c>
      <c r="BD43" s="68">
        <v>664210.79800142755</v>
      </c>
      <c r="BE43" s="65">
        <v>108396.85350657238</v>
      </c>
      <c r="BF43" s="69">
        <f t="shared" si="6"/>
        <v>772607.65150799998</v>
      </c>
      <c r="BG43" s="65">
        <v>120523</v>
      </c>
      <c r="BH43" s="65">
        <v>0</v>
      </c>
      <c r="BI43" s="65">
        <v>0</v>
      </c>
      <c r="BJ43" s="65">
        <v>0</v>
      </c>
      <c r="BK43" s="65">
        <v>0</v>
      </c>
      <c r="BL43" s="70" t="s">
        <v>644</v>
      </c>
      <c r="BM43" s="70" t="s">
        <v>644</v>
      </c>
      <c r="BN43" s="70" t="s">
        <v>805</v>
      </c>
      <c r="BO43" s="114" t="s">
        <v>767</v>
      </c>
    </row>
    <row r="44" spans="1:67" s="114" customFormat="1" x14ac:dyDescent="0.25">
      <c r="A44" s="163" t="s">
        <v>600</v>
      </c>
      <c r="B44" s="163" t="s">
        <v>158</v>
      </c>
      <c r="C44" s="163" t="s">
        <v>159</v>
      </c>
      <c r="D44" s="101" t="s">
        <v>160</v>
      </c>
      <c r="E44" s="163" t="s">
        <v>601</v>
      </c>
      <c r="F44" s="163" t="s">
        <v>602</v>
      </c>
      <c r="G44" s="163" t="s">
        <v>603</v>
      </c>
      <c r="H44" s="163" t="s">
        <v>604</v>
      </c>
      <c r="I44" s="164">
        <v>825</v>
      </c>
      <c r="J44" s="163" t="s">
        <v>177</v>
      </c>
      <c r="K44" s="163" t="s">
        <v>605</v>
      </c>
      <c r="L44" s="165">
        <v>45078</v>
      </c>
      <c r="M44" s="165">
        <v>46904</v>
      </c>
      <c r="N44" s="101">
        <f t="shared" si="7"/>
        <v>2028</v>
      </c>
      <c r="O44" s="166">
        <v>20340</v>
      </c>
      <c r="P44" s="163" t="s">
        <v>644</v>
      </c>
      <c r="Q44" s="167">
        <f t="shared" si="8"/>
        <v>23277</v>
      </c>
      <c r="R44" s="68"/>
      <c r="S44" s="67">
        <v>0</v>
      </c>
      <c r="T44" s="67">
        <v>0</v>
      </c>
      <c r="U44" s="67">
        <v>0</v>
      </c>
      <c r="V44" s="63" t="s">
        <v>122</v>
      </c>
      <c r="W44" s="63"/>
      <c r="X44" s="68">
        <v>20011.2369</v>
      </c>
      <c r="Y44" s="65">
        <v>3265.7630999999997</v>
      </c>
      <c r="Z44" s="69">
        <f t="shared" si="2"/>
        <v>23277</v>
      </c>
      <c r="AA44" s="65">
        <v>0</v>
      </c>
      <c r="AB44" s="65">
        <v>0</v>
      </c>
      <c r="AC44" s="65">
        <v>0</v>
      </c>
      <c r="AD44" s="65">
        <v>0</v>
      </c>
      <c r="AE44" s="65">
        <v>0</v>
      </c>
      <c r="AF44" s="68">
        <v>20011.2369</v>
      </c>
      <c r="AG44" s="65">
        <v>3265.7630999999997</v>
      </c>
      <c r="AH44" s="69">
        <f t="shared" si="3"/>
        <v>23277</v>
      </c>
      <c r="AI44" s="65">
        <v>0</v>
      </c>
      <c r="AJ44" s="65">
        <v>0</v>
      </c>
      <c r="AK44" s="65">
        <v>0</v>
      </c>
      <c r="AL44" s="65">
        <v>0</v>
      </c>
      <c r="AM44" s="65">
        <v>0</v>
      </c>
      <c r="AN44" s="68">
        <v>20011.2369</v>
      </c>
      <c r="AO44" s="65">
        <v>3265.7630999999997</v>
      </c>
      <c r="AP44" s="69">
        <f t="shared" si="4"/>
        <v>23277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8">
        <v>20011.2369</v>
      </c>
      <c r="AW44" s="65">
        <v>3265.7630999999997</v>
      </c>
      <c r="AX44" s="69">
        <f t="shared" si="5"/>
        <v>23277</v>
      </c>
      <c r="AY44" s="65">
        <v>0</v>
      </c>
      <c r="AZ44" s="65">
        <v>0</v>
      </c>
      <c r="BA44" s="65">
        <v>0</v>
      </c>
      <c r="BB44" s="65">
        <v>0</v>
      </c>
      <c r="BC44" s="65">
        <v>0</v>
      </c>
      <c r="BD44" s="68">
        <v>20220.702805000001</v>
      </c>
      <c r="BE44" s="65">
        <v>3299.9471949999997</v>
      </c>
      <c r="BF44" s="69">
        <f t="shared" si="6"/>
        <v>23520.65</v>
      </c>
      <c r="BG44" s="65">
        <v>0</v>
      </c>
      <c r="BH44" s="65">
        <v>0</v>
      </c>
      <c r="BI44" s="65">
        <v>0</v>
      </c>
      <c r="BJ44" s="65">
        <v>0</v>
      </c>
      <c r="BK44" s="65">
        <v>0</v>
      </c>
      <c r="BL44" s="70" t="s">
        <v>644</v>
      </c>
      <c r="BM44" s="70" t="s">
        <v>644</v>
      </c>
      <c r="BN44" s="70"/>
      <c r="BO44" s="114" t="s">
        <v>767</v>
      </c>
    </row>
    <row r="45" spans="1:67" s="114" customFormat="1" x14ac:dyDescent="0.25">
      <c r="A45" s="163" t="s">
        <v>606</v>
      </c>
      <c r="B45" s="163" t="s">
        <v>158</v>
      </c>
      <c r="C45" s="163" t="s">
        <v>159</v>
      </c>
      <c r="D45" s="101" t="s">
        <v>160</v>
      </c>
      <c r="E45" s="163" t="s">
        <v>607</v>
      </c>
      <c r="F45" s="163" t="s">
        <v>608</v>
      </c>
      <c r="G45" s="163" t="s">
        <v>397</v>
      </c>
      <c r="H45" s="163" t="s">
        <v>398</v>
      </c>
      <c r="I45" s="164">
        <v>9384</v>
      </c>
      <c r="J45" s="163" t="s">
        <v>177</v>
      </c>
      <c r="K45" s="163" t="s">
        <v>609</v>
      </c>
      <c r="L45" s="165">
        <v>43466</v>
      </c>
      <c r="M45" s="165">
        <v>47118</v>
      </c>
      <c r="N45" s="101">
        <f t="shared" si="7"/>
        <v>2029</v>
      </c>
      <c r="O45" s="166">
        <v>251022</v>
      </c>
      <c r="P45" s="163" t="s">
        <v>644</v>
      </c>
      <c r="Q45" s="167">
        <f t="shared" si="8"/>
        <v>284429.03999999998</v>
      </c>
      <c r="R45" s="68"/>
      <c r="S45" s="67">
        <v>0</v>
      </c>
      <c r="T45" s="67">
        <v>0</v>
      </c>
      <c r="U45" s="67">
        <v>0</v>
      </c>
      <c r="V45" s="63" t="s">
        <v>122</v>
      </c>
      <c r="W45" s="63"/>
      <c r="X45" s="68">
        <v>244523.61130000002</v>
      </c>
      <c r="Y45" s="65">
        <v>39905.388699999996</v>
      </c>
      <c r="Z45" s="69">
        <f t="shared" si="2"/>
        <v>284429</v>
      </c>
      <c r="AA45" s="65">
        <v>0</v>
      </c>
      <c r="AB45" s="65">
        <v>0</v>
      </c>
      <c r="AC45" s="65">
        <v>0</v>
      </c>
      <c r="AD45" s="65">
        <v>0</v>
      </c>
      <c r="AE45" s="65">
        <v>0</v>
      </c>
      <c r="AF45" s="68">
        <v>244523.61130000002</v>
      </c>
      <c r="AG45" s="65">
        <v>39905.388699999996</v>
      </c>
      <c r="AH45" s="69">
        <f t="shared" si="3"/>
        <v>284429</v>
      </c>
      <c r="AI45" s="65">
        <v>0</v>
      </c>
      <c r="AJ45" s="65">
        <v>0</v>
      </c>
      <c r="AK45" s="65">
        <v>0</v>
      </c>
      <c r="AL45" s="65">
        <v>0</v>
      </c>
      <c r="AM45" s="65">
        <v>0</v>
      </c>
      <c r="AN45" s="68">
        <v>244523.61130000002</v>
      </c>
      <c r="AO45" s="65">
        <v>39905.388699999996</v>
      </c>
      <c r="AP45" s="69">
        <f t="shared" si="4"/>
        <v>284429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8">
        <v>244523.61130000002</v>
      </c>
      <c r="AW45" s="65">
        <v>39905.388699999996</v>
      </c>
      <c r="AX45" s="69">
        <f t="shared" si="5"/>
        <v>284429</v>
      </c>
      <c r="AY45" s="65">
        <v>0</v>
      </c>
      <c r="AZ45" s="65">
        <v>0</v>
      </c>
      <c r="BA45" s="65">
        <v>0</v>
      </c>
      <c r="BB45" s="65">
        <v>0</v>
      </c>
      <c r="BC45" s="65">
        <v>0</v>
      </c>
      <c r="BD45" s="68">
        <v>244523.61130000002</v>
      </c>
      <c r="BE45" s="65">
        <v>39905.388699999996</v>
      </c>
      <c r="BF45" s="69">
        <f t="shared" si="6"/>
        <v>284429</v>
      </c>
      <c r="BG45" s="65">
        <v>0</v>
      </c>
      <c r="BH45" s="65">
        <v>0</v>
      </c>
      <c r="BI45" s="65">
        <v>0</v>
      </c>
      <c r="BJ45" s="65">
        <v>0</v>
      </c>
      <c r="BK45" s="65">
        <v>0</v>
      </c>
      <c r="BL45" s="70" t="s">
        <v>644</v>
      </c>
      <c r="BM45" s="70" t="s">
        <v>644</v>
      </c>
      <c r="BN45" s="70"/>
      <c r="BO45" s="114" t="s">
        <v>767</v>
      </c>
    </row>
    <row r="46" spans="1:67" s="114" customFormat="1" x14ac:dyDescent="0.25">
      <c r="A46" s="163" t="s">
        <v>610</v>
      </c>
      <c r="B46" s="163" t="s">
        <v>158</v>
      </c>
      <c r="C46" s="163" t="s">
        <v>159</v>
      </c>
      <c r="D46" s="101" t="s">
        <v>160</v>
      </c>
      <c r="E46" s="163" t="s">
        <v>611</v>
      </c>
      <c r="F46" s="163" t="s">
        <v>612</v>
      </c>
      <c r="G46" s="163" t="s">
        <v>54</v>
      </c>
      <c r="H46" s="163" t="s">
        <v>54</v>
      </c>
      <c r="I46" s="164">
        <v>18816</v>
      </c>
      <c r="J46" s="163" t="s">
        <v>177</v>
      </c>
      <c r="K46" s="163" t="s">
        <v>613</v>
      </c>
      <c r="L46" s="165">
        <v>43678</v>
      </c>
      <c r="M46" s="165">
        <v>47330</v>
      </c>
      <c r="N46" s="101">
        <f t="shared" si="7"/>
        <v>2030</v>
      </c>
      <c r="O46" s="166">
        <v>470400</v>
      </c>
      <c r="P46" s="163" t="s">
        <v>644</v>
      </c>
      <c r="Q46" s="167">
        <f t="shared" si="8"/>
        <v>537384.95999999996</v>
      </c>
      <c r="R46" s="68"/>
      <c r="S46" s="67">
        <v>0</v>
      </c>
      <c r="T46" s="67">
        <v>0</v>
      </c>
      <c r="U46" s="67">
        <v>0</v>
      </c>
      <c r="V46" s="63" t="s">
        <v>122</v>
      </c>
      <c r="W46" s="63"/>
      <c r="X46" s="68">
        <v>461989.88449999999</v>
      </c>
      <c r="Y46" s="65">
        <v>75395.115499999985</v>
      </c>
      <c r="Z46" s="69">
        <f t="shared" si="2"/>
        <v>537385</v>
      </c>
      <c r="AA46" s="65">
        <v>0</v>
      </c>
      <c r="AB46" s="65">
        <v>0</v>
      </c>
      <c r="AC46" s="65">
        <v>0</v>
      </c>
      <c r="AD46" s="65">
        <v>0</v>
      </c>
      <c r="AE46" s="65">
        <v>0</v>
      </c>
      <c r="AF46" s="68">
        <v>461989.88449999999</v>
      </c>
      <c r="AG46" s="65">
        <v>75395.115499999985</v>
      </c>
      <c r="AH46" s="69">
        <f t="shared" si="3"/>
        <v>537385</v>
      </c>
      <c r="AI46" s="65">
        <v>0</v>
      </c>
      <c r="AJ46" s="65">
        <v>0</v>
      </c>
      <c r="AK46" s="65">
        <v>0</v>
      </c>
      <c r="AL46" s="65">
        <v>0</v>
      </c>
      <c r="AM46" s="65">
        <v>0</v>
      </c>
      <c r="AN46" s="68">
        <v>461989.88449999999</v>
      </c>
      <c r="AO46" s="65">
        <v>75395.115499999985</v>
      </c>
      <c r="AP46" s="69">
        <f t="shared" si="4"/>
        <v>537385</v>
      </c>
      <c r="AQ46" s="65">
        <v>0</v>
      </c>
      <c r="AR46" s="65">
        <v>0</v>
      </c>
      <c r="AS46" s="65">
        <v>0</v>
      </c>
      <c r="AT46" s="65">
        <v>0</v>
      </c>
      <c r="AU46" s="65">
        <v>0</v>
      </c>
      <c r="AV46" s="68">
        <v>461989.88449999999</v>
      </c>
      <c r="AW46" s="65">
        <v>75395.115499999985</v>
      </c>
      <c r="AX46" s="69">
        <f t="shared" si="5"/>
        <v>537385</v>
      </c>
      <c r="AY46" s="65">
        <v>0</v>
      </c>
      <c r="AZ46" s="65">
        <v>0</v>
      </c>
      <c r="BA46" s="65">
        <v>0</v>
      </c>
      <c r="BB46" s="65">
        <v>0</v>
      </c>
      <c r="BC46" s="65">
        <v>0</v>
      </c>
      <c r="BD46" s="68">
        <v>461989.88449999999</v>
      </c>
      <c r="BE46" s="65">
        <v>75395.115499999985</v>
      </c>
      <c r="BF46" s="69">
        <f t="shared" si="6"/>
        <v>537385</v>
      </c>
      <c r="BG46" s="65">
        <v>0</v>
      </c>
      <c r="BH46" s="65">
        <v>0</v>
      </c>
      <c r="BI46" s="65">
        <v>0</v>
      </c>
      <c r="BJ46" s="65">
        <v>0</v>
      </c>
      <c r="BK46" s="65">
        <v>0</v>
      </c>
      <c r="BL46" s="70" t="s">
        <v>644</v>
      </c>
      <c r="BM46" s="70" t="s">
        <v>644</v>
      </c>
      <c r="BN46" s="70"/>
      <c r="BO46" s="114" t="s">
        <v>767</v>
      </c>
    </row>
    <row r="47" spans="1:67" s="114" customFormat="1" x14ac:dyDescent="0.25">
      <c r="A47" s="163" t="s">
        <v>614</v>
      </c>
      <c r="B47" s="163" t="s">
        <v>158</v>
      </c>
      <c r="C47" s="163" t="s">
        <v>159</v>
      </c>
      <c r="D47" s="101" t="s">
        <v>160</v>
      </c>
      <c r="E47" s="163" t="s">
        <v>615</v>
      </c>
      <c r="F47" s="163" t="s">
        <v>616</v>
      </c>
      <c r="G47" s="163" t="s">
        <v>617</v>
      </c>
      <c r="H47" s="163" t="s">
        <v>580</v>
      </c>
      <c r="I47" s="164">
        <v>27093</v>
      </c>
      <c r="J47" s="163" t="s">
        <v>177</v>
      </c>
      <c r="K47" s="163" t="s">
        <v>618</v>
      </c>
      <c r="L47" s="165">
        <v>43800</v>
      </c>
      <c r="M47" s="165">
        <v>47452</v>
      </c>
      <c r="N47" s="101">
        <f t="shared" si="7"/>
        <v>2030</v>
      </c>
      <c r="O47" s="166">
        <v>595233.24</v>
      </c>
      <c r="P47" s="163" t="s">
        <v>644</v>
      </c>
      <c r="Q47" s="167">
        <f t="shared" si="8"/>
        <v>691684.32</v>
      </c>
      <c r="R47" s="68"/>
      <c r="S47" s="67">
        <v>0</v>
      </c>
      <c r="T47" s="67">
        <v>0</v>
      </c>
      <c r="U47" s="67">
        <v>0</v>
      </c>
      <c r="V47" s="63" t="s">
        <v>122</v>
      </c>
      <c r="W47" s="63"/>
      <c r="X47" s="68">
        <v>594640.73479999998</v>
      </c>
      <c r="Y47" s="65">
        <v>97043.26519999998</v>
      </c>
      <c r="Z47" s="69">
        <f t="shared" si="2"/>
        <v>691684</v>
      </c>
      <c r="AA47" s="65">
        <v>0</v>
      </c>
      <c r="AB47" s="65">
        <v>0</v>
      </c>
      <c r="AC47" s="65">
        <v>0</v>
      </c>
      <c r="AD47" s="65">
        <v>0</v>
      </c>
      <c r="AE47" s="65">
        <v>0</v>
      </c>
      <c r="AF47" s="68">
        <v>594640.73479999998</v>
      </c>
      <c r="AG47" s="65">
        <v>97043.26519999998</v>
      </c>
      <c r="AH47" s="69">
        <f t="shared" si="3"/>
        <v>691684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8">
        <v>594640.73479999998</v>
      </c>
      <c r="AO47" s="65">
        <v>97043.26519999998</v>
      </c>
      <c r="AP47" s="69">
        <f t="shared" si="4"/>
        <v>691684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8">
        <v>594640.73479999998</v>
      </c>
      <c r="AW47" s="65">
        <v>97043.26519999998</v>
      </c>
      <c r="AX47" s="69">
        <f t="shared" si="5"/>
        <v>691684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8">
        <v>594640.73479999998</v>
      </c>
      <c r="BE47" s="65">
        <v>97043.26519999998</v>
      </c>
      <c r="BF47" s="69">
        <f t="shared" si="6"/>
        <v>691684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70" t="s">
        <v>644</v>
      </c>
      <c r="BM47" s="70" t="s">
        <v>644</v>
      </c>
      <c r="BN47" s="70"/>
      <c r="BO47" s="114" t="s">
        <v>767</v>
      </c>
    </row>
    <row r="48" spans="1:67" s="114" customFormat="1" x14ac:dyDescent="0.25">
      <c r="A48" s="163" t="s">
        <v>619</v>
      </c>
      <c r="B48" s="163" t="s">
        <v>158</v>
      </c>
      <c r="C48" s="163" t="s">
        <v>159</v>
      </c>
      <c r="D48" s="101" t="s">
        <v>160</v>
      </c>
      <c r="E48" s="163" t="s">
        <v>620</v>
      </c>
      <c r="F48" s="163" t="s">
        <v>621</v>
      </c>
      <c r="G48" s="163" t="s">
        <v>450</v>
      </c>
      <c r="H48" s="163" t="s">
        <v>432</v>
      </c>
      <c r="I48" s="164">
        <v>17557</v>
      </c>
      <c r="J48" s="163" t="s">
        <v>622</v>
      </c>
      <c r="K48" s="163" t="s">
        <v>623</v>
      </c>
      <c r="L48" s="165">
        <v>43862</v>
      </c>
      <c r="M48" s="165">
        <v>45688</v>
      </c>
      <c r="N48" s="101">
        <f t="shared" si="7"/>
        <v>2025</v>
      </c>
      <c r="O48" s="166">
        <v>175569.96</v>
      </c>
      <c r="P48" s="163" t="s">
        <v>644</v>
      </c>
      <c r="Q48" s="167">
        <f t="shared" si="8"/>
        <v>238072.88</v>
      </c>
      <c r="R48" s="68"/>
      <c r="S48" s="67">
        <v>0</v>
      </c>
      <c r="T48" s="67">
        <v>0</v>
      </c>
      <c r="U48" s="67">
        <v>0</v>
      </c>
      <c r="V48" s="63"/>
      <c r="W48" s="63"/>
      <c r="X48" s="68">
        <v>204671.35810000001</v>
      </c>
      <c r="Y48" s="65">
        <v>33401.641899999995</v>
      </c>
      <c r="Z48" s="69">
        <f t="shared" si="2"/>
        <v>238073</v>
      </c>
      <c r="AA48" s="65">
        <v>0</v>
      </c>
      <c r="AB48" s="65">
        <v>0</v>
      </c>
      <c r="AC48" s="65">
        <v>0</v>
      </c>
      <c r="AD48" s="65">
        <v>0</v>
      </c>
      <c r="AE48" s="65">
        <v>0</v>
      </c>
      <c r="AF48" s="68">
        <v>221656.16729900002</v>
      </c>
      <c r="AG48" s="65">
        <v>36173.502700999998</v>
      </c>
      <c r="AH48" s="69">
        <f t="shared" si="3"/>
        <v>257829.67</v>
      </c>
      <c r="AI48" s="65">
        <v>0</v>
      </c>
      <c r="AJ48" s="65">
        <v>0</v>
      </c>
      <c r="AK48" s="65">
        <v>0</v>
      </c>
      <c r="AL48" s="65">
        <v>0</v>
      </c>
      <c r="AM48" s="65">
        <v>0</v>
      </c>
      <c r="AN48" s="68">
        <v>245434.94410586284</v>
      </c>
      <c r="AO48" s="65">
        <v>40054.114991337156</v>
      </c>
      <c r="AP48" s="69">
        <f t="shared" si="4"/>
        <v>285489.05909719999</v>
      </c>
      <c r="AQ48" s="65">
        <v>0</v>
      </c>
      <c r="AR48" s="65">
        <v>0</v>
      </c>
      <c r="AS48" s="65">
        <v>0</v>
      </c>
      <c r="AT48" s="65">
        <v>0</v>
      </c>
      <c r="AU48" s="65">
        <v>0</v>
      </c>
      <c r="AV48" s="68">
        <v>245434.8933</v>
      </c>
      <c r="AW48" s="65">
        <v>40054.106699999997</v>
      </c>
      <c r="AX48" s="69">
        <f t="shared" si="5"/>
        <v>285489</v>
      </c>
      <c r="AY48" s="65">
        <v>0</v>
      </c>
      <c r="AZ48" s="65">
        <v>0</v>
      </c>
      <c r="BA48" s="65">
        <v>0</v>
      </c>
      <c r="BB48" s="65">
        <v>0</v>
      </c>
      <c r="BC48" s="65">
        <v>0</v>
      </c>
      <c r="BD48" s="68">
        <v>245434.8933</v>
      </c>
      <c r="BE48" s="65">
        <v>40054.106699999997</v>
      </c>
      <c r="BF48" s="69">
        <f t="shared" si="6"/>
        <v>285489</v>
      </c>
      <c r="BG48" s="65">
        <v>0</v>
      </c>
      <c r="BH48" s="65">
        <v>0</v>
      </c>
      <c r="BI48" s="65">
        <v>0</v>
      </c>
      <c r="BJ48" s="65">
        <v>0</v>
      </c>
      <c r="BK48" s="65">
        <v>0</v>
      </c>
      <c r="BL48" s="70" t="s">
        <v>644</v>
      </c>
      <c r="BM48" s="70" t="s">
        <v>644</v>
      </c>
      <c r="BN48" s="70"/>
      <c r="BO48" s="114" t="s">
        <v>767</v>
      </c>
    </row>
    <row r="49" spans="1:67" s="114" customFormat="1" x14ac:dyDescent="0.25">
      <c r="A49" s="163" t="s">
        <v>624</v>
      </c>
      <c r="B49" s="163" t="s">
        <v>158</v>
      </c>
      <c r="C49" s="163" t="s">
        <v>159</v>
      </c>
      <c r="D49" s="101" t="s">
        <v>160</v>
      </c>
      <c r="E49" s="163" t="s">
        <v>625</v>
      </c>
      <c r="F49" s="163" t="s">
        <v>626</v>
      </c>
      <c r="G49" s="163" t="s">
        <v>455</v>
      </c>
      <c r="H49" s="163" t="s">
        <v>278</v>
      </c>
      <c r="I49" s="164">
        <v>2598</v>
      </c>
      <c r="J49" s="163" t="s">
        <v>165</v>
      </c>
      <c r="K49" s="163" t="s">
        <v>627</v>
      </c>
      <c r="L49" s="165">
        <v>45078</v>
      </c>
      <c r="M49" s="165">
        <v>45443</v>
      </c>
      <c r="N49" s="101">
        <f t="shared" si="7"/>
        <v>2024</v>
      </c>
      <c r="O49" s="166">
        <v>84000</v>
      </c>
      <c r="P49" s="163" t="s">
        <v>644</v>
      </c>
      <c r="Q49" s="167">
        <f t="shared" si="8"/>
        <v>93248.88</v>
      </c>
      <c r="R49" s="68"/>
      <c r="S49" s="67">
        <v>7770.75</v>
      </c>
      <c r="T49" s="67">
        <v>7771</v>
      </c>
      <c r="U49" s="67">
        <v>0</v>
      </c>
      <c r="V49" s="63"/>
      <c r="W49" s="63"/>
      <c r="X49" s="68">
        <v>73485.651525000008</v>
      </c>
      <c r="Y49" s="65">
        <v>11992.598474999999</v>
      </c>
      <c r="Z49" s="69">
        <f t="shared" si="2"/>
        <v>85478.25</v>
      </c>
      <c r="AA49" s="65">
        <v>0</v>
      </c>
      <c r="AB49" s="65">
        <v>0</v>
      </c>
      <c r="AC49" s="65">
        <v>0</v>
      </c>
      <c r="AD49" s="65">
        <v>0</v>
      </c>
      <c r="AE49" s="65">
        <v>0</v>
      </c>
      <c r="AF49" s="68">
        <v>0</v>
      </c>
      <c r="AG49" s="65">
        <v>0</v>
      </c>
      <c r="AH49" s="69">
        <f t="shared" si="3"/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8">
        <v>0</v>
      </c>
      <c r="AO49" s="65">
        <v>0</v>
      </c>
      <c r="AP49" s="69">
        <f t="shared" si="4"/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8">
        <v>0</v>
      </c>
      <c r="AW49" s="65">
        <v>0</v>
      </c>
      <c r="AX49" s="69">
        <f t="shared" si="5"/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8">
        <v>0</v>
      </c>
      <c r="BE49" s="65">
        <v>0</v>
      </c>
      <c r="BF49" s="69">
        <f t="shared" si="6"/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70" t="s">
        <v>644</v>
      </c>
      <c r="BM49" s="70" t="s">
        <v>644</v>
      </c>
      <c r="BN49" s="70"/>
      <c r="BO49" s="114" t="s">
        <v>644</v>
      </c>
    </row>
    <row r="50" spans="1:67" s="114" customFormat="1" x14ac:dyDescent="0.25">
      <c r="A50" s="163" t="s">
        <v>628</v>
      </c>
      <c r="B50" s="163" t="s">
        <v>158</v>
      </c>
      <c r="C50" s="163" t="s">
        <v>159</v>
      </c>
      <c r="D50" s="101" t="s">
        <v>160</v>
      </c>
      <c r="E50" s="163" t="s">
        <v>629</v>
      </c>
      <c r="F50" s="163" t="s">
        <v>630</v>
      </c>
      <c r="G50" s="163" t="s">
        <v>631</v>
      </c>
      <c r="H50" s="163" t="s">
        <v>176</v>
      </c>
      <c r="I50" s="164">
        <v>5159</v>
      </c>
      <c r="J50" s="163" t="s">
        <v>165</v>
      </c>
      <c r="K50" s="163" t="s">
        <v>632</v>
      </c>
      <c r="L50" s="165">
        <v>44743</v>
      </c>
      <c r="M50" s="165">
        <v>45322</v>
      </c>
      <c r="N50" s="101">
        <f t="shared" si="7"/>
        <v>2024</v>
      </c>
      <c r="O50" s="166">
        <v>162000</v>
      </c>
      <c r="P50" s="163" t="s">
        <v>644</v>
      </c>
      <c r="Q50" s="167">
        <f t="shared" si="8"/>
        <v>180366.04</v>
      </c>
      <c r="R50" s="68"/>
      <c r="S50" s="67">
        <f>Q50-X50</f>
        <v>76992.273200000011</v>
      </c>
      <c r="T50" s="67">
        <v>60122</v>
      </c>
      <c r="U50" s="67">
        <v>0</v>
      </c>
      <c r="V50" s="63"/>
      <c r="W50" s="63"/>
      <c r="X50" s="68">
        <v>103373.7668</v>
      </c>
      <c r="Y50" s="65">
        <v>16870.233199999999</v>
      </c>
      <c r="Z50" s="69">
        <f t="shared" si="2"/>
        <v>120244</v>
      </c>
      <c r="AA50" s="65">
        <v>0</v>
      </c>
      <c r="AB50" s="65">
        <v>0</v>
      </c>
      <c r="AC50" s="65">
        <v>0</v>
      </c>
      <c r="AD50" s="65">
        <v>0</v>
      </c>
      <c r="AE50" s="65">
        <v>0</v>
      </c>
      <c r="AF50" s="68">
        <v>0</v>
      </c>
      <c r="AG50" s="65">
        <v>0</v>
      </c>
      <c r="AH50" s="69">
        <f t="shared" si="3"/>
        <v>0</v>
      </c>
      <c r="AI50" s="65">
        <v>0</v>
      </c>
      <c r="AJ50" s="65">
        <v>0</v>
      </c>
      <c r="AK50" s="65">
        <v>0</v>
      </c>
      <c r="AL50" s="65">
        <v>0</v>
      </c>
      <c r="AM50" s="65">
        <v>0</v>
      </c>
      <c r="AN50" s="68">
        <v>0</v>
      </c>
      <c r="AO50" s="65">
        <v>0</v>
      </c>
      <c r="AP50" s="69">
        <f t="shared" si="4"/>
        <v>0</v>
      </c>
      <c r="AQ50" s="65">
        <v>0</v>
      </c>
      <c r="AR50" s="65">
        <v>0</v>
      </c>
      <c r="AS50" s="65">
        <v>0</v>
      </c>
      <c r="AT50" s="65">
        <v>0</v>
      </c>
      <c r="AU50" s="65">
        <v>0</v>
      </c>
      <c r="AV50" s="68">
        <v>0</v>
      </c>
      <c r="AW50" s="65">
        <v>0</v>
      </c>
      <c r="AX50" s="69">
        <f t="shared" si="5"/>
        <v>0</v>
      </c>
      <c r="AY50" s="65">
        <v>0</v>
      </c>
      <c r="AZ50" s="65">
        <v>0</v>
      </c>
      <c r="BA50" s="65">
        <v>0</v>
      </c>
      <c r="BB50" s="65">
        <v>0</v>
      </c>
      <c r="BC50" s="65">
        <v>0</v>
      </c>
      <c r="BD50" s="68">
        <v>0</v>
      </c>
      <c r="BE50" s="65">
        <v>0</v>
      </c>
      <c r="BF50" s="69">
        <f t="shared" si="6"/>
        <v>0</v>
      </c>
      <c r="BG50" s="65">
        <v>0</v>
      </c>
      <c r="BH50" s="65">
        <v>0</v>
      </c>
      <c r="BI50" s="65">
        <v>0</v>
      </c>
      <c r="BJ50" s="65">
        <v>0</v>
      </c>
      <c r="BK50" s="65">
        <v>0</v>
      </c>
      <c r="BL50" s="70" t="s">
        <v>644</v>
      </c>
      <c r="BM50" s="70" t="s">
        <v>644</v>
      </c>
      <c r="BN50" s="70"/>
      <c r="BO50" s="114" t="s">
        <v>644</v>
      </c>
    </row>
    <row r="51" spans="1:67" s="114" customFormat="1" x14ac:dyDescent="0.25">
      <c r="A51" s="163" t="s">
        <v>633</v>
      </c>
      <c r="B51" s="163" t="s">
        <v>158</v>
      </c>
      <c r="C51" s="163" t="s">
        <v>159</v>
      </c>
      <c r="D51" s="101" t="s">
        <v>160</v>
      </c>
      <c r="E51" s="163"/>
      <c r="F51" s="163" t="s">
        <v>634</v>
      </c>
      <c r="G51" s="163" t="s">
        <v>455</v>
      </c>
      <c r="H51" s="163" t="s">
        <v>278</v>
      </c>
      <c r="I51" s="164">
        <v>4431</v>
      </c>
      <c r="J51" s="163" t="s">
        <v>190</v>
      </c>
      <c r="K51" s="163" t="s">
        <v>635</v>
      </c>
      <c r="L51" s="165">
        <v>45139</v>
      </c>
      <c r="M51" s="165">
        <v>46965</v>
      </c>
      <c r="N51" s="101">
        <f t="shared" si="7"/>
        <v>2029</v>
      </c>
      <c r="O51" s="166">
        <v>122295.6</v>
      </c>
      <c r="P51" s="163" t="s">
        <v>644</v>
      </c>
      <c r="Q51" s="167">
        <f t="shared" si="8"/>
        <v>138069.96000000002</v>
      </c>
      <c r="R51" s="68"/>
      <c r="S51" s="67">
        <v>0</v>
      </c>
      <c r="T51" s="67">
        <v>0</v>
      </c>
      <c r="U51" s="67">
        <v>0</v>
      </c>
      <c r="V51" s="63" t="s">
        <v>122</v>
      </c>
      <c r="W51" s="63"/>
      <c r="X51" s="65">
        <v>118698.77900000001</v>
      </c>
      <c r="Y51" s="65">
        <v>19371.220999999998</v>
      </c>
      <c r="Z51" s="69">
        <f t="shared" ref="Z51:Z53" si="9">X51+Y51</f>
        <v>138070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118698.77900000001</v>
      </c>
      <c r="AG51" s="65">
        <v>19371.220999999998</v>
      </c>
      <c r="AH51" s="69">
        <f t="shared" si="3"/>
        <v>138070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118698.77900000001</v>
      </c>
      <c r="AO51" s="65">
        <v>19371.220999999998</v>
      </c>
      <c r="AP51" s="69">
        <f t="shared" ref="AP51:AP53" si="10">AN51+AO51</f>
        <v>138070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118698.77900000001</v>
      </c>
      <c r="AW51" s="65">
        <v>19371.220999999998</v>
      </c>
      <c r="AX51" s="69">
        <f t="shared" ref="AX51:AX53" si="11">AV51+AW51</f>
        <v>138070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118698.77900000001</v>
      </c>
      <c r="BE51" s="65">
        <v>19371.220999999998</v>
      </c>
      <c r="BF51" s="69">
        <f t="shared" ref="BF51:BF52" si="12">BD51+BE51</f>
        <v>138070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70" t="s">
        <v>644</v>
      </c>
      <c r="BM51" s="70" t="s">
        <v>644</v>
      </c>
      <c r="BN51" s="70"/>
      <c r="BO51" s="114" t="s">
        <v>767</v>
      </c>
    </row>
    <row r="52" spans="1:67" s="114" customFormat="1" x14ac:dyDescent="0.25">
      <c r="A52" s="163" t="s">
        <v>636</v>
      </c>
      <c r="B52" s="163" t="s">
        <v>158</v>
      </c>
      <c r="C52" s="163" t="s">
        <v>159</v>
      </c>
      <c r="D52" s="101" t="s">
        <v>160</v>
      </c>
      <c r="E52" s="163"/>
      <c r="F52" s="163" t="s">
        <v>637</v>
      </c>
      <c r="G52" s="163" t="s">
        <v>638</v>
      </c>
      <c r="H52" s="163" t="s">
        <v>639</v>
      </c>
      <c r="I52" s="164">
        <v>15648</v>
      </c>
      <c r="J52" s="163" t="s">
        <v>210</v>
      </c>
      <c r="K52" s="163" t="s">
        <v>640</v>
      </c>
      <c r="L52" s="165">
        <v>45292</v>
      </c>
      <c r="M52" s="165">
        <v>48944</v>
      </c>
      <c r="N52" s="101">
        <f t="shared" si="7"/>
        <v>2034</v>
      </c>
      <c r="O52" s="166">
        <v>383376</v>
      </c>
      <c r="P52" s="163" t="s">
        <v>644</v>
      </c>
      <c r="Q52" s="167">
        <f t="shared" si="8"/>
        <v>439082.88</v>
      </c>
      <c r="R52" s="68"/>
      <c r="S52" s="67">
        <v>0</v>
      </c>
      <c r="T52" s="67">
        <v>0</v>
      </c>
      <c r="U52" s="67">
        <v>0</v>
      </c>
      <c r="V52" s="63" t="s">
        <v>122</v>
      </c>
      <c r="W52" s="63"/>
      <c r="X52" s="65">
        <v>188739.82755000002</v>
      </c>
      <c r="Y52" s="65">
        <v>30801.672449999995</v>
      </c>
      <c r="Z52" s="69">
        <f t="shared" si="9"/>
        <v>219541.5</v>
      </c>
      <c r="AA52" s="65">
        <v>0</v>
      </c>
      <c r="AB52" s="65">
        <v>0</v>
      </c>
      <c r="AC52" s="65">
        <v>0</v>
      </c>
      <c r="AD52" s="65">
        <v>0</v>
      </c>
      <c r="AE52" s="65">
        <v>0</v>
      </c>
      <c r="AF52" s="65">
        <v>188740.2574</v>
      </c>
      <c r="AG52" s="65">
        <v>30801.742599999994</v>
      </c>
      <c r="AH52" s="69">
        <f t="shared" si="3"/>
        <v>219542</v>
      </c>
      <c r="AI52" s="65">
        <v>0</v>
      </c>
      <c r="AJ52" s="65">
        <v>0</v>
      </c>
      <c r="AK52" s="65">
        <v>0</v>
      </c>
      <c r="AL52" s="65">
        <v>0</v>
      </c>
      <c r="AM52" s="65">
        <v>0</v>
      </c>
      <c r="AN52" s="65">
        <v>188740.2574</v>
      </c>
      <c r="AO52" s="65">
        <v>30801.742599999994</v>
      </c>
      <c r="AP52" s="69">
        <f t="shared" si="10"/>
        <v>219542</v>
      </c>
      <c r="AQ52" s="65">
        <v>0</v>
      </c>
      <c r="AR52" s="65">
        <v>0</v>
      </c>
      <c r="AS52" s="65">
        <v>0</v>
      </c>
      <c r="AT52" s="65">
        <v>0</v>
      </c>
      <c r="AU52" s="65">
        <v>0</v>
      </c>
      <c r="AV52" s="65">
        <v>188740.2574</v>
      </c>
      <c r="AW52" s="65">
        <v>30801.742599999994</v>
      </c>
      <c r="AX52" s="69">
        <f t="shared" si="11"/>
        <v>219542</v>
      </c>
      <c r="AY52" s="65">
        <v>0</v>
      </c>
      <c r="AZ52" s="65">
        <v>0</v>
      </c>
      <c r="BA52" s="65">
        <v>0</v>
      </c>
      <c r="BB52" s="65">
        <v>0</v>
      </c>
      <c r="BC52" s="65">
        <v>0</v>
      </c>
      <c r="BD52" s="65">
        <v>188740.2574</v>
      </c>
      <c r="BE52" s="65">
        <v>30801.742599999994</v>
      </c>
      <c r="BF52" s="69">
        <f t="shared" si="12"/>
        <v>219542</v>
      </c>
      <c r="BG52" s="65">
        <v>0</v>
      </c>
      <c r="BH52" s="65">
        <v>0</v>
      </c>
      <c r="BI52" s="65">
        <v>0</v>
      </c>
      <c r="BJ52" s="65">
        <v>0</v>
      </c>
      <c r="BK52" s="65">
        <v>0</v>
      </c>
      <c r="BL52" s="70" t="s">
        <v>644</v>
      </c>
      <c r="BM52" s="70" t="s">
        <v>644</v>
      </c>
      <c r="BN52" s="70"/>
      <c r="BO52" s="114" t="s">
        <v>767</v>
      </c>
    </row>
    <row r="53" spans="1:67" s="114" customFormat="1" x14ac:dyDescent="0.25">
      <c r="A53" s="163" t="s">
        <v>641</v>
      </c>
      <c r="B53" s="163" t="s">
        <v>158</v>
      </c>
      <c r="C53" s="163" t="s">
        <v>159</v>
      </c>
      <c r="D53" s="101" t="s">
        <v>160</v>
      </c>
      <c r="E53" s="163"/>
      <c r="F53" s="163" t="s">
        <v>642</v>
      </c>
      <c r="G53" s="163" t="s">
        <v>638</v>
      </c>
      <c r="H53" s="163" t="s">
        <v>639</v>
      </c>
      <c r="I53" s="164">
        <v>2400</v>
      </c>
      <c r="J53" s="163" t="s">
        <v>165</v>
      </c>
      <c r="K53" s="163" t="s">
        <v>643</v>
      </c>
      <c r="L53" s="165">
        <v>45413</v>
      </c>
      <c r="M53" s="165">
        <v>47238</v>
      </c>
      <c r="N53" s="101">
        <f t="shared" si="7"/>
        <v>2029</v>
      </c>
      <c r="O53" s="166">
        <v>72000</v>
      </c>
      <c r="P53" s="163" t="s">
        <v>644</v>
      </c>
      <c r="Q53" s="167">
        <f>IF(P53="Yes",O53*1,I53*3.56+O53)</f>
        <v>80544</v>
      </c>
      <c r="R53" s="68"/>
      <c r="S53" s="67">
        <v>0</v>
      </c>
      <c r="T53" s="67">
        <v>0</v>
      </c>
      <c r="U53" s="67">
        <v>0</v>
      </c>
      <c r="V53" s="63" t="s">
        <v>122</v>
      </c>
      <c r="W53" s="63"/>
      <c r="X53" s="65">
        <v>11540.612800000001</v>
      </c>
      <c r="Y53" s="65">
        <v>1883.3871999999997</v>
      </c>
      <c r="Z53" s="69">
        <f t="shared" si="9"/>
        <v>13424</v>
      </c>
      <c r="AA53" s="65">
        <v>0</v>
      </c>
      <c r="AB53" s="65">
        <v>0</v>
      </c>
      <c r="AC53" s="65">
        <v>0</v>
      </c>
      <c r="AD53" s="65">
        <v>0</v>
      </c>
      <c r="AE53" s="65">
        <v>0</v>
      </c>
      <c r="AF53" s="65">
        <v>11540.612800000001</v>
      </c>
      <c r="AG53" s="65">
        <v>1883.3871999999997</v>
      </c>
      <c r="AH53" s="69">
        <f t="shared" ref="AH53" si="13">AF53+AG53</f>
        <v>13424</v>
      </c>
      <c r="AI53" s="65">
        <v>0</v>
      </c>
      <c r="AJ53" s="65">
        <v>0</v>
      </c>
      <c r="AK53" s="65">
        <v>0</v>
      </c>
      <c r="AL53" s="65">
        <v>0</v>
      </c>
      <c r="AM53" s="65">
        <v>0</v>
      </c>
      <c r="AN53" s="65">
        <v>11540.612800000001</v>
      </c>
      <c r="AO53" s="65">
        <v>1883.3871999999997</v>
      </c>
      <c r="AP53" s="69">
        <f t="shared" si="10"/>
        <v>13424</v>
      </c>
      <c r="AQ53" s="65">
        <v>0</v>
      </c>
      <c r="AR53" s="65">
        <v>0</v>
      </c>
      <c r="AS53" s="65">
        <v>0</v>
      </c>
      <c r="AT53" s="65">
        <v>0</v>
      </c>
      <c r="AU53" s="65">
        <v>0</v>
      </c>
      <c r="AV53" s="65">
        <v>11540.612800000001</v>
      </c>
      <c r="AW53" s="65">
        <v>1883.3871999999997</v>
      </c>
      <c r="AX53" s="69">
        <f t="shared" si="11"/>
        <v>13424</v>
      </c>
      <c r="AY53" s="65">
        <v>0</v>
      </c>
      <c r="AZ53" s="65">
        <v>0</v>
      </c>
      <c r="BA53" s="65">
        <v>0</v>
      </c>
      <c r="BB53" s="65">
        <v>0</v>
      </c>
      <c r="BC53" s="65">
        <v>0</v>
      </c>
      <c r="BD53" s="65">
        <v>11540.612800000001</v>
      </c>
      <c r="BE53" s="65">
        <v>1883.3871999999997</v>
      </c>
      <c r="BF53" s="69">
        <f>BD53+BE53</f>
        <v>13424</v>
      </c>
      <c r="BG53" s="65">
        <v>0</v>
      </c>
      <c r="BH53" s="65">
        <v>0</v>
      </c>
      <c r="BI53" s="65">
        <v>0</v>
      </c>
      <c r="BJ53" s="65">
        <v>0</v>
      </c>
      <c r="BK53" s="65">
        <v>0</v>
      </c>
      <c r="BL53" s="70" t="s">
        <v>644</v>
      </c>
      <c r="BM53" s="70" t="s">
        <v>644</v>
      </c>
      <c r="BN53" s="70"/>
      <c r="BO53" s="114" t="s">
        <v>767</v>
      </c>
    </row>
    <row r="54" spans="1:67" s="71" customFormat="1" x14ac:dyDescent="0.25">
      <c r="A54" s="104"/>
      <c r="B54" s="104"/>
      <c r="C54" s="104"/>
      <c r="D54" s="48"/>
      <c r="E54" s="104"/>
      <c r="F54" s="104"/>
      <c r="G54" s="104"/>
      <c r="H54" s="104"/>
      <c r="I54" s="168">
        <f>SUM(I8:I53)</f>
        <v>636587</v>
      </c>
      <c r="J54" s="4"/>
      <c r="K54" s="3"/>
      <c r="L54" s="3"/>
      <c r="M54" s="3"/>
      <c r="N54" s="3"/>
      <c r="O54" s="169">
        <f>SUM(O8:O53)</f>
        <v>14555561.160000002</v>
      </c>
      <c r="P54" s="170"/>
      <c r="Q54" s="169">
        <f>SUM(Q8:Q53)</f>
        <v>16821810.880000003</v>
      </c>
      <c r="R54" s="77"/>
      <c r="S54" s="77">
        <f>SUM(S8:S53)</f>
        <v>112680.88320000001</v>
      </c>
      <c r="T54" s="77">
        <f>SUM(T8:T53)</f>
        <v>95811</v>
      </c>
      <c r="U54" s="77">
        <f>SUM(U8:U53)</f>
        <v>0</v>
      </c>
      <c r="X54" s="77">
        <f t="shared" ref="X54:BK54" si="14">SUM(X8:X53)</f>
        <v>14156901.487675002</v>
      </c>
      <c r="Y54" s="77">
        <f t="shared" si="14"/>
        <v>2310356.2623249996</v>
      </c>
      <c r="Z54" s="77">
        <f t="shared" si="14"/>
        <v>16467257.75</v>
      </c>
      <c r="AA54" s="77">
        <f t="shared" si="14"/>
        <v>1967994.2000000002</v>
      </c>
      <c r="AB54" s="77">
        <f t="shared" si="14"/>
        <v>85888.16</v>
      </c>
      <c r="AC54" s="77">
        <f t="shared" si="14"/>
        <v>0</v>
      </c>
      <c r="AD54" s="77">
        <f t="shared" si="14"/>
        <v>0</v>
      </c>
      <c r="AE54" s="77">
        <f t="shared" si="14"/>
        <v>706041</v>
      </c>
      <c r="AF54" s="77">
        <f t="shared" si="14"/>
        <v>14115105.349611003</v>
      </c>
      <c r="AG54" s="77">
        <f t="shared" si="14"/>
        <v>2303535.2803889993</v>
      </c>
      <c r="AH54" s="77">
        <f t="shared" si="14"/>
        <v>16418640.630000001</v>
      </c>
      <c r="AI54" s="77">
        <f t="shared" si="14"/>
        <v>1997043.41</v>
      </c>
      <c r="AJ54" s="77">
        <f t="shared" si="14"/>
        <v>0</v>
      </c>
      <c r="AK54" s="77">
        <f t="shared" si="14"/>
        <v>0</v>
      </c>
      <c r="AL54" s="77">
        <f t="shared" si="14"/>
        <v>0</v>
      </c>
      <c r="AM54" s="77">
        <f t="shared" si="14"/>
        <v>2413000</v>
      </c>
      <c r="AN54" s="77">
        <f t="shared" si="14"/>
        <v>14240603.531154575</v>
      </c>
      <c r="AO54" s="77">
        <f t="shared" si="14"/>
        <v>2324016.1398406262</v>
      </c>
      <c r="AP54" s="77">
        <f t="shared" si="14"/>
        <v>16564619.670995202</v>
      </c>
      <c r="AQ54" s="77">
        <f t="shared" si="14"/>
        <v>2237511.8399999994</v>
      </c>
      <c r="AR54" s="77">
        <f t="shared" si="14"/>
        <v>0</v>
      </c>
      <c r="AS54" s="77">
        <f t="shared" si="14"/>
        <v>0</v>
      </c>
      <c r="AT54" s="77">
        <f t="shared" si="14"/>
        <v>0</v>
      </c>
      <c r="AU54" s="77">
        <f t="shared" si="14"/>
        <v>2706000</v>
      </c>
      <c r="AV54" s="77">
        <f t="shared" si="14"/>
        <v>14855572.622418689</v>
      </c>
      <c r="AW54" s="77">
        <f t="shared" si="14"/>
        <v>2424376.9209321165</v>
      </c>
      <c r="AX54" s="77">
        <f t="shared" si="14"/>
        <v>17279949.543350801</v>
      </c>
      <c r="AY54" s="77">
        <f t="shared" si="14"/>
        <v>2266418.5699999998</v>
      </c>
      <c r="AZ54" s="77">
        <f t="shared" si="14"/>
        <v>0</v>
      </c>
      <c r="BA54" s="77">
        <f t="shared" si="14"/>
        <v>0</v>
      </c>
      <c r="BB54" s="77">
        <f t="shared" si="14"/>
        <v>0</v>
      </c>
      <c r="BC54" s="77">
        <f t="shared" si="14"/>
        <v>3693500</v>
      </c>
      <c r="BD54" s="77">
        <f t="shared" si="14"/>
        <v>15099574.968438033</v>
      </c>
      <c r="BE54" s="77">
        <f t="shared" si="14"/>
        <v>2464197.2409815695</v>
      </c>
      <c r="BF54" s="77">
        <f t="shared" si="14"/>
        <v>17563772.209419601</v>
      </c>
      <c r="BG54" s="77">
        <f t="shared" si="14"/>
        <v>2266417.61</v>
      </c>
      <c r="BH54" s="77">
        <f t="shared" si="14"/>
        <v>0</v>
      </c>
      <c r="BI54" s="77">
        <f t="shared" si="14"/>
        <v>0</v>
      </c>
      <c r="BJ54" s="77">
        <f t="shared" si="14"/>
        <v>0</v>
      </c>
      <c r="BK54" s="77">
        <f t="shared" si="14"/>
        <v>0</v>
      </c>
    </row>
    <row r="55" spans="1:67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67" x14ac:dyDescent="0.25">
      <c r="A56" s="159"/>
      <c r="B56" s="159"/>
      <c r="C56" s="159"/>
      <c r="D56" s="73"/>
      <c r="E56" s="78"/>
      <c r="F56" s="78"/>
      <c r="G56" s="78"/>
      <c r="H56" s="78"/>
      <c r="I56" s="79"/>
      <c r="J56" s="80"/>
    </row>
    <row r="57" spans="1:67" x14ac:dyDescent="0.25">
      <c r="A57" s="231" t="s">
        <v>55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82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2" t="s">
        <v>55</v>
      </c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1" t="s">
        <v>55</v>
      </c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</row>
    <row r="58" spans="1:67" s="50" customFormat="1" x14ac:dyDescent="0.25">
      <c r="A58" s="241" t="s">
        <v>56</v>
      </c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53" t="s">
        <v>4</v>
      </c>
      <c r="R58" s="160"/>
      <c r="S58" s="242"/>
      <c r="T58" s="243"/>
      <c r="U58" s="244"/>
      <c r="V58" s="238" t="s">
        <v>6</v>
      </c>
      <c r="W58" s="240"/>
      <c r="X58" s="245" t="s">
        <v>7</v>
      </c>
      <c r="Y58" s="245"/>
      <c r="Z58" s="245"/>
      <c r="AA58" s="227" t="s">
        <v>8</v>
      </c>
      <c r="AB58" s="245" t="s">
        <v>9</v>
      </c>
      <c r="AC58" s="245"/>
      <c r="AD58" s="245"/>
      <c r="AE58" s="227" t="s">
        <v>10</v>
      </c>
      <c r="AF58" s="245" t="s">
        <v>11</v>
      </c>
      <c r="AG58" s="245"/>
      <c r="AH58" s="245"/>
      <c r="AI58" s="227" t="s">
        <v>8</v>
      </c>
      <c r="AJ58" s="245" t="s">
        <v>9</v>
      </c>
      <c r="AK58" s="245"/>
      <c r="AL58" s="245"/>
      <c r="AM58" s="227" t="s">
        <v>10</v>
      </c>
      <c r="AN58" s="245" t="s">
        <v>11</v>
      </c>
      <c r="AO58" s="245"/>
      <c r="AP58" s="245"/>
      <c r="AQ58" s="227" t="s">
        <v>8</v>
      </c>
      <c r="AR58" s="245" t="s">
        <v>9</v>
      </c>
      <c r="AS58" s="245"/>
      <c r="AT58" s="245"/>
      <c r="AU58" s="227" t="s">
        <v>10</v>
      </c>
      <c r="AV58" s="245" t="s">
        <v>11</v>
      </c>
      <c r="AW58" s="245"/>
      <c r="AX58" s="245"/>
      <c r="AY58" s="227" t="s">
        <v>8</v>
      </c>
      <c r="AZ58" s="245" t="s">
        <v>9</v>
      </c>
      <c r="BA58" s="245"/>
      <c r="BB58" s="245"/>
      <c r="BC58" s="227" t="s">
        <v>10</v>
      </c>
      <c r="BD58" s="245" t="s">
        <v>11</v>
      </c>
      <c r="BE58" s="245"/>
      <c r="BF58" s="245"/>
      <c r="BG58" s="227" t="s">
        <v>8</v>
      </c>
      <c r="BH58" s="245" t="s">
        <v>9</v>
      </c>
      <c r="BI58" s="245"/>
      <c r="BJ58" s="245"/>
      <c r="BK58" s="227" t="s">
        <v>10</v>
      </c>
      <c r="BL58" s="238"/>
      <c r="BM58" s="239"/>
      <c r="BN58" s="240"/>
    </row>
    <row r="59" spans="1:67" s="108" customFormat="1" ht="14.45" customHeight="1" x14ac:dyDescent="0.25">
      <c r="A59" s="233" t="s">
        <v>12</v>
      </c>
      <c r="B59" s="233" t="s">
        <v>13</v>
      </c>
      <c r="C59" s="233" t="s">
        <v>14</v>
      </c>
      <c r="D59" s="233" t="s">
        <v>15</v>
      </c>
      <c r="E59" s="233" t="s">
        <v>16</v>
      </c>
      <c r="F59" s="233" t="s">
        <v>17</v>
      </c>
      <c r="G59" s="233" t="s">
        <v>18</v>
      </c>
      <c r="H59" s="233" t="s">
        <v>19</v>
      </c>
      <c r="I59" s="237" t="s">
        <v>20</v>
      </c>
      <c r="J59" s="237" t="s">
        <v>21</v>
      </c>
      <c r="K59" s="233" t="s">
        <v>22</v>
      </c>
      <c r="L59" s="233" t="s">
        <v>23</v>
      </c>
      <c r="M59" s="233" t="s">
        <v>24</v>
      </c>
      <c r="N59" s="236" t="s">
        <v>768</v>
      </c>
      <c r="O59" s="233" t="s">
        <v>25</v>
      </c>
      <c r="P59" s="233" t="s">
        <v>26</v>
      </c>
      <c r="Q59" s="233" t="s">
        <v>57</v>
      </c>
      <c r="R59" s="161"/>
      <c r="S59" s="228" t="s">
        <v>28</v>
      </c>
      <c r="T59" s="229"/>
      <c r="U59" s="230"/>
      <c r="V59" s="234"/>
      <c r="W59" s="235"/>
      <c r="X59" s="228" t="s">
        <v>29</v>
      </c>
      <c r="Y59" s="229"/>
      <c r="Z59" s="229"/>
      <c r="AA59" s="229"/>
      <c r="AB59" s="229"/>
      <c r="AC59" s="229"/>
      <c r="AD59" s="229"/>
      <c r="AE59" s="230"/>
      <c r="AF59" s="228" t="s">
        <v>30</v>
      </c>
      <c r="AG59" s="229"/>
      <c r="AH59" s="229"/>
      <c r="AI59" s="229"/>
      <c r="AJ59" s="229"/>
      <c r="AK59" s="229"/>
      <c r="AL59" s="229"/>
      <c r="AM59" s="230"/>
      <c r="AN59" s="228" t="s">
        <v>31</v>
      </c>
      <c r="AO59" s="229"/>
      <c r="AP59" s="229"/>
      <c r="AQ59" s="229"/>
      <c r="AR59" s="229"/>
      <c r="AS59" s="229"/>
      <c r="AT59" s="229"/>
      <c r="AU59" s="230"/>
      <c r="AV59" s="228" t="s">
        <v>32</v>
      </c>
      <c r="AW59" s="229"/>
      <c r="AX59" s="229"/>
      <c r="AY59" s="229"/>
      <c r="AZ59" s="229"/>
      <c r="BA59" s="229"/>
      <c r="BB59" s="229"/>
      <c r="BC59" s="230"/>
      <c r="BD59" s="228" t="s">
        <v>33</v>
      </c>
      <c r="BE59" s="229"/>
      <c r="BF59" s="229"/>
      <c r="BG59" s="229"/>
      <c r="BH59" s="229"/>
      <c r="BI59" s="229"/>
      <c r="BJ59" s="229"/>
      <c r="BK59" s="230"/>
      <c r="BL59" s="57"/>
      <c r="BM59" s="57"/>
      <c r="BN59" s="57"/>
    </row>
    <row r="60" spans="1:67" s="154" customFormat="1" ht="75" x14ac:dyDescent="0.25">
      <c r="A60" s="233"/>
      <c r="B60" s="233"/>
      <c r="C60" s="233"/>
      <c r="D60" s="233"/>
      <c r="E60" s="233"/>
      <c r="F60" s="233"/>
      <c r="G60" s="233"/>
      <c r="H60" s="233"/>
      <c r="I60" s="237"/>
      <c r="J60" s="237"/>
      <c r="K60" s="233"/>
      <c r="L60" s="233"/>
      <c r="M60" s="233"/>
      <c r="N60" s="236"/>
      <c r="O60" s="233"/>
      <c r="P60" s="233"/>
      <c r="Q60" s="233"/>
      <c r="R60" s="86"/>
      <c r="S60" s="224" t="s">
        <v>35</v>
      </c>
      <c r="T60" s="224" t="s">
        <v>36</v>
      </c>
      <c r="U60" s="224" t="s">
        <v>37</v>
      </c>
      <c r="V60" s="225" t="s">
        <v>38</v>
      </c>
      <c r="W60" s="225" t="s">
        <v>39</v>
      </c>
      <c r="X60" s="224" t="s">
        <v>40</v>
      </c>
      <c r="Y60" s="224" t="s">
        <v>41</v>
      </c>
      <c r="Z60" s="224" t="s">
        <v>42</v>
      </c>
      <c r="AA60" s="224" t="s">
        <v>43</v>
      </c>
      <c r="AB60" s="224" t="s">
        <v>35</v>
      </c>
      <c r="AC60" s="224" t="s">
        <v>36</v>
      </c>
      <c r="AD60" s="224" t="s">
        <v>44</v>
      </c>
      <c r="AE60" s="224" t="s">
        <v>45</v>
      </c>
      <c r="AF60" s="224" t="s">
        <v>40</v>
      </c>
      <c r="AG60" s="224" t="s">
        <v>41</v>
      </c>
      <c r="AH60" s="224" t="s">
        <v>42</v>
      </c>
      <c r="AI60" s="224" t="s">
        <v>43</v>
      </c>
      <c r="AJ60" s="224" t="s">
        <v>35</v>
      </c>
      <c r="AK60" s="224" t="s">
        <v>36</v>
      </c>
      <c r="AL60" s="224" t="s">
        <v>44</v>
      </c>
      <c r="AM60" s="224" t="s">
        <v>45</v>
      </c>
      <c r="AN60" s="224" t="s">
        <v>40</v>
      </c>
      <c r="AO60" s="224" t="s">
        <v>41</v>
      </c>
      <c r="AP60" s="224" t="s">
        <v>42</v>
      </c>
      <c r="AQ60" s="224" t="s">
        <v>43</v>
      </c>
      <c r="AR60" s="224" t="s">
        <v>35</v>
      </c>
      <c r="AS60" s="224" t="s">
        <v>36</v>
      </c>
      <c r="AT60" s="224" t="s">
        <v>44</v>
      </c>
      <c r="AU60" s="224" t="s">
        <v>45</v>
      </c>
      <c r="AV60" s="224" t="s">
        <v>40</v>
      </c>
      <c r="AW60" s="224" t="s">
        <v>41</v>
      </c>
      <c r="AX60" s="224" t="s">
        <v>42</v>
      </c>
      <c r="AY60" s="224" t="s">
        <v>43</v>
      </c>
      <c r="AZ60" s="224" t="s">
        <v>35</v>
      </c>
      <c r="BA60" s="224" t="s">
        <v>36</v>
      </c>
      <c r="BB60" s="224" t="s">
        <v>44</v>
      </c>
      <c r="BC60" s="224" t="s">
        <v>45</v>
      </c>
      <c r="BD60" s="224" t="s">
        <v>40</v>
      </c>
      <c r="BE60" s="224" t="s">
        <v>41</v>
      </c>
      <c r="BF60" s="224" t="s">
        <v>42</v>
      </c>
      <c r="BG60" s="224" t="s">
        <v>43</v>
      </c>
      <c r="BH60" s="224" t="s">
        <v>35</v>
      </c>
      <c r="BI60" s="224" t="s">
        <v>36</v>
      </c>
      <c r="BJ60" s="224" t="s">
        <v>44</v>
      </c>
      <c r="BK60" s="224" t="s">
        <v>45</v>
      </c>
      <c r="BL60" s="61" t="s">
        <v>46</v>
      </c>
      <c r="BM60" s="61" t="s">
        <v>47</v>
      </c>
      <c r="BN60" s="61" t="s">
        <v>48</v>
      </c>
      <c r="BO60" s="154" t="s">
        <v>801</v>
      </c>
    </row>
    <row r="61" spans="1:67" s="71" customFormat="1" x14ac:dyDescent="0.25">
      <c r="A61" s="62"/>
      <c r="B61" s="155" t="s">
        <v>158</v>
      </c>
      <c r="C61" s="155" t="s">
        <v>159</v>
      </c>
      <c r="D61" s="63" t="s">
        <v>160</v>
      </c>
      <c r="E61" s="62" t="s">
        <v>773</v>
      </c>
      <c r="F61" s="62" t="s">
        <v>774</v>
      </c>
      <c r="G61" s="62" t="s">
        <v>638</v>
      </c>
      <c r="H61" s="62" t="s">
        <v>639</v>
      </c>
      <c r="I61" s="156">
        <v>12986</v>
      </c>
      <c r="J61" s="155" t="s">
        <v>210</v>
      </c>
      <c r="K61" s="155" t="s">
        <v>775</v>
      </c>
      <c r="L61" s="157">
        <v>45566</v>
      </c>
      <c r="M61" s="157">
        <v>49217</v>
      </c>
      <c r="N61" s="63">
        <v>2035</v>
      </c>
      <c r="O61" s="158">
        <v>401267.4</v>
      </c>
      <c r="P61" s="155" t="s">
        <v>644</v>
      </c>
      <c r="Q61" s="68">
        <f>IF(P61="Yes",O61*1,I61*3.56+O61)</f>
        <v>447497.56000000006</v>
      </c>
      <c r="R61" s="66"/>
      <c r="S61" s="65">
        <v>0</v>
      </c>
      <c r="T61" s="65">
        <v>0</v>
      </c>
      <c r="U61" s="65">
        <v>0</v>
      </c>
      <c r="V61" s="63" t="s">
        <v>121</v>
      </c>
      <c r="W61" s="66"/>
      <c r="X61" s="65">
        <v>0</v>
      </c>
      <c r="Y61" s="65">
        <v>0</v>
      </c>
      <c r="Z61" s="69">
        <f>X61+Y61</f>
        <v>0</v>
      </c>
      <c r="AA61" s="65">
        <v>0</v>
      </c>
      <c r="AB61" s="65">
        <v>0</v>
      </c>
      <c r="AC61" s="65">
        <v>0</v>
      </c>
      <c r="AD61" s="65">
        <v>0</v>
      </c>
      <c r="AE61" s="65">
        <v>1629503</v>
      </c>
      <c r="AF61" s="65">
        <v>384713.65233200009</v>
      </c>
      <c r="AG61" s="65">
        <v>62783.907668</v>
      </c>
      <c r="AH61" s="69">
        <f>AF61+AG61</f>
        <v>447497.56000000006</v>
      </c>
      <c r="AI61" s="65">
        <v>0</v>
      </c>
      <c r="AJ61" s="65">
        <v>0</v>
      </c>
      <c r="AK61" s="65">
        <v>0</v>
      </c>
      <c r="AL61" s="65">
        <v>0</v>
      </c>
      <c r="AM61" s="65">
        <v>0</v>
      </c>
      <c r="AN61" s="65">
        <v>384713.65233200009</v>
      </c>
      <c r="AO61" s="65">
        <v>62783.907668</v>
      </c>
      <c r="AP61" s="69">
        <f>AN61+AO61</f>
        <v>447497.56000000006</v>
      </c>
      <c r="AQ61" s="65">
        <v>0</v>
      </c>
      <c r="AR61" s="65">
        <v>0</v>
      </c>
      <c r="AS61" s="65">
        <v>0</v>
      </c>
      <c r="AT61" s="65">
        <v>0</v>
      </c>
      <c r="AU61" s="65">
        <v>0</v>
      </c>
      <c r="AV61" s="65">
        <v>384713.65233200009</v>
      </c>
      <c r="AW61" s="65">
        <v>62783.907668</v>
      </c>
      <c r="AX61" s="69">
        <f>AV61+AW61</f>
        <v>447497.56000000006</v>
      </c>
      <c r="AY61" s="65">
        <v>0</v>
      </c>
      <c r="AZ61" s="65">
        <v>0</v>
      </c>
      <c r="BA61" s="65">
        <v>0</v>
      </c>
      <c r="BB61" s="65">
        <v>0</v>
      </c>
      <c r="BC61" s="65">
        <v>0</v>
      </c>
      <c r="BD61" s="65">
        <v>384713.65233200009</v>
      </c>
      <c r="BE61" s="65">
        <v>62783.907668</v>
      </c>
      <c r="BF61" s="69">
        <f>BD61+BE61</f>
        <v>447497.56000000006</v>
      </c>
      <c r="BG61" s="65">
        <v>0</v>
      </c>
      <c r="BH61" s="65">
        <v>0</v>
      </c>
      <c r="BI61" s="65">
        <v>0</v>
      </c>
      <c r="BJ61" s="65">
        <v>0</v>
      </c>
      <c r="BK61" s="65">
        <v>0</v>
      </c>
      <c r="BL61" s="66" t="s">
        <v>767</v>
      </c>
      <c r="BM61" s="66" t="s">
        <v>644</v>
      </c>
      <c r="BN61" s="66"/>
      <c r="BO61" s="71" t="s">
        <v>767</v>
      </c>
    </row>
    <row r="62" spans="1:67" s="71" customFormat="1" x14ac:dyDescent="0.25">
      <c r="A62" s="62" t="s">
        <v>688</v>
      </c>
      <c r="B62" s="155" t="s">
        <v>158</v>
      </c>
      <c r="C62" s="155" t="s">
        <v>159</v>
      </c>
      <c r="D62" s="63" t="s">
        <v>160</v>
      </c>
      <c r="E62" s="62" t="s">
        <v>776</v>
      </c>
      <c r="F62" s="62" t="s">
        <v>690</v>
      </c>
      <c r="G62" s="62" t="s">
        <v>691</v>
      </c>
      <c r="H62" s="62" t="s">
        <v>480</v>
      </c>
      <c r="I62" s="156">
        <v>19122</v>
      </c>
      <c r="J62" s="155" t="s">
        <v>210</v>
      </c>
      <c r="K62" s="155" t="s">
        <v>777</v>
      </c>
      <c r="L62" s="157">
        <v>45474</v>
      </c>
      <c r="M62" s="157">
        <v>47299</v>
      </c>
      <c r="N62" s="63">
        <v>2030</v>
      </c>
      <c r="O62" s="158">
        <v>475181.76</v>
      </c>
      <c r="P62" s="155" t="s">
        <v>644</v>
      </c>
      <c r="Q62" s="68">
        <f t="shared" ref="Q62:Q74" si="15">IF(P62="Yes",O62*1,I62*3.56+O62)</f>
        <v>543256.08000000007</v>
      </c>
      <c r="R62" s="66"/>
      <c r="S62" s="65">
        <v>0</v>
      </c>
      <c r="T62" s="65">
        <v>0</v>
      </c>
      <c r="U62" s="65">
        <v>0</v>
      </c>
      <c r="V62" s="63" t="s">
        <v>122</v>
      </c>
      <c r="W62" s="66"/>
      <c r="X62" s="65">
        <v>0</v>
      </c>
      <c r="Y62" s="65">
        <v>0</v>
      </c>
      <c r="Z62" s="69">
        <f t="shared" ref="Z62:Z74" si="16">X62+Y62</f>
        <v>0</v>
      </c>
      <c r="AA62" s="65">
        <v>0</v>
      </c>
      <c r="AB62" s="65">
        <v>0</v>
      </c>
      <c r="AC62" s="65">
        <v>0</v>
      </c>
      <c r="AD62" s="65">
        <v>0</v>
      </c>
      <c r="AE62" s="65">
        <v>0</v>
      </c>
      <c r="AF62" s="65">
        <v>467037.25197600009</v>
      </c>
      <c r="AG62" s="65">
        <v>76218.828024000002</v>
      </c>
      <c r="AH62" s="69">
        <f t="shared" ref="AH62:AH74" si="17">AF62+AG62</f>
        <v>543256.08000000007</v>
      </c>
      <c r="AI62" s="65">
        <v>0</v>
      </c>
      <c r="AJ62" s="65">
        <v>0</v>
      </c>
      <c r="AK62" s="65">
        <v>0</v>
      </c>
      <c r="AL62" s="65">
        <v>0</v>
      </c>
      <c r="AM62" s="65">
        <v>0</v>
      </c>
      <c r="AN62" s="65">
        <v>467037.25197600009</v>
      </c>
      <c r="AO62" s="65">
        <v>76218.828024000002</v>
      </c>
      <c r="AP62" s="69">
        <f t="shared" ref="AP62:AP74" si="18">AN62+AO62</f>
        <v>543256.08000000007</v>
      </c>
      <c r="AQ62" s="65">
        <v>0</v>
      </c>
      <c r="AR62" s="65">
        <v>0</v>
      </c>
      <c r="AS62" s="65">
        <v>0</v>
      </c>
      <c r="AT62" s="65">
        <v>0</v>
      </c>
      <c r="AU62" s="65">
        <v>0</v>
      </c>
      <c r="AV62" s="65">
        <v>467037.25197600009</v>
      </c>
      <c r="AW62" s="65">
        <v>76218.828024000002</v>
      </c>
      <c r="AX62" s="69">
        <f t="shared" ref="AX62:AX74" si="19">AV62+AW62</f>
        <v>543256.08000000007</v>
      </c>
      <c r="AY62" s="65">
        <v>0</v>
      </c>
      <c r="AZ62" s="65">
        <v>0</v>
      </c>
      <c r="BA62" s="65">
        <v>0</v>
      </c>
      <c r="BB62" s="65">
        <v>0</v>
      </c>
      <c r="BC62" s="65">
        <v>0</v>
      </c>
      <c r="BD62" s="65">
        <v>467037.25197600009</v>
      </c>
      <c r="BE62" s="65">
        <v>76218.828024000002</v>
      </c>
      <c r="BF62" s="69">
        <f t="shared" ref="BF62:BF74" si="20">BD62+BE62</f>
        <v>543256.08000000007</v>
      </c>
      <c r="BG62" s="65">
        <v>0</v>
      </c>
      <c r="BH62" s="65">
        <v>0</v>
      </c>
      <c r="BI62" s="65">
        <v>0</v>
      </c>
      <c r="BJ62" s="65">
        <v>0</v>
      </c>
      <c r="BK62" s="65">
        <v>0</v>
      </c>
      <c r="BL62" s="66" t="s">
        <v>644</v>
      </c>
      <c r="BM62" s="66" t="s">
        <v>644</v>
      </c>
      <c r="BN62" s="66"/>
      <c r="BO62" s="71" t="s">
        <v>767</v>
      </c>
    </row>
    <row r="63" spans="1:67" s="71" customFormat="1" x14ac:dyDescent="0.25">
      <c r="A63" s="62" t="s">
        <v>761</v>
      </c>
      <c r="B63" s="155" t="s">
        <v>158</v>
      </c>
      <c r="C63" s="155" t="s">
        <v>159</v>
      </c>
      <c r="D63" s="63" t="s">
        <v>160</v>
      </c>
      <c r="E63" s="62" t="s">
        <v>778</v>
      </c>
      <c r="F63" s="62" t="s">
        <v>763</v>
      </c>
      <c r="G63" s="62" t="s">
        <v>764</v>
      </c>
      <c r="H63" s="62" t="s">
        <v>765</v>
      </c>
      <c r="I63" s="156">
        <v>7632</v>
      </c>
      <c r="J63" s="155" t="s">
        <v>210</v>
      </c>
      <c r="K63" s="155" t="s">
        <v>779</v>
      </c>
      <c r="L63" s="157">
        <v>45717</v>
      </c>
      <c r="M63" s="157">
        <v>47542</v>
      </c>
      <c r="N63" s="63">
        <v>2030</v>
      </c>
      <c r="O63" s="158">
        <v>152640</v>
      </c>
      <c r="P63" s="155" t="s">
        <v>644</v>
      </c>
      <c r="Q63" s="68">
        <f t="shared" si="15"/>
        <v>179809.92000000001</v>
      </c>
      <c r="R63" s="66"/>
      <c r="S63" s="65">
        <v>0</v>
      </c>
      <c r="T63" s="65">
        <v>0</v>
      </c>
      <c r="U63" s="65">
        <v>0</v>
      </c>
      <c r="V63" s="63" t="s">
        <v>122</v>
      </c>
      <c r="W63" s="66"/>
      <c r="X63" s="65">
        <v>0</v>
      </c>
      <c r="Y63" s="65">
        <v>0</v>
      </c>
      <c r="Z63" s="69">
        <f t="shared" si="16"/>
        <v>0</v>
      </c>
      <c r="AA63" s="65">
        <v>0</v>
      </c>
      <c r="AB63" s="65">
        <v>0</v>
      </c>
      <c r="AC63" s="65">
        <v>0</v>
      </c>
      <c r="AD63" s="65">
        <v>0</v>
      </c>
      <c r="AE63" s="65">
        <v>0</v>
      </c>
      <c r="AF63" s="65">
        <v>51527.555199000002</v>
      </c>
      <c r="AG63" s="65">
        <v>8409.1148009999979</v>
      </c>
      <c r="AH63" s="69">
        <f t="shared" si="17"/>
        <v>59936.67</v>
      </c>
      <c r="AI63" s="65">
        <v>0</v>
      </c>
      <c r="AJ63" s="65">
        <v>0</v>
      </c>
      <c r="AK63" s="65">
        <v>0</v>
      </c>
      <c r="AL63" s="65">
        <v>0</v>
      </c>
      <c r="AM63" s="65">
        <v>0</v>
      </c>
      <c r="AN63" s="65">
        <v>154582.58822400001</v>
      </c>
      <c r="AO63" s="65">
        <v>25227.331775999999</v>
      </c>
      <c r="AP63" s="69">
        <f t="shared" si="18"/>
        <v>179809.92000000001</v>
      </c>
      <c r="AQ63" s="65">
        <v>0</v>
      </c>
      <c r="AR63" s="65">
        <v>0</v>
      </c>
      <c r="AS63" s="65">
        <v>0</v>
      </c>
      <c r="AT63" s="65">
        <v>0</v>
      </c>
      <c r="AU63" s="65">
        <v>0</v>
      </c>
      <c r="AV63" s="65">
        <v>154582.58822400001</v>
      </c>
      <c r="AW63" s="65">
        <v>25227.331775999999</v>
      </c>
      <c r="AX63" s="69">
        <f t="shared" si="19"/>
        <v>179809.92000000001</v>
      </c>
      <c r="AY63" s="65">
        <v>0</v>
      </c>
      <c r="AZ63" s="65">
        <v>0</v>
      </c>
      <c r="BA63" s="65">
        <v>0</v>
      </c>
      <c r="BB63" s="65">
        <v>0</v>
      </c>
      <c r="BC63" s="65">
        <v>0</v>
      </c>
      <c r="BD63" s="65">
        <v>154582.58822400001</v>
      </c>
      <c r="BE63" s="65">
        <v>25227.331775999999</v>
      </c>
      <c r="BF63" s="69">
        <f t="shared" si="20"/>
        <v>179809.92000000001</v>
      </c>
      <c r="BG63" s="65">
        <v>0</v>
      </c>
      <c r="BH63" s="65">
        <v>0</v>
      </c>
      <c r="BI63" s="65">
        <v>0</v>
      </c>
      <c r="BJ63" s="65">
        <v>0</v>
      </c>
      <c r="BK63" s="65">
        <v>0</v>
      </c>
      <c r="BL63" s="66" t="s">
        <v>644</v>
      </c>
      <c r="BM63" s="66" t="s">
        <v>644</v>
      </c>
      <c r="BN63" s="66"/>
      <c r="BO63" s="71" t="s">
        <v>767</v>
      </c>
    </row>
    <row r="64" spans="1:67" s="71" customFormat="1" x14ac:dyDescent="0.25">
      <c r="A64" s="62"/>
      <c r="B64" s="155" t="s">
        <v>158</v>
      </c>
      <c r="C64" s="155" t="s">
        <v>159</v>
      </c>
      <c r="D64" s="63" t="s">
        <v>160</v>
      </c>
      <c r="E64" s="62" t="s">
        <v>781</v>
      </c>
      <c r="F64" s="62" t="s">
        <v>782</v>
      </c>
      <c r="G64" s="62" t="s">
        <v>671</v>
      </c>
      <c r="H64" s="62" t="s">
        <v>513</v>
      </c>
      <c r="I64" s="156">
        <v>1350</v>
      </c>
      <c r="J64" s="155" t="s">
        <v>210</v>
      </c>
      <c r="K64" s="155" t="s">
        <v>782</v>
      </c>
      <c r="L64" s="157" t="s">
        <v>782</v>
      </c>
      <c r="M64" s="157" t="s">
        <v>782</v>
      </c>
      <c r="N64" s="63" t="s">
        <v>782</v>
      </c>
      <c r="O64" s="158">
        <v>39852</v>
      </c>
      <c r="P64" s="155" t="s">
        <v>644</v>
      </c>
      <c r="Q64" s="68">
        <f t="shared" si="15"/>
        <v>44658</v>
      </c>
      <c r="R64" s="66"/>
      <c r="S64" s="65">
        <v>0</v>
      </c>
      <c r="T64" s="65">
        <v>0</v>
      </c>
      <c r="U64" s="65">
        <v>0</v>
      </c>
      <c r="V64" s="63" t="s">
        <v>121</v>
      </c>
      <c r="W64" s="66"/>
      <c r="X64" s="65">
        <v>0</v>
      </c>
      <c r="Y64" s="65">
        <v>0</v>
      </c>
      <c r="Z64" s="69">
        <f t="shared" si="16"/>
        <v>0</v>
      </c>
      <c r="AA64" s="65">
        <v>0</v>
      </c>
      <c r="AB64" s="65">
        <v>0</v>
      </c>
      <c r="AC64" s="65">
        <v>0</v>
      </c>
      <c r="AD64" s="65">
        <v>0</v>
      </c>
      <c r="AE64" s="65">
        <v>0</v>
      </c>
      <c r="AF64" s="65">
        <v>0</v>
      </c>
      <c r="AG64" s="65">
        <v>0</v>
      </c>
      <c r="AH64" s="69">
        <f t="shared" si="17"/>
        <v>0</v>
      </c>
      <c r="AI64" s="65">
        <v>0</v>
      </c>
      <c r="AJ64" s="65">
        <v>0</v>
      </c>
      <c r="AK64" s="65">
        <v>0</v>
      </c>
      <c r="AL64" s="65">
        <v>0</v>
      </c>
      <c r="AM64" s="65">
        <v>233000</v>
      </c>
      <c r="AN64" s="65">
        <v>38392.482600000003</v>
      </c>
      <c r="AO64" s="65">
        <v>6265.5173999999988</v>
      </c>
      <c r="AP64" s="69">
        <f t="shared" si="18"/>
        <v>44658</v>
      </c>
      <c r="AQ64" s="65">
        <v>0</v>
      </c>
      <c r="AR64" s="65">
        <v>0</v>
      </c>
      <c r="AS64" s="65">
        <v>0</v>
      </c>
      <c r="AT64" s="65">
        <v>0</v>
      </c>
      <c r="AU64" s="65">
        <v>0</v>
      </c>
      <c r="AV64" s="65">
        <v>38392.482600000003</v>
      </c>
      <c r="AW64" s="65">
        <v>6265.5173999999988</v>
      </c>
      <c r="AX64" s="69">
        <f t="shared" si="19"/>
        <v>44658</v>
      </c>
      <c r="AY64" s="65">
        <v>0</v>
      </c>
      <c r="AZ64" s="65">
        <v>0</v>
      </c>
      <c r="BA64" s="65">
        <v>0</v>
      </c>
      <c r="BB64" s="65">
        <v>0</v>
      </c>
      <c r="BC64" s="65">
        <v>0</v>
      </c>
      <c r="BD64" s="65">
        <v>38392.482600000003</v>
      </c>
      <c r="BE64" s="65">
        <v>6265.5173999999988</v>
      </c>
      <c r="BF64" s="69">
        <f t="shared" si="20"/>
        <v>44658</v>
      </c>
      <c r="BG64" s="65">
        <v>0</v>
      </c>
      <c r="BH64" s="65">
        <v>0</v>
      </c>
      <c r="BI64" s="65">
        <v>0</v>
      </c>
      <c r="BJ64" s="65">
        <v>0</v>
      </c>
      <c r="BK64" s="65">
        <v>0</v>
      </c>
      <c r="BL64" s="66" t="s">
        <v>767</v>
      </c>
      <c r="BM64" s="66" t="s">
        <v>644</v>
      </c>
      <c r="BN64" s="66"/>
      <c r="BO64" s="71" t="s">
        <v>644</v>
      </c>
    </row>
    <row r="65" spans="1:67" s="71" customFormat="1" x14ac:dyDescent="0.25">
      <c r="A65" s="62" t="s">
        <v>654</v>
      </c>
      <c r="B65" s="155" t="s">
        <v>158</v>
      </c>
      <c r="C65" s="155" t="s">
        <v>159</v>
      </c>
      <c r="D65" s="63" t="s">
        <v>160</v>
      </c>
      <c r="E65" s="62" t="s">
        <v>783</v>
      </c>
      <c r="F65" s="62" t="s">
        <v>784</v>
      </c>
      <c r="G65" s="62" t="s">
        <v>638</v>
      </c>
      <c r="H65" s="62" t="s">
        <v>639</v>
      </c>
      <c r="I65" s="156">
        <v>14672</v>
      </c>
      <c r="J65" s="155" t="s">
        <v>210</v>
      </c>
      <c r="K65" s="155" t="s">
        <v>785</v>
      </c>
      <c r="L65" s="157">
        <v>45413</v>
      </c>
      <c r="M65" s="157">
        <v>49064</v>
      </c>
      <c r="N65" s="63">
        <v>2035</v>
      </c>
      <c r="O65" s="158">
        <v>418152</v>
      </c>
      <c r="P65" s="155" t="s">
        <v>644</v>
      </c>
      <c r="Q65" s="68">
        <f t="shared" si="15"/>
        <v>470384.32</v>
      </c>
      <c r="R65" s="66"/>
      <c r="S65" s="65">
        <v>0</v>
      </c>
      <c r="T65" s="65">
        <v>0</v>
      </c>
      <c r="U65" s="65">
        <v>0</v>
      </c>
      <c r="V65" s="63" t="s">
        <v>122</v>
      </c>
      <c r="W65" s="66"/>
      <c r="X65" s="65">
        <v>67398.184601000001</v>
      </c>
      <c r="Y65" s="65">
        <v>10999.145398999999</v>
      </c>
      <c r="Z65" s="69">
        <f t="shared" si="16"/>
        <v>78397.33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404389.12479999999</v>
      </c>
      <c r="AG65" s="65">
        <v>65994.875199999995</v>
      </c>
      <c r="AH65" s="69">
        <f t="shared" si="17"/>
        <v>470384</v>
      </c>
      <c r="AI65" s="65">
        <v>0</v>
      </c>
      <c r="AJ65" s="65">
        <v>0</v>
      </c>
      <c r="AK65" s="65">
        <v>0</v>
      </c>
      <c r="AL65" s="65">
        <v>0</v>
      </c>
      <c r="AM65" s="65">
        <v>0</v>
      </c>
      <c r="AN65" s="65">
        <v>404389.12479999999</v>
      </c>
      <c r="AO65" s="65">
        <v>65994.875199999995</v>
      </c>
      <c r="AP65" s="69">
        <f t="shared" si="18"/>
        <v>470384</v>
      </c>
      <c r="AQ65" s="65">
        <v>0</v>
      </c>
      <c r="AR65" s="65">
        <v>0</v>
      </c>
      <c r="AS65" s="65">
        <v>0</v>
      </c>
      <c r="AT65" s="65">
        <v>0</v>
      </c>
      <c r="AU65" s="65">
        <v>0</v>
      </c>
      <c r="AV65" s="65">
        <v>404389.12479999999</v>
      </c>
      <c r="AW65" s="65">
        <v>65994.875199999995</v>
      </c>
      <c r="AX65" s="69">
        <f t="shared" si="19"/>
        <v>470384</v>
      </c>
      <c r="AY65" s="65">
        <v>0</v>
      </c>
      <c r="AZ65" s="65">
        <v>0</v>
      </c>
      <c r="BA65" s="65">
        <v>0</v>
      </c>
      <c r="BB65" s="65">
        <v>0</v>
      </c>
      <c r="BC65" s="65">
        <v>0</v>
      </c>
      <c r="BD65" s="65">
        <v>404389.12479999999</v>
      </c>
      <c r="BE65" s="65">
        <v>65994.875199999995</v>
      </c>
      <c r="BF65" s="69">
        <f t="shared" si="20"/>
        <v>470384</v>
      </c>
      <c r="BG65" s="65">
        <v>0</v>
      </c>
      <c r="BH65" s="65">
        <v>0</v>
      </c>
      <c r="BI65" s="65">
        <v>0</v>
      </c>
      <c r="BJ65" s="65">
        <v>0</v>
      </c>
      <c r="BK65" s="65">
        <v>0</v>
      </c>
      <c r="BL65" s="66" t="s">
        <v>644</v>
      </c>
      <c r="BM65" s="66" t="s">
        <v>644</v>
      </c>
      <c r="BN65" s="66"/>
      <c r="BO65" s="71" t="s">
        <v>767</v>
      </c>
    </row>
    <row r="66" spans="1:67" s="71" customFormat="1" x14ac:dyDescent="0.25">
      <c r="A66" s="62"/>
      <c r="B66" s="155" t="s">
        <v>158</v>
      </c>
      <c r="C66" s="155" t="s">
        <v>159</v>
      </c>
      <c r="D66" s="63" t="s">
        <v>160</v>
      </c>
      <c r="E66" s="62"/>
      <c r="F66" s="62"/>
      <c r="G66" s="62"/>
      <c r="H66" s="62"/>
      <c r="I66" s="156"/>
      <c r="J66" s="155"/>
      <c r="K66" s="155"/>
      <c r="L66" s="157"/>
      <c r="M66" s="157"/>
      <c r="N66" s="63"/>
      <c r="O66" s="158"/>
      <c r="P66" s="155"/>
      <c r="Q66" s="68">
        <f t="shared" si="15"/>
        <v>0</v>
      </c>
      <c r="R66" s="66"/>
      <c r="S66" s="65"/>
      <c r="T66" s="65"/>
      <c r="U66" s="65"/>
      <c r="V66" s="63"/>
      <c r="W66" s="66"/>
      <c r="X66" s="65"/>
      <c r="Y66" s="65"/>
      <c r="Z66" s="69">
        <f t="shared" si="16"/>
        <v>0</v>
      </c>
      <c r="AA66" s="65"/>
      <c r="AB66" s="65"/>
      <c r="AC66" s="65"/>
      <c r="AD66" s="65"/>
      <c r="AE66" s="65"/>
      <c r="AF66" s="65"/>
      <c r="AG66" s="65"/>
      <c r="AH66" s="69">
        <f t="shared" si="17"/>
        <v>0</v>
      </c>
      <c r="AI66" s="65"/>
      <c r="AJ66" s="65"/>
      <c r="AK66" s="65"/>
      <c r="AL66" s="65"/>
      <c r="AM66" s="65"/>
      <c r="AN66" s="65"/>
      <c r="AO66" s="65"/>
      <c r="AP66" s="69">
        <f t="shared" si="18"/>
        <v>0</v>
      </c>
      <c r="AQ66" s="65"/>
      <c r="AR66" s="65"/>
      <c r="AS66" s="65"/>
      <c r="AT66" s="65"/>
      <c r="AU66" s="65"/>
      <c r="AV66" s="65"/>
      <c r="AW66" s="65"/>
      <c r="AX66" s="69">
        <f t="shared" si="19"/>
        <v>0</v>
      </c>
      <c r="AY66" s="65"/>
      <c r="AZ66" s="65"/>
      <c r="BA66" s="65"/>
      <c r="BB66" s="65"/>
      <c r="BC66" s="65"/>
      <c r="BD66" s="65"/>
      <c r="BE66" s="65"/>
      <c r="BF66" s="69">
        <f t="shared" si="20"/>
        <v>0</v>
      </c>
      <c r="BG66" s="65"/>
      <c r="BH66" s="65"/>
      <c r="BI66" s="65"/>
      <c r="BJ66" s="65"/>
      <c r="BK66" s="65"/>
      <c r="BL66" s="66"/>
      <c r="BM66" s="66"/>
      <c r="BN66" s="66"/>
    </row>
    <row r="67" spans="1:67" s="71" customFormat="1" x14ac:dyDescent="0.25">
      <c r="A67" s="62"/>
      <c r="B67" s="155" t="s">
        <v>158</v>
      </c>
      <c r="C67" s="155" t="s">
        <v>159</v>
      </c>
      <c r="D67" s="63" t="s">
        <v>160</v>
      </c>
      <c r="E67" s="62"/>
      <c r="F67" s="62"/>
      <c r="G67" s="62"/>
      <c r="H67" s="62"/>
      <c r="I67" s="156"/>
      <c r="J67" s="155"/>
      <c r="K67" s="155"/>
      <c r="L67" s="157"/>
      <c r="M67" s="157"/>
      <c r="N67" s="63"/>
      <c r="O67" s="158"/>
      <c r="P67" s="155"/>
      <c r="Q67" s="68">
        <f t="shared" si="15"/>
        <v>0</v>
      </c>
      <c r="R67" s="66"/>
      <c r="S67" s="65"/>
      <c r="T67" s="65"/>
      <c r="U67" s="65"/>
      <c r="V67" s="63"/>
      <c r="W67" s="66"/>
      <c r="X67" s="65"/>
      <c r="Y67" s="65"/>
      <c r="Z67" s="69">
        <f t="shared" si="16"/>
        <v>0</v>
      </c>
      <c r="AA67" s="65"/>
      <c r="AB67" s="65"/>
      <c r="AC67" s="65"/>
      <c r="AD67" s="65"/>
      <c r="AE67" s="65"/>
      <c r="AF67" s="65"/>
      <c r="AG67" s="65"/>
      <c r="AH67" s="69">
        <f t="shared" si="17"/>
        <v>0</v>
      </c>
      <c r="AI67" s="65"/>
      <c r="AJ67" s="65"/>
      <c r="AK67" s="65"/>
      <c r="AL67" s="65"/>
      <c r="AM67" s="65"/>
      <c r="AN67" s="65"/>
      <c r="AO67" s="65"/>
      <c r="AP67" s="69">
        <f t="shared" si="18"/>
        <v>0</v>
      </c>
      <c r="AQ67" s="65"/>
      <c r="AR67" s="65"/>
      <c r="AS67" s="65"/>
      <c r="AT67" s="65"/>
      <c r="AU67" s="65"/>
      <c r="AV67" s="65"/>
      <c r="AW67" s="65"/>
      <c r="AX67" s="69">
        <f t="shared" si="19"/>
        <v>0</v>
      </c>
      <c r="AY67" s="65"/>
      <c r="AZ67" s="65"/>
      <c r="BA67" s="65"/>
      <c r="BB67" s="65"/>
      <c r="BC67" s="65"/>
      <c r="BD67" s="65"/>
      <c r="BE67" s="65"/>
      <c r="BF67" s="69">
        <f t="shared" si="20"/>
        <v>0</v>
      </c>
      <c r="BG67" s="65"/>
      <c r="BH67" s="65"/>
      <c r="BI67" s="65"/>
      <c r="BJ67" s="65"/>
      <c r="BK67" s="65"/>
      <c r="BL67" s="66"/>
      <c r="BM67" s="66"/>
      <c r="BN67" s="66"/>
    </row>
    <row r="68" spans="1:67" s="71" customFormat="1" x14ac:dyDescent="0.25">
      <c r="A68" s="62"/>
      <c r="B68" s="155" t="s">
        <v>158</v>
      </c>
      <c r="C68" s="155" t="s">
        <v>159</v>
      </c>
      <c r="D68" s="63" t="s">
        <v>160</v>
      </c>
      <c r="E68" s="62"/>
      <c r="F68" s="62"/>
      <c r="G68" s="62"/>
      <c r="H68" s="62"/>
      <c r="I68" s="156"/>
      <c r="J68" s="155"/>
      <c r="K68" s="155"/>
      <c r="L68" s="157"/>
      <c r="M68" s="157"/>
      <c r="N68" s="63"/>
      <c r="O68" s="158"/>
      <c r="P68" s="155"/>
      <c r="Q68" s="68">
        <f t="shared" si="15"/>
        <v>0</v>
      </c>
      <c r="R68" s="66"/>
      <c r="S68" s="65"/>
      <c r="T68" s="65"/>
      <c r="U68" s="65"/>
      <c r="V68" s="63"/>
      <c r="W68" s="66"/>
      <c r="X68" s="65"/>
      <c r="Y68" s="65"/>
      <c r="Z68" s="69">
        <f t="shared" si="16"/>
        <v>0</v>
      </c>
      <c r="AA68" s="65"/>
      <c r="AB68" s="65"/>
      <c r="AC68" s="65"/>
      <c r="AD68" s="65"/>
      <c r="AE68" s="65"/>
      <c r="AF68" s="65"/>
      <c r="AG68" s="65"/>
      <c r="AH68" s="69">
        <f t="shared" si="17"/>
        <v>0</v>
      </c>
      <c r="AI68" s="65"/>
      <c r="AJ68" s="65"/>
      <c r="AK68" s="65"/>
      <c r="AL68" s="65"/>
      <c r="AM68" s="65"/>
      <c r="AN68" s="65"/>
      <c r="AO68" s="65"/>
      <c r="AP68" s="69">
        <f t="shared" si="18"/>
        <v>0</v>
      </c>
      <c r="AQ68" s="65"/>
      <c r="AR68" s="65"/>
      <c r="AS68" s="65"/>
      <c r="AT68" s="65"/>
      <c r="AU68" s="65"/>
      <c r="AV68" s="65"/>
      <c r="AW68" s="65"/>
      <c r="AX68" s="69">
        <f t="shared" si="19"/>
        <v>0</v>
      </c>
      <c r="AY68" s="65"/>
      <c r="AZ68" s="65"/>
      <c r="BA68" s="65"/>
      <c r="BB68" s="65"/>
      <c r="BC68" s="65"/>
      <c r="BD68" s="65"/>
      <c r="BE68" s="65"/>
      <c r="BF68" s="69">
        <f t="shared" si="20"/>
        <v>0</v>
      </c>
      <c r="BG68" s="65"/>
      <c r="BH68" s="65"/>
      <c r="BI68" s="65"/>
      <c r="BJ68" s="65"/>
      <c r="BK68" s="65"/>
      <c r="BL68" s="66"/>
      <c r="BM68" s="66"/>
      <c r="BN68" s="66"/>
    </row>
    <row r="69" spans="1:67" s="71" customFormat="1" x14ac:dyDescent="0.25">
      <c r="A69" s="62"/>
      <c r="B69" s="155" t="s">
        <v>158</v>
      </c>
      <c r="C69" s="155" t="s">
        <v>159</v>
      </c>
      <c r="D69" s="63" t="s">
        <v>160</v>
      </c>
      <c r="E69" s="62"/>
      <c r="F69" s="62"/>
      <c r="G69" s="62"/>
      <c r="H69" s="62"/>
      <c r="I69" s="156"/>
      <c r="J69" s="155"/>
      <c r="K69" s="155"/>
      <c r="L69" s="157"/>
      <c r="M69" s="157"/>
      <c r="N69" s="63"/>
      <c r="O69" s="158"/>
      <c r="P69" s="155"/>
      <c r="Q69" s="68">
        <f t="shared" si="15"/>
        <v>0</v>
      </c>
      <c r="R69" s="66"/>
      <c r="S69" s="65"/>
      <c r="T69" s="65"/>
      <c r="U69" s="65"/>
      <c r="V69" s="63"/>
      <c r="W69" s="66"/>
      <c r="X69" s="65"/>
      <c r="Y69" s="65"/>
      <c r="Z69" s="69">
        <f t="shared" si="16"/>
        <v>0</v>
      </c>
      <c r="AA69" s="65"/>
      <c r="AB69" s="65"/>
      <c r="AC69" s="65"/>
      <c r="AD69" s="65"/>
      <c r="AE69" s="65"/>
      <c r="AF69" s="65"/>
      <c r="AG69" s="65"/>
      <c r="AH69" s="69">
        <f t="shared" si="17"/>
        <v>0</v>
      </c>
      <c r="AI69" s="65"/>
      <c r="AJ69" s="65"/>
      <c r="AK69" s="65"/>
      <c r="AL69" s="65"/>
      <c r="AM69" s="65"/>
      <c r="AN69" s="65"/>
      <c r="AO69" s="65"/>
      <c r="AP69" s="69">
        <f t="shared" si="18"/>
        <v>0</v>
      </c>
      <c r="AQ69" s="65"/>
      <c r="AR69" s="65"/>
      <c r="AS69" s="65"/>
      <c r="AT69" s="65"/>
      <c r="AU69" s="65"/>
      <c r="AV69" s="65"/>
      <c r="AW69" s="65"/>
      <c r="AX69" s="69">
        <f t="shared" si="19"/>
        <v>0</v>
      </c>
      <c r="AY69" s="65"/>
      <c r="AZ69" s="65"/>
      <c r="BA69" s="65"/>
      <c r="BB69" s="65"/>
      <c r="BC69" s="65"/>
      <c r="BD69" s="65"/>
      <c r="BE69" s="65"/>
      <c r="BF69" s="69">
        <f t="shared" si="20"/>
        <v>0</v>
      </c>
      <c r="BG69" s="65"/>
      <c r="BH69" s="65"/>
      <c r="BI69" s="65"/>
      <c r="BJ69" s="65"/>
      <c r="BK69" s="65"/>
      <c r="BL69" s="66"/>
      <c r="BM69" s="66"/>
      <c r="BN69" s="66"/>
    </row>
    <row r="70" spans="1:67" s="71" customFormat="1" x14ac:dyDescent="0.25">
      <c r="A70" s="62"/>
      <c r="B70" s="155" t="s">
        <v>158</v>
      </c>
      <c r="C70" s="155" t="s">
        <v>159</v>
      </c>
      <c r="D70" s="63" t="s">
        <v>160</v>
      </c>
      <c r="E70" s="62"/>
      <c r="F70" s="62"/>
      <c r="G70" s="62"/>
      <c r="H70" s="62"/>
      <c r="I70" s="156"/>
      <c r="J70" s="155"/>
      <c r="K70" s="155"/>
      <c r="L70" s="157"/>
      <c r="M70" s="157"/>
      <c r="N70" s="63"/>
      <c r="O70" s="158"/>
      <c r="P70" s="155"/>
      <c r="Q70" s="68">
        <f t="shared" si="15"/>
        <v>0</v>
      </c>
      <c r="R70" s="66"/>
      <c r="S70" s="65"/>
      <c r="T70" s="65"/>
      <c r="U70" s="65"/>
      <c r="V70" s="63"/>
      <c r="W70" s="66"/>
      <c r="X70" s="65"/>
      <c r="Y70" s="65"/>
      <c r="Z70" s="69">
        <f t="shared" si="16"/>
        <v>0</v>
      </c>
      <c r="AA70" s="65"/>
      <c r="AB70" s="65"/>
      <c r="AC70" s="65"/>
      <c r="AD70" s="65"/>
      <c r="AE70" s="65"/>
      <c r="AF70" s="65"/>
      <c r="AG70" s="65"/>
      <c r="AH70" s="69">
        <f t="shared" si="17"/>
        <v>0</v>
      </c>
      <c r="AI70" s="65"/>
      <c r="AJ70" s="65"/>
      <c r="AK70" s="65"/>
      <c r="AL70" s="65"/>
      <c r="AM70" s="65"/>
      <c r="AN70" s="65"/>
      <c r="AO70" s="65"/>
      <c r="AP70" s="69">
        <f t="shared" si="18"/>
        <v>0</v>
      </c>
      <c r="AQ70" s="65"/>
      <c r="AR70" s="65"/>
      <c r="AS70" s="65"/>
      <c r="AT70" s="65"/>
      <c r="AU70" s="65"/>
      <c r="AV70" s="65"/>
      <c r="AW70" s="65"/>
      <c r="AX70" s="69">
        <f t="shared" si="19"/>
        <v>0</v>
      </c>
      <c r="AY70" s="65"/>
      <c r="AZ70" s="65"/>
      <c r="BA70" s="65"/>
      <c r="BB70" s="65"/>
      <c r="BC70" s="65"/>
      <c r="BD70" s="65"/>
      <c r="BE70" s="65"/>
      <c r="BF70" s="69">
        <f t="shared" si="20"/>
        <v>0</v>
      </c>
      <c r="BG70" s="65"/>
      <c r="BH70" s="65"/>
      <c r="BI70" s="65"/>
      <c r="BJ70" s="65"/>
      <c r="BK70" s="65"/>
      <c r="BL70" s="66"/>
      <c r="BM70" s="66"/>
      <c r="BN70" s="66"/>
    </row>
    <row r="71" spans="1:67" s="71" customFormat="1" x14ac:dyDescent="0.25">
      <c r="A71" s="62"/>
      <c r="B71" s="155" t="s">
        <v>158</v>
      </c>
      <c r="C71" s="155" t="s">
        <v>159</v>
      </c>
      <c r="D71" s="63" t="s">
        <v>160</v>
      </c>
      <c r="E71" s="62"/>
      <c r="F71" s="62"/>
      <c r="G71" s="62"/>
      <c r="H71" s="62"/>
      <c r="I71" s="156"/>
      <c r="J71" s="155"/>
      <c r="K71" s="155"/>
      <c r="L71" s="157"/>
      <c r="M71" s="157"/>
      <c r="N71" s="63"/>
      <c r="O71" s="158"/>
      <c r="P71" s="155"/>
      <c r="Q71" s="68">
        <f t="shared" si="15"/>
        <v>0</v>
      </c>
      <c r="R71" s="66"/>
      <c r="S71" s="65"/>
      <c r="T71" s="65"/>
      <c r="U71" s="65"/>
      <c r="V71" s="63"/>
      <c r="W71" s="66"/>
      <c r="X71" s="65"/>
      <c r="Y71" s="65"/>
      <c r="Z71" s="69">
        <f t="shared" si="16"/>
        <v>0</v>
      </c>
      <c r="AA71" s="65"/>
      <c r="AB71" s="65"/>
      <c r="AC71" s="65"/>
      <c r="AD71" s="65"/>
      <c r="AE71" s="65"/>
      <c r="AF71" s="65"/>
      <c r="AG71" s="65"/>
      <c r="AH71" s="69">
        <f t="shared" si="17"/>
        <v>0</v>
      </c>
      <c r="AI71" s="65"/>
      <c r="AJ71" s="65"/>
      <c r="AK71" s="65"/>
      <c r="AL71" s="65"/>
      <c r="AM71" s="65"/>
      <c r="AN71" s="65"/>
      <c r="AO71" s="65"/>
      <c r="AP71" s="69">
        <f t="shared" si="18"/>
        <v>0</v>
      </c>
      <c r="AQ71" s="65"/>
      <c r="AR71" s="65"/>
      <c r="AS71" s="65"/>
      <c r="AT71" s="65"/>
      <c r="AU71" s="65"/>
      <c r="AV71" s="65"/>
      <c r="AW71" s="65"/>
      <c r="AX71" s="69">
        <f t="shared" si="19"/>
        <v>0</v>
      </c>
      <c r="AY71" s="65"/>
      <c r="AZ71" s="65"/>
      <c r="BA71" s="65"/>
      <c r="BB71" s="65"/>
      <c r="BC71" s="65"/>
      <c r="BD71" s="65"/>
      <c r="BE71" s="65"/>
      <c r="BF71" s="69">
        <f t="shared" si="20"/>
        <v>0</v>
      </c>
      <c r="BG71" s="65"/>
      <c r="BH71" s="65"/>
      <c r="BI71" s="65"/>
      <c r="BJ71" s="65"/>
      <c r="BK71" s="65"/>
      <c r="BL71" s="66"/>
      <c r="BM71" s="66"/>
      <c r="BN71" s="66"/>
    </row>
    <row r="72" spans="1:67" s="71" customFormat="1" x14ac:dyDescent="0.25">
      <c r="A72" s="62"/>
      <c r="B72" s="155" t="s">
        <v>158</v>
      </c>
      <c r="C72" s="155" t="s">
        <v>159</v>
      </c>
      <c r="D72" s="63" t="s">
        <v>160</v>
      </c>
      <c r="E72" s="62"/>
      <c r="F72" s="62"/>
      <c r="G72" s="62"/>
      <c r="H72" s="62"/>
      <c r="I72" s="156"/>
      <c r="J72" s="155"/>
      <c r="K72" s="155"/>
      <c r="L72" s="157"/>
      <c r="M72" s="157"/>
      <c r="N72" s="63"/>
      <c r="O72" s="158"/>
      <c r="P72" s="155"/>
      <c r="Q72" s="68">
        <f t="shared" si="15"/>
        <v>0</v>
      </c>
      <c r="R72" s="66"/>
      <c r="S72" s="65"/>
      <c r="T72" s="65"/>
      <c r="U72" s="65"/>
      <c r="V72" s="63"/>
      <c r="W72" s="66"/>
      <c r="X72" s="65"/>
      <c r="Y72" s="65"/>
      <c r="Z72" s="69">
        <f t="shared" si="16"/>
        <v>0</v>
      </c>
      <c r="AA72" s="65"/>
      <c r="AB72" s="65"/>
      <c r="AC72" s="65"/>
      <c r="AD72" s="65"/>
      <c r="AE72" s="65"/>
      <c r="AF72" s="65"/>
      <c r="AG72" s="65"/>
      <c r="AH72" s="69">
        <f t="shared" si="17"/>
        <v>0</v>
      </c>
      <c r="AI72" s="65"/>
      <c r="AJ72" s="65"/>
      <c r="AK72" s="65"/>
      <c r="AL72" s="65"/>
      <c r="AM72" s="65"/>
      <c r="AN72" s="65"/>
      <c r="AO72" s="65"/>
      <c r="AP72" s="69">
        <f t="shared" si="18"/>
        <v>0</v>
      </c>
      <c r="AQ72" s="65"/>
      <c r="AR72" s="65"/>
      <c r="AS72" s="65"/>
      <c r="AT72" s="65"/>
      <c r="AU72" s="65"/>
      <c r="AV72" s="65"/>
      <c r="AW72" s="65"/>
      <c r="AX72" s="69">
        <f t="shared" si="19"/>
        <v>0</v>
      </c>
      <c r="AY72" s="65"/>
      <c r="AZ72" s="65"/>
      <c r="BA72" s="65"/>
      <c r="BB72" s="65"/>
      <c r="BC72" s="65"/>
      <c r="BD72" s="65"/>
      <c r="BE72" s="65"/>
      <c r="BF72" s="69">
        <f t="shared" si="20"/>
        <v>0</v>
      </c>
      <c r="BG72" s="65"/>
      <c r="BH72" s="65"/>
      <c r="BI72" s="65"/>
      <c r="BJ72" s="65"/>
      <c r="BK72" s="65"/>
      <c r="BL72" s="66"/>
      <c r="BM72" s="66"/>
      <c r="BN72" s="66"/>
    </row>
    <row r="73" spans="1:67" s="71" customFormat="1" x14ac:dyDescent="0.25">
      <c r="A73" s="62"/>
      <c r="B73" s="155" t="s">
        <v>158</v>
      </c>
      <c r="C73" s="155" t="s">
        <v>159</v>
      </c>
      <c r="D73" s="63" t="s">
        <v>160</v>
      </c>
      <c r="E73" s="62"/>
      <c r="F73" s="62"/>
      <c r="G73" s="62"/>
      <c r="H73" s="62"/>
      <c r="I73" s="156"/>
      <c r="J73" s="155"/>
      <c r="K73" s="155"/>
      <c r="L73" s="157"/>
      <c r="M73" s="157"/>
      <c r="N73" s="63"/>
      <c r="O73" s="158"/>
      <c r="P73" s="155"/>
      <c r="Q73" s="68">
        <f t="shared" si="15"/>
        <v>0</v>
      </c>
      <c r="R73" s="66"/>
      <c r="S73" s="65"/>
      <c r="T73" s="65"/>
      <c r="U73" s="65"/>
      <c r="V73" s="63"/>
      <c r="W73" s="66"/>
      <c r="X73" s="65"/>
      <c r="Y73" s="65"/>
      <c r="Z73" s="69">
        <f t="shared" si="16"/>
        <v>0</v>
      </c>
      <c r="AA73" s="65"/>
      <c r="AB73" s="65"/>
      <c r="AC73" s="65"/>
      <c r="AD73" s="65"/>
      <c r="AE73" s="65"/>
      <c r="AF73" s="65"/>
      <c r="AG73" s="65"/>
      <c r="AH73" s="69">
        <f t="shared" si="17"/>
        <v>0</v>
      </c>
      <c r="AI73" s="65"/>
      <c r="AJ73" s="65"/>
      <c r="AK73" s="65"/>
      <c r="AL73" s="65"/>
      <c r="AM73" s="65"/>
      <c r="AN73" s="65"/>
      <c r="AO73" s="65"/>
      <c r="AP73" s="69">
        <f t="shared" si="18"/>
        <v>0</v>
      </c>
      <c r="AQ73" s="65"/>
      <c r="AR73" s="65"/>
      <c r="AS73" s="65"/>
      <c r="AT73" s="65"/>
      <c r="AU73" s="65"/>
      <c r="AV73" s="65"/>
      <c r="AW73" s="65"/>
      <c r="AX73" s="69">
        <f t="shared" si="19"/>
        <v>0</v>
      </c>
      <c r="AY73" s="65"/>
      <c r="AZ73" s="65"/>
      <c r="BA73" s="65"/>
      <c r="BB73" s="65"/>
      <c r="BC73" s="65"/>
      <c r="BD73" s="65"/>
      <c r="BE73" s="65"/>
      <c r="BF73" s="69">
        <f t="shared" si="20"/>
        <v>0</v>
      </c>
      <c r="BG73" s="65"/>
      <c r="BH73" s="65"/>
      <c r="BI73" s="65"/>
      <c r="BJ73" s="65"/>
      <c r="BK73" s="65"/>
      <c r="BL73" s="66"/>
      <c r="BM73" s="66"/>
      <c r="BN73" s="66"/>
    </row>
    <row r="74" spans="1:67" s="71" customFormat="1" x14ac:dyDescent="0.25">
      <c r="A74" s="62"/>
      <c r="B74" s="155" t="s">
        <v>158</v>
      </c>
      <c r="C74" s="155" t="s">
        <v>159</v>
      </c>
      <c r="D74" s="63" t="s">
        <v>160</v>
      </c>
      <c r="E74" s="62"/>
      <c r="F74" s="62"/>
      <c r="G74" s="62"/>
      <c r="H74" s="62"/>
      <c r="I74" s="156"/>
      <c r="J74" s="155"/>
      <c r="K74" s="155"/>
      <c r="L74" s="157"/>
      <c r="M74" s="157"/>
      <c r="N74" s="63"/>
      <c r="O74" s="158"/>
      <c r="P74" s="155"/>
      <c r="Q74" s="68">
        <f t="shared" si="15"/>
        <v>0</v>
      </c>
      <c r="R74" s="66"/>
      <c r="S74" s="65"/>
      <c r="T74" s="65"/>
      <c r="U74" s="65"/>
      <c r="V74" s="63"/>
      <c r="W74" s="66"/>
      <c r="X74" s="65"/>
      <c r="Y74" s="65"/>
      <c r="Z74" s="69">
        <f t="shared" si="16"/>
        <v>0</v>
      </c>
      <c r="AA74" s="65"/>
      <c r="AB74" s="65"/>
      <c r="AC74" s="65"/>
      <c r="AD74" s="65"/>
      <c r="AE74" s="65"/>
      <c r="AF74" s="65"/>
      <c r="AG74" s="65"/>
      <c r="AH74" s="69">
        <f t="shared" si="17"/>
        <v>0</v>
      </c>
      <c r="AI74" s="65"/>
      <c r="AJ74" s="65"/>
      <c r="AK74" s="65"/>
      <c r="AL74" s="65"/>
      <c r="AM74" s="65"/>
      <c r="AN74" s="65"/>
      <c r="AO74" s="65"/>
      <c r="AP74" s="69">
        <f t="shared" si="18"/>
        <v>0</v>
      </c>
      <c r="AQ74" s="65"/>
      <c r="AR74" s="65"/>
      <c r="AS74" s="65"/>
      <c r="AT74" s="65"/>
      <c r="AU74" s="65"/>
      <c r="AV74" s="65"/>
      <c r="AW74" s="65"/>
      <c r="AX74" s="69">
        <f t="shared" si="19"/>
        <v>0</v>
      </c>
      <c r="AY74" s="65"/>
      <c r="AZ74" s="65"/>
      <c r="BA74" s="65"/>
      <c r="BB74" s="65"/>
      <c r="BC74" s="65"/>
      <c r="BD74" s="65"/>
      <c r="BE74" s="65"/>
      <c r="BF74" s="69">
        <f t="shared" si="20"/>
        <v>0</v>
      </c>
      <c r="BG74" s="65"/>
      <c r="BH74" s="65"/>
      <c r="BI74" s="65"/>
      <c r="BJ74" s="65"/>
      <c r="BK74" s="65"/>
      <c r="BL74" s="66"/>
      <c r="BM74" s="66"/>
      <c r="BN74" s="66"/>
    </row>
    <row r="75" spans="1:67" s="71" customFormat="1" x14ac:dyDescent="0.25">
      <c r="A75" s="72"/>
      <c r="B75" s="72"/>
      <c r="C75" s="72"/>
      <c r="D75" s="73"/>
      <c r="E75" s="72"/>
      <c r="F75" s="72"/>
      <c r="G75" s="72"/>
      <c r="H75" s="72"/>
      <c r="I75" s="129">
        <f>SUM(I61:I74)</f>
        <v>55762</v>
      </c>
      <c r="J75" s="130"/>
      <c r="O75" s="77">
        <f>SUM(O61:O74)</f>
        <v>1487093.1600000001</v>
      </c>
      <c r="P75" s="132"/>
      <c r="Q75" s="77">
        <f>SUM(Q61:Q74)</f>
        <v>1685605.8800000001</v>
      </c>
      <c r="S75" s="77">
        <f t="shared" ref="S75:U75" si="21">SUM(S61:S74)</f>
        <v>0</v>
      </c>
      <c r="T75" s="77">
        <f t="shared" si="21"/>
        <v>0</v>
      </c>
      <c r="U75" s="77">
        <f t="shared" si="21"/>
        <v>0</v>
      </c>
      <c r="X75" s="77">
        <f>SUM(X61:X74)</f>
        <v>67398.184601000001</v>
      </c>
      <c r="Y75" s="77">
        <f t="shared" ref="Y75:AQ75" si="22">SUM(Y61:Y74)</f>
        <v>10999.145398999999</v>
      </c>
      <c r="Z75" s="77">
        <f t="shared" si="22"/>
        <v>78397.33</v>
      </c>
      <c r="AA75" s="77">
        <f t="shared" si="22"/>
        <v>0</v>
      </c>
      <c r="AB75" s="77">
        <f t="shared" si="22"/>
        <v>0</v>
      </c>
      <c r="AC75" s="77">
        <f t="shared" si="22"/>
        <v>0</v>
      </c>
      <c r="AD75" s="77">
        <f t="shared" si="22"/>
        <v>0</v>
      </c>
      <c r="AE75" s="77">
        <f t="shared" si="22"/>
        <v>1629503</v>
      </c>
      <c r="AF75" s="77">
        <f t="shared" si="22"/>
        <v>1307667.584307</v>
      </c>
      <c r="AG75" s="77">
        <f t="shared" si="22"/>
        <v>213406.72569300001</v>
      </c>
      <c r="AH75" s="77">
        <f t="shared" si="22"/>
        <v>1521074.31</v>
      </c>
      <c r="AI75" s="77">
        <f t="shared" si="22"/>
        <v>0</v>
      </c>
      <c r="AJ75" s="77">
        <f t="shared" si="22"/>
        <v>0</v>
      </c>
      <c r="AK75" s="77">
        <f t="shared" si="22"/>
        <v>0</v>
      </c>
      <c r="AL75" s="77">
        <f t="shared" si="22"/>
        <v>0</v>
      </c>
      <c r="AM75" s="77">
        <f t="shared" si="22"/>
        <v>233000</v>
      </c>
      <c r="AN75" s="77">
        <f t="shared" si="22"/>
        <v>1449115.099932</v>
      </c>
      <c r="AO75" s="77">
        <f t="shared" si="22"/>
        <v>236490.46006800001</v>
      </c>
      <c r="AP75" s="77">
        <f t="shared" si="22"/>
        <v>1685605.56</v>
      </c>
      <c r="AQ75" s="77">
        <f t="shared" si="22"/>
        <v>0</v>
      </c>
      <c r="AR75" s="77">
        <f t="shared" ref="AR75" si="23">SUM(AR61:AR74)</f>
        <v>0</v>
      </c>
      <c r="AS75" s="77">
        <f t="shared" ref="AS75" si="24">SUM(AS61:AS74)</f>
        <v>0</v>
      </c>
      <c r="AT75" s="77">
        <f t="shared" ref="AT75" si="25">SUM(AT61:AT74)</f>
        <v>0</v>
      </c>
      <c r="AU75" s="77">
        <f t="shared" ref="AU75" si="26">SUM(AU61:AU74)</f>
        <v>0</v>
      </c>
      <c r="AV75" s="77">
        <f t="shared" ref="AV75" si="27">SUM(AV61:AV74)</f>
        <v>1449115.099932</v>
      </c>
      <c r="AW75" s="77">
        <f t="shared" ref="AW75" si="28">SUM(AW61:AW74)</f>
        <v>236490.46006800001</v>
      </c>
      <c r="AX75" s="77">
        <f t="shared" ref="AX75" si="29">SUM(AX61:AX74)</f>
        <v>1685605.56</v>
      </c>
      <c r="AY75" s="77">
        <f t="shared" ref="AY75" si="30">SUM(AY61:AY74)</f>
        <v>0</v>
      </c>
      <c r="AZ75" s="77">
        <f t="shared" ref="AZ75" si="31">SUM(AZ61:AZ74)</f>
        <v>0</v>
      </c>
      <c r="BA75" s="77">
        <f t="shared" ref="BA75" si="32">SUM(BA61:BA74)</f>
        <v>0</v>
      </c>
      <c r="BB75" s="77">
        <f t="shared" ref="BB75" si="33">SUM(BB61:BB74)</f>
        <v>0</v>
      </c>
      <c r="BC75" s="77">
        <f t="shared" ref="BC75" si="34">SUM(BC61:BC74)</f>
        <v>0</v>
      </c>
      <c r="BD75" s="77">
        <f t="shared" ref="BD75" si="35">SUM(BD61:BD74)</f>
        <v>1449115.099932</v>
      </c>
      <c r="BE75" s="77">
        <f t="shared" ref="BE75" si="36">SUM(BE61:BE74)</f>
        <v>236490.46006800001</v>
      </c>
      <c r="BF75" s="77">
        <f t="shared" ref="BF75" si="37">SUM(BF61:BF74)</f>
        <v>1685605.56</v>
      </c>
      <c r="BG75" s="77">
        <f t="shared" ref="BG75" si="38">SUM(BG61:BG74)</f>
        <v>0</v>
      </c>
      <c r="BH75" s="77">
        <f t="shared" ref="BH75" si="39">SUM(BH61:BH74)</f>
        <v>0</v>
      </c>
      <c r="BI75" s="77">
        <f t="shared" ref="BI75:BJ75" si="40">SUM(BI61:BI74)</f>
        <v>0</v>
      </c>
      <c r="BJ75" s="77">
        <f t="shared" si="40"/>
        <v>0</v>
      </c>
      <c r="BK75" s="77">
        <f t="shared" ref="BK75" si="41">SUM(BK61:BK74)</f>
        <v>0</v>
      </c>
    </row>
    <row r="76" spans="1:67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67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67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67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67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2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2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2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 x14ac:dyDescent="0.25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 x14ac:dyDescent="0.25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 x14ac:dyDescent="0.25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 x14ac:dyDescent="0.25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 x14ac:dyDescent="0.25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 x14ac:dyDescent="0.25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 x14ac:dyDescent="0.25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 x14ac:dyDescent="0.25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 x14ac:dyDescent="0.25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 x14ac:dyDescent="0.25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  <row r="1847" spans="1:10" x14ac:dyDescent="0.25">
      <c r="A1847" s="78"/>
      <c r="B1847" s="78"/>
      <c r="C1847" s="78"/>
      <c r="D1847" s="73"/>
      <c r="E1847" s="78"/>
      <c r="F1847" s="78"/>
      <c r="G1847" s="78"/>
      <c r="H1847" s="78"/>
      <c r="I1847" s="79"/>
      <c r="J1847" s="80"/>
    </row>
    <row r="1848" spans="1:10" x14ac:dyDescent="0.25">
      <c r="A1848" s="78"/>
      <c r="B1848" s="78"/>
      <c r="C1848" s="78"/>
      <c r="D1848" s="73"/>
      <c r="E1848" s="78"/>
      <c r="F1848" s="78"/>
      <c r="G1848" s="78"/>
      <c r="H1848" s="78"/>
      <c r="I1848" s="79"/>
      <c r="J1848" s="80"/>
    </row>
    <row r="1849" spans="1:10" x14ac:dyDescent="0.25">
      <c r="A1849" s="78"/>
      <c r="B1849" s="78"/>
      <c r="C1849" s="78"/>
      <c r="D1849" s="73"/>
      <c r="E1849" s="78"/>
      <c r="F1849" s="78"/>
      <c r="G1849" s="78"/>
      <c r="H1849" s="78"/>
      <c r="I1849" s="79"/>
      <c r="J1849" s="80"/>
    </row>
    <row r="1850" spans="1:10" x14ac:dyDescent="0.25">
      <c r="A1850" s="78"/>
      <c r="B1850" s="78"/>
      <c r="C1850" s="78"/>
      <c r="D1850" s="73"/>
      <c r="E1850" s="78"/>
      <c r="F1850" s="78"/>
      <c r="G1850" s="78"/>
      <c r="H1850" s="78"/>
      <c r="I1850" s="79"/>
      <c r="J1850" s="80"/>
    </row>
    <row r="1851" spans="1:10" x14ac:dyDescent="0.25">
      <c r="A1851" s="78"/>
      <c r="B1851" s="78"/>
      <c r="C1851" s="78"/>
      <c r="D1851" s="73"/>
      <c r="E1851" s="78"/>
      <c r="F1851" s="78"/>
      <c r="G1851" s="78"/>
      <c r="H1851" s="78"/>
      <c r="I1851" s="79"/>
      <c r="J1851" s="80"/>
    </row>
    <row r="1852" spans="1:10" x14ac:dyDescent="0.25">
      <c r="A1852" s="78"/>
      <c r="B1852" s="78"/>
      <c r="C1852" s="78"/>
      <c r="D1852" s="73"/>
      <c r="E1852" s="78"/>
      <c r="F1852" s="78"/>
      <c r="G1852" s="78"/>
      <c r="H1852" s="78"/>
      <c r="I1852" s="79"/>
      <c r="J1852" s="80"/>
    </row>
    <row r="1853" spans="1:10" x14ac:dyDescent="0.25">
      <c r="A1853" s="78"/>
      <c r="B1853" s="78"/>
      <c r="C1853" s="78"/>
      <c r="D1853" s="73"/>
      <c r="E1853" s="78"/>
      <c r="F1853" s="78"/>
      <c r="G1853" s="78"/>
      <c r="H1853" s="78"/>
      <c r="I1853" s="79"/>
      <c r="J1853" s="80"/>
    </row>
    <row r="1854" spans="1:10" x14ac:dyDescent="0.25">
      <c r="A1854" s="78"/>
      <c r="B1854" s="78"/>
      <c r="C1854" s="78"/>
      <c r="D1854" s="73"/>
      <c r="E1854" s="78"/>
      <c r="F1854" s="78"/>
      <c r="G1854" s="78"/>
      <c r="H1854" s="78"/>
      <c r="I1854" s="79"/>
      <c r="J1854" s="80"/>
    </row>
    <row r="1855" spans="1:10" x14ac:dyDescent="0.25">
      <c r="A1855" s="78"/>
      <c r="B1855" s="78"/>
      <c r="C1855" s="78"/>
      <c r="D1855" s="73"/>
      <c r="E1855" s="78"/>
      <c r="F1855" s="78"/>
      <c r="G1855" s="78"/>
      <c r="H1855" s="78"/>
      <c r="I1855" s="79"/>
      <c r="J1855" s="80"/>
    </row>
    <row r="1856" spans="1:10" x14ac:dyDescent="0.25">
      <c r="A1856" s="78"/>
      <c r="B1856" s="78"/>
      <c r="C1856" s="78"/>
      <c r="D1856" s="73"/>
      <c r="E1856" s="78"/>
      <c r="F1856" s="78"/>
      <c r="G1856" s="78"/>
      <c r="H1856" s="78"/>
      <c r="I1856" s="79"/>
      <c r="J1856" s="80"/>
    </row>
    <row r="1857" spans="1:10" x14ac:dyDescent="0.25">
      <c r="A1857" s="78"/>
      <c r="B1857" s="78"/>
      <c r="C1857" s="78"/>
      <c r="D1857" s="73"/>
      <c r="E1857" s="78"/>
      <c r="F1857" s="78"/>
      <c r="G1857" s="78"/>
      <c r="H1857" s="78"/>
      <c r="I1857" s="79"/>
      <c r="J1857" s="80"/>
    </row>
    <row r="1858" spans="1:10" x14ac:dyDescent="0.25">
      <c r="A1858" s="78"/>
      <c r="B1858" s="78"/>
      <c r="C1858" s="78"/>
      <c r="D1858" s="73"/>
      <c r="E1858" s="78"/>
      <c r="F1858" s="78"/>
      <c r="G1858" s="78"/>
      <c r="H1858" s="78"/>
      <c r="I1858" s="79"/>
      <c r="J1858" s="80"/>
    </row>
    <row r="1859" spans="1:10" x14ac:dyDescent="0.25">
      <c r="A1859" s="78"/>
      <c r="B1859" s="78"/>
      <c r="C1859" s="78"/>
      <c r="D1859" s="73"/>
      <c r="E1859" s="78"/>
      <c r="F1859" s="78"/>
      <c r="G1859" s="78"/>
      <c r="H1859" s="78"/>
      <c r="I1859" s="79"/>
      <c r="J1859" s="80"/>
    </row>
    <row r="1860" spans="1:10" x14ac:dyDescent="0.25">
      <c r="A1860" s="78"/>
      <c r="B1860" s="78"/>
      <c r="C1860" s="78"/>
      <c r="D1860" s="73"/>
      <c r="E1860" s="78"/>
      <c r="F1860" s="78"/>
      <c r="G1860" s="78"/>
      <c r="H1860" s="78"/>
      <c r="I1860" s="79"/>
      <c r="J1860" s="80"/>
    </row>
    <row r="1861" spans="1:10" x14ac:dyDescent="0.25">
      <c r="A1861" s="78"/>
      <c r="B1861" s="78"/>
      <c r="C1861" s="78"/>
      <c r="D1861" s="73"/>
      <c r="E1861" s="78"/>
      <c r="F1861" s="78"/>
      <c r="G1861" s="78"/>
      <c r="H1861" s="78"/>
      <c r="I1861" s="79"/>
      <c r="J1861" s="80"/>
    </row>
    <row r="1862" spans="1:10" x14ac:dyDescent="0.25">
      <c r="A1862" s="78"/>
      <c r="B1862" s="78"/>
      <c r="C1862" s="78"/>
      <c r="D1862" s="73"/>
      <c r="E1862" s="78"/>
      <c r="F1862" s="78"/>
      <c r="G1862" s="78"/>
      <c r="H1862" s="78"/>
      <c r="I1862" s="79"/>
      <c r="J1862" s="80"/>
    </row>
    <row r="1863" spans="1:10" x14ac:dyDescent="0.25">
      <c r="A1863" s="78"/>
      <c r="B1863" s="78"/>
      <c r="C1863" s="78"/>
      <c r="D1863" s="73"/>
      <c r="E1863" s="78"/>
      <c r="F1863" s="78"/>
      <c r="G1863" s="78"/>
      <c r="H1863" s="78"/>
      <c r="I1863" s="79"/>
      <c r="J1863" s="80"/>
    </row>
    <row r="1864" spans="1:10" x14ac:dyDescent="0.25">
      <c r="A1864" s="78"/>
      <c r="B1864" s="78"/>
      <c r="C1864" s="78"/>
      <c r="D1864" s="73"/>
      <c r="E1864" s="78"/>
      <c r="F1864" s="78"/>
      <c r="G1864" s="78"/>
      <c r="H1864" s="78"/>
      <c r="I1864" s="79"/>
      <c r="J1864" s="80"/>
    </row>
    <row r="1865" spans="1:10" x14ac:dyDescent="0.25">
      <c r="A1865" s="78"/>
      <c r="B1865" s="78"/>
      <c r="C1865" s="78"/>
      <c r="D1865" s="73"/>
      <c r="E1865" s="78"/>
      <c r="F1865" s="78"/>
      <c r="G1865" s="78"/>
      <c r="H1865" s="78"/>
      <c r="I1865" s="79"/>
      <c r="J1865" s="80"/>
    </row>
    <row r="1866" spans="1:10" x14ac:dyDescent="0.25">
      <c r="A1866" s="78"/>
      <c r="B1866" s="78"/>
      <c r="C1866" s="78"/>
      <c r="D1866" s="73"/>
      <c r="E1866" s="78"/>
      <c r="F1866" s="78"/>
      <c r="G1866" s="78"/>
      <c r="H1866" s="78"/>
      <c r="I1866" s="79"/>
      <c r="J1866" s="80"/>
    </row>
    <row r="1867" spans="1:10" x14ac:dyDescent="0.25">
      <c r="A1867" s="78"/>
      <c r="B1867" s="78"/>
      <c r="C1867" s="78"/>
      <c r="D1867" s="73"/>
      <c r="E1867" s="78"/>
      <c r="F1867" s="78"/>
      <c r="G1867" s="78"/>
      <c r="H1867" s="78"/>
      <c r="I1867" s="79"/>
      <c r="J1867" s="80"/>
    </row>
    <row r="1868" spans="1:10" x14ac:dyDescent="0.25">
      <c r="A1868" s="78"/>
      <c r="B1868" s="78"/>
      <c r="C1868" s="78"/>
      <c r="D1868" s="73"/>
      <c r="E1868" s="78"/>
      <c r="F1868" s="78"/>
      <c r="G1868" s="78"/>
      <c r="H1868" s="78"/>
      <c r="I1868" s="79"/>
      <c r="J1868" s="80"/>
    </row>
    <row r="1869" spans="1:10" x14ac:dyDescent="0.25">
      <c r="A1869" s="78"/>
      <c r="B1869" s="78"/>
      <c r="C1869" s="78"/>
      <c r="D1869" s="73"/>
      <c r="E1869" s="78"/>
      <c r="F1869" s="78"/>
      <c r="G1869" s="78"/>
      <c r="H1869" s="78"/>
      <c r="I1869" s="79"/>
      <c r="J1869" s="80"/>
    </row>
    <row r="1870" spans="1:10" x14ac:dyDescent="0.25">
      <c r="A1870" s="78"/>
      <c r="B1870" s="78"/>
      <c r="C1870" s="78"/>
      <c r="D1870" s="73"/>
      <c r="E1870" s="78"/>
      <c r="F1870" s="78"/>
      <c r="G1870" s="78"/>
      <c r="H1870" s="78"/>
      <c r="I1870" s="79"/>
      <c r="J1870" s="80"/>
    </row>
    <row r="1871" spans="1:10" x14ac:dyDescent="0.25">
      <c r="A1871" s="78"/>
      <c r="B1871" s="78"/>
      <c r="C1871" s="78"/>
      <c r="D1871" s="73"/>
      <c r="E1871" s="78"/>
      <c r="F1871" s="78"/>
      <c r="G1871" s="78"/>
      <c r="H1871" s="78"/>
      <c r="I1871" s="79"/>
      <c r="J1871" s="80"/>
    </row>
    <row r="1872" spans="1:10" x14ac:dyDescent="0.25">
      <c r="A1872" s="78"/>
      <c r="B1872" s="78"/>
      <c r="C1872" s="78"/>
      <c r="D1872" s="73"/>
      <c r="E1872" s="78"/>
      <c r="F1872" s="78"/>
      <c r="G1872" s="78"/>
      <c r="H1872" s="78"/>
      <c r="I1872" s="79"/>
      <c r="J1872" s="80"/>
    </row>
    <row r="1873" spans="1:10" x14ac:dyDescent="0.25">
      <c r="A1873" s="78"/>
      <c r="B1873" s="78"/>
      <c r="C1873" s="78"/>
      <c r="D1873" s="73"/>
      <c r="E1873" s="78"/>
      <c r="F1873" s="78"/>
      <c r="G1873" s="78"/>
      <c r="H1873" s="78"/>
      <c r="I1873" s="79"/>
      <c r="J1873" s="80"/>
    </row>
    <row r="1874" spans="1:10" x14ac:dyDescent="0.25">
      <c r="A1874" s="78"/>
      <c r="B1874" s="78"/>
      <c r="C1874" s="78"/>
      <c r="D1874" s="73"/>
      <c r="E1874" s="78"/>
      <c r="F1874" s="78"/>
      <c r="G1874" s="78"/>
      <c r="H1874" s="78"/>
      <c r="I1874" s="79"/>
      <c r="J1874" s="80"/>
    </row>
  </sheetData>
  <sheetProtection algorithmName="SHA-512" hashValue="KiaZqaF9+1SdelplYScCXoWe8HMgt43b/lXC7FRB6FiVfVjGwOl7H1hXjgBHPnsc0d7A+SPMj0uU/XbZBehjvw==" saltValue="Ixvvs/vRCxcW5VkSMJz1b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58:P58"/>
    <mergeCell ref="S58:U58"/>
    <mergeCell ref="V58:W58"/>
    <mergeCell ref="X58:Z58"/>
    <mergeCell ref="AB58:AD58"/>
    <mergeCell ref="AF58:AH58"/>
    <mergeCell ref="AJ58:AL58"/>
    <mergeCell ref="AN58:AP58"/>
    <mergeCell ref="AR58:AT58"/>
    <mergeCell ref="AV58:AX58"/>
    <mergeCell ref="AZ58:BB58"/>
    <mergeCell ref="BD58:BF58"/>
    <mergeCell ref="BH58:BJ58"/>
    <mergeCell ref="BL58:BN58"/>
    <mergeCell ref="AV5:AX5"/>
    <mergeCell ref="A59:A60"/>
    <mergeCell ref="B59:B60"/>
    <mergeCell ref="C59:C60"/>
    <mergeCell ref="D59:D60"/>
    <mergeCell ref="E59:E60"/>
    <mergeCell ref="N59:N60"/>
    <mergeCell ref="O59:O60"/>
    <mergeCell ref="F59:F60"/>
    <mergeCell ref="G59:G60"/>
    <mergeCell ref="H59:H60"/>
    <mergeCell ref="I59:I60"/>
    <mergeCell ref="J59:J60"/>
    <mergeCell ref="AF59:AM59"/>
    <mergeCell ref="AN59:AU59"/>
    <mergeCell ref="AV59:BC59"/>
    <mergeCell ref="BD59:BK59"/>
    <mergeCell ref="A57:Q57"/>
    <mergeCell ref="S57:AI57"/>
    <mergeCell ref="AJ57:AY57"/>
    <mergeCell ref="AZ57:BN57"/>
    <mergeCell ref="P59:P60"/>
    <mergeCell ref="Q59:Q60"/>
    <mergeCell ref="S59:U59"/>
    <mergeCell ref="V59:W59"/>
    <mergeCell ref="X59:AE59"/>
    <mergeCell ref="K59:K60"/>
    <mergeCell ref="L59:L60"/>
    <mergeCell ref="M59:M60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V8:V53 V61:V74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J1836"/>
  <sheetViews>
    <sheetView showGridLines="0" zoomScale="70" zoomScaleNormal="70" workbookViewId="0">
      <pane ySplit="7" topLeftCell="A8" activePane="bottomLeft" state="frozen"/>
      <selection pane="bottomLeft" activeCell="BI32" sqref="BI32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0.140625" style="51" bestFit="1" customWidth="1"/>
    <col min="5" max="5" width="42.140625" style="51" bestFit="1" customWidth="1"/>
    <col min="6" max="6" width="26.28515625" style="51" bestFit="1" customWidth="1"/>
    <col min="7" max="7" width="15.42578125" style="51" bestFit="1" customWidth="1"/>
    <col min="8" max="8" width="14.85546875" style="51" bestFit="1" customWidth="1"/>
    <col min="9" max="9" width="16.140625" style="51" bestFit="1" customWidth="1"/>
    <col min="10" max="10" width="27" style="51" bestFit="1" customWidth="1"/>
    <col min="11" max="11" width="25.710937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9.140625" style="51" customWidth="1"/>
    <col min="16" max="16" width="10.5703125" style="51" bestFit="1" customWidth="1"/>
    <col min="17" max="17" width="27.85546875" style="51" customWidth="1"/>
    <col min="18" max="18" width="20.140625" style="51" customWidth="1"/>
    <col min="19" max="21" width="10.5703125" style="223" customWidth="1"/>
    <col min="22" max="22" width="18.28515625" style="51" bestFit="1" customWidth="1"/>
    <col min="23" max="23" width="15.28515625" style="51" bestFit="1" customWidth="1"/>
    <col min="24" max="26" width="12.5703125" style="223" customWidth="1"/>
    <col min="27" max="28" width="10" style="223" customWidth="1"/>
    <col min="29" max="29" width="9.42578125" style="223" customWidth="1"/>
    <col min="30" max="30" width="10" style="223" customWidth="1"/>
    <col min="31" max="33" width="12.5703125" style="223" customWidth="1"/>
    <col min="34" max="34" width="9.85546875" style="223" customWidth="1"/>
    <col min="35" max="36" width="9.140625" style="223"/>
    <col min="37" max="37" width="10.85546875" style="223" bestFit="1" customWidth="1"/>
    <col min="38" max="40" width="12.5703125" style="223" customWidth="1"/>
    <col min="41" max="43" width="9.140625" style="223"/>
    <col min="44" max="44" width="10.85546875" style="223" bestFit="1" customWidth="1"/>
    <col min="45" max="47" width="12.5703125" style="223" customWidth="1"/>
    <col min="48" max="50" width="9.140625" style="223"/>
    <col min="51" max="51" width="10.85546875" style="223" bestFit="1" customWidth="1"/>
    <col min="52" max="54" width="12.5703125" style="223" customWidth="1"/>
    <col min="55" max="57" width="9.140625" style="223"/>
    <col min="58" max="58" width="10.85546875" style="223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2" x14ac:dyDescent="0.25">
      <c r="A1" s="1" t="s">
        <v>0</v>
      </c>
      <c r="B1" s="133"/>
      <c r="C1" s="1" t="str">
        <f>+'Summary Stats'!B1</f>
        <v>307 - Department of Children, Youth, and Families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2" x14ac:dyDescent="0.25">
      <c r="A2" s="87" t="s">
        <v>58</v>
      </c>
      <c r="B2" s="13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L2" s="226"/>
      <c r="AM2" s="226"/>
      <c r="AN2" s="226"/>
      <c r="AS2" s="226"/>
      <c r="AT2" s="226"/>
      <c r="AU2" s="226"/>
      <c r="AZ2" s="226"/>
      <c r="BA2" s="226"/>
      <c r="BB2" s="226"/>
    </row>
    <row r="3" spans="1:62" x14ac:dyDescent="0.25">
      <c r="A3" s="88" t="s">
        <v>2</v>
      </c>
      <c r="B3" s="89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6"/>
      <c r="Y3" s="226"/>
      <c r="Z3" s="226"/>
      <c r="AA3" s="226"/>
      <c r="AB3" s="226"/>
      <c r="AC3" s="226"/>
      <c r="AE3" s="226"/>
      <c r="AF3" s="226"/>
      <c r="AG3" s="226"/>
      <c r="AL3" s="226"/>
      <c r="AM3" s="226"/>
      <c r="AN3" s="226"/>
      <c r="AS3" s="226"/>
      <c r="AT3" s="226"/>
      <c r="AU3" s="226"/>
      <c r="AZ3" s="226"/>
      <c r="BA3" s="226"/>
      <c r="BB3" s="226"/>
    </row>
    <row r="4" spans="1:62" x14ac:dyDescent="0.25">
      <c r="A4" s="88"/>
      <c r="B4" s="13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6"/>
      <c r="Y4" s="226"/>
      <c r="Z4" s="226"/>
      <c r="AA4" s="226"/>
      <c r="AB4" s="226"/>
      <c r="AC4" s="226"/>
      <c r="AE4" s="226"/>
      <c r="AF4" s="226"/>
      <c r="AG4" s="226"/>
      <c r="AL4" s="226"/>
      <c r="AM4" s="226"/>
      <c r="AN4" s="226"/>
      <c r="AS4" s="226"/>
      <c r="AT4" s="226"/>
      <c r="AU4" s="226"/>
      <c r="AZ4" s="226"/>
      <c r="BA4" s="226"/>
      <c r="BB4" s="226"/>
    </row>
    <row r="5" spans="1:62" s="108" customFormat="1" ht="14.45" customHeight="1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34" t="s">
        <v>59</v>
      </c>
      <c r="R5" s="54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245" t="s">
        <v>9</v>
      </c>
      <c r="AB5" s="245"/>
      <c r="AC5" s="245"/>
      <c r="AD5" s="227" t="s">
        <v>10</v>
      </c>
      <c r="AE5" s="245" t="s">
        <v>11</v>
      </c>
      <c r="AF5" s="245"/>
      <c r="AG5" s="245"/>
      <c r="AH5" s="245" t="s">
        <v>9</v>
      </c>
      <c r="AI5" s="245"/>
      <c r="AJ5" s="245"/>
      <c r="AK5" s="227" t="s">
        <v>10</v>
      </c>
      <c r="AL5" s="245" t="s">
        <v>11</v>
      </c>
      <c r="AM5" s="245"/>
      <c r="AN5" s="245"/>
      <c r="AO5" s="245" t="s">
        <v>9</v>
      </c>
      <c r="AP5" s="245"/>
      <c r="AQ5" s="245"/>
      <c r="AR5" s="227" t="s">
        <v>10</v>
      </c>
      <c r="AS5" s="245" t="s">
        <v>11</v>
      </c>
      <c r="AT5" s="245"/>
      <c r="AU5" s="245"/>
      <c r="AV5" s="245" t="s">
        <v>9</v>
      </c>
      <c r="AW5" s="245"/>
      <c r="AX5" s="245"/>
      <c r="AY5" s="227" t="s">
        <v>10</v>
      </c>
      <c r="AZ5" s="245" t="s">
        <v>11</v>
      </c>
      <c r="BA5" s="245"/>
      <c r="BB5" s="245"/>
      <c r="BC5" s="245" t="s">
        <v>9</v>
      </c>
      <c r="BD5" s="245"/>
      <c r="BE5" s="245"/>
      <c r="BF5" s="227" t="s">
        <v>10</v>
      </c>
      <c r="BG5" s="238"/>
      <c r="BH5" s="239"/>
      <c r="BI5" s="240"/>
    </row>
    <row r="6" spans="1:62" s="58" customFormat="1" x14ac:dyDescent="0.25">
      <c r="A6" s="135"/>
      <c r="B6" s="136"/>
      <c r="C6" s="92"/>
      <c r="D6" s="93"/>
      <c r="E6" s="93"/>
      <c r="F6" s="93"/>
      <c r="G6" s="93"/>
      <c r="H6" s="93"/>
      <c r="I6" s="136"/>
      <c r="J6" s="137"/>
      <c r="K6" s="136"/>
      <c r="L6" s="136"/>
      <c r="M6" s="136"/>
      <c r="N6" s="136"/>
      <c r="O6" s="136"/>
      <c r="P6" s="136"/>
      <c r="Q6" s="93"/>
      <c r="R6" s="251" t="s">
        <v>34</v>
      </c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57"/>
      <c r="BH6" s="57"/>
      <c r="BI6" s="57"/>
    </row>
    <row r="7" spans="1:62" s="111" customFormat="1" ht="75" x14ac:dyDescent="0.25">
      <c r="A7" s="138" t="s">
        <v>12</v>
      </c>
      <c r="B7" s="96" t="s">
        <v>13</v>
      </c>
      <c r="C7" s="139" t="s">
        <v>14</v>
      </c>
      <c r="D7" s="96" t="s">
        <v>15</v>
      </c>
      <c r="E7" s="96" t="s">
        <v>16</v>
      </c>
      <c r="F7" s="96" t="s">
        <v>17</v>
      </c>
      <c r="G7" s="96" t="s">
        <v>18</v>
      </c>
      <c r="H7" s="96" t="s">
        <v>19</v>
      </c>
      <c r="I7" s="140" t="s">
        <v>20</v>
      </c>
      <c r="J7" s="141" t="s">
        <v>60</v>
      </c>
      <c r="K7" s="96" t="s">
        <v>22</v>
      </c>
      <c r="L7" s="96" t="s">
        <v>23</v>
      </c>
      <c r="M7" s="96" t="s">
        <v>24</v>
      </c>
      <c r="N7" s="96" t="s">
        <v>61</v>
      </c>
      <c r="O7" s="96" t="s">
        <v>25</v>
      </c>
      <c r="P7" s="96" t="s">
        <v>62</v>
      </c>
      <c r="Q7" s="96" t="s">
        <v>59</v>
      </c>
      <c r="R7" s="252"/>
      <c r="S7" s="224" t="s">
        <v>35</v>
      </c>
      <c r="T7" s="224" t="s">
        <v>36</v>
      </c>
      <c r="U7" s="224" t="s">
        <v>37</v>
      </c>
      <c r="V7" s="225" t="s">
        <v>38</v>
      </c>
      <c r="W7" s="225" t="s">
        <v>39</v>
      </c>
      <c r="X7" s="224" t="s">
        <v>40</v>
      </c>
      <c r="Y7" s="224" t="s">
        <v>41</v>
      </c>
      <c r="Z7" s="224" t="s">
        <v>42</v>
      </c>
      <c r="AA7" s="224" t="s">
        <v>35</v>
      </c>
      <c r="AB7" s="224" t="s">
        <v>36</v>
      </c>
      <c r="AC7" s="224" t="s">
        <v>44</v>
      </c>
      <c r="AD7" s="224" t="s">
        <v>45</v>
      </c>
      <c r="AE7" s="224" t="s">
        <v>40</v>
      </c>
      <c r="AF7" s="224" t="s">
        <v>41</v>
      </c>
      <c r="AG7" s="224" t="s">
        <v>42</v>
      </c>
      <c r="AH7" s="224" t="s">
        <v>35</v>
      </c>
      <c r="AI7" s="224" t="s">
        <v>36</v>
      </c>
      <c r="AJ7" s="224" t="s">
        <v>44</v>
      </c>
      <c r="AK7" s="224" t="s">
        <v>45</v>
      </c>
      <c r="AL7" s="224" t="s">
        <v>40</v>
      </c>
      <c r="AM7" s="224" t="s">
        <v>41</v>
      </c>
      <c r="AN7" s="224" t="s">
        <v>42</v>
      </c>
      <c r="AO7" s="224" t="s">
        <v>35</v>
      </c>
      <c r="AP7" s="224" t="s">
        <v>36</v>
      </c>
      <c r="AQ7" s="224" t="s">
        <v>44</v>
      </c>
      <c r="AR7" s="224" t="s">
        <v>45</v>
      </c>
      <c r="AS7" s="224" t="s">
        <v>40</v>
      </c>
      <c r="AT7" s="224" t="s">
        <v>41</v>
      </c>
      <c r="AU7" s="224" t="s">
        <v>42</v>
      </c>
      <c r="AV7" s="224" t="s">
        <v>35</v>
      </c>
      <c r="AW7" s="224" t="s">
        <v>36</v>
      </c>
      <c r="AX7" s="224" t="s">
        <v>44</v>
      </c>
      <c r="AY7" s="224" t="s">
        <v>45</v>
      </c>
      <c r="AZ7" s="224" t="s">
        <v>40</v>
      </c>
      <c r="BA7" s="224" t="s">
        <v>41</v>
      </c>
      <c r="BB7" s="224" t="s">
        <v>42</v>
      </c>
      <c r="BC7" s="224" t="s">
        <v>35</v>
      </c>
      <c r="BD7" s="224" t="s">
        <v>36</v>
      </c>
      <c r="BE7" s="224" t="s">
        <v>44</v>
      </c>
      <c r="BF7" s="224" t="s">
        <v>45</v>
      </c>
      <c r="BG7" s="61" t="s">
        <v>46</v>
      </c>
      <c r="BH7" s="61" t="s">
        <v>47</v>
      </c>
      <c r="BI7" s="61" t="s">
        <v>48</v>
      </c>
      <c r="BJ7" s="111" t="s">
        <v>802</v>
      </c>
    </row>
    <row r="8" spans="1:62" s="114" customFormat="1" x14ac:dyDescent="0.25">
      <c r="A8" s="142" t="s">
        <v>645</v>
      </c>
      <c r="B8" s="142" t="s">
        <v>158</v>
      </c>
      <c r="C8" s="142" t="s">
        <v>159</v>
      </c>
      <c r="D8" s="142" t="s">
        <v>160</v>
      </c>
      <c r="E8" s="142"/>
      <c r="F8" s="100" t="s">
        <v>646</v>
      </c>
      <c r="G8" s="143" t="s">
        <v>647</v>
      </c>
      <c r="H8" s="143" t="s">
        <v>648</v>
      </c>
      <c r="I8" s="144">
        <v>4578</v>
      </c>
      <c r="J8" s="142" t="s">
        <v>177</v>
      </c>
      <c r="K8" s="142" t="s">
        <v>649</v>
      </c>
      <c r="L8" s="145">
        <v>43709</v>
      </c>
      <c r="M8" s="145">
        <v>47361</v>
      </c>
      <c r="N8" s="142">
        <f>IF(MONTH(M8)&lt;6,YEAR(M8),YEAR(M8)+1)</f>
        <v>2030</v>
      </c>
      <c r="O8" s="146">
        <v>107354.16</v>
      </c>
      <c r="P8" s="142" t="s">
        <v>644</v>
      </c>
      <c r="Q8" s="147">
        <f>IF(P8="Yes",O8*1,I8*3.56+O8)</f>
        <v>123651.84</v>
      </c>
      <c r="R8" s="113"/>
      <c r="S8" s="67">
        <v>0</v>
      </c>
      <c r="T8" s="67">
        <v>0</v>
      </c>
      <c r="U8" s="67">
        <v>0</v>
      </c>
      <c r="V8" s="63"/>
      <c r="W8" s="63"/>
      <c r="X8" s="68">
        <v>106303.486848</v>
      </c>
      <c r="Y8" s="65">
        <v>17348.353151999996</v>
      </c>
      <c r="Z8" s="69">
        <f>X8+Y8</f>
        <v>123651.84</v>
      </c>
      <c r="AA8" s="65">
        <v>0</v>
      </c>
      <c r="AB8" s="65">
        <v>0</v>
      </c>
      <c r="AC8" s="65">
        <v>0</v>
      </c>
      <c r="AD8" s="65">
        <v>0</v>
      </c>
      <c r="AE8" s="68">
        <v>106303.486848</v>
      </c>
      <c r="AF8" s="65">
        <v>17348.353151999996</v>
      </c>
      <c r="AG8" s="69">
        <f>AE8+AF8</f>
        <v>123651.84</v>
      </c>
      <c r="AH8" s="65">
        <v>0</v>
      </c>
      <c r="AI8" s="65">
        <v>0</v>
      </c>
      <c r="AJ8" s="65">
        <v>0</v>
      </c>
      <c r="AK8" s="65">
        <v>0</v>
      </c>
      <c r="AL8" s="68">
        <v>106303.486848</v>
      </c>
      <c r="AM8" s="65">
        <v>17348.353151999996</v>
      </c>
      <c r="AN8" s="69">
        <f>AL8+AM8</f>
        <v>123651.84</v>
      </c>
      <c r="AO8" s="65">
        <v>0</v>
      </c>
      <c r="AP8" s="65">
        <v>0</v>
      </c>
      <c r="AQ8" s="65">
        <v>0</v>
      </c>
      <c r="AR8" s="65">
        <v>0</v>
      </c>
      <c r="AS8" s="68">
        <v>106303.486848</v>
      </c>
      <c r="AT8" s="65">
        <v>17348.353151999996</v>
      </c>
      <c r="AU8" s="69">
        <f>AS8+AT8</f>
        <v>123651.84</v>
      </c>
      <c r="AV8" s="65">
        <v>0</v>
      </c>
      <c r="AW8" s="65">
        <v>0</v>
      </c>
      <c r="AX8" s="65">
        <v>0</v>
      </c>
      <c r="AY8" s="65">
        <v>0</v>
      </c>
      <c r="AZ8" s="68">
        <v>106303.486848</v>
      </c>
      <c r="BA8" s="65">
        <v>17348.353151999996</v>
      </c>
      <c r="BB8" s="69">
        <f>AZ8+BA8</f>
        <v>123651.84</v>
      </c>
      <c r="BC8" s="65">
        <v>0</v>
      </c>
      <c r="BD8" s="65">
        <v>0</v>
      </c>
      <c r="BE8" s="65">
        <v>0</v>
      </c>
      <c r="BF8" s="65">
        <v>0</v>
      </c>
      <c r="BG8" s="70" t="s">
        <v>644</v>
      </c>
      <c r="BH8" s="70" t="s">
        <v>644</v>
      </c>
      <c r="BI8" s="70"/>
      <c r="BJ8" s="114" t="s">
        <v>767</v>
      </c>
    </row>
    <row r="9" spans="1:62" s="114" customFormat="1" x14ac:dyDescent="0.25">
      <c r="A9" s="142" t="s">
        <v>650</v>
      </c>
      <c r="B9" s="142" t="s">
        <v>158</v>
      </c>
      <c r="C9" s="142" t="s">
        <v>159</v>
      </c>
      <c r="D9" s="142" t="s">
        <v>160</v>
      </c>
      <c r="E9" s="142" t="s">
        <v>651</v>
      </c>
      <c r="F9" s="100" t="s">
        <v>652</v>
      </c>
      <c r="G9" s="143" t="s">
        <v>277</v>
      </c>
      <c r="H9" s="143" t="s">
        <v>278</v>
      </c>
      <c r="I9" s="144">
        <v>1759</v>
      </c>
      <c r="J9" s="142" t="s">
        <v>177</v>
      </c>
      <c r="K9" s="142" t="s">
        <v>653</v>
      </c>
      <c r="L9" s="145">
        <v>44013</v>
      </c>
      <c r="M9" s="145">
        <v>45838</v>
      </c>
      <c r="N9" s="142">
        <f>IF(MONTH(M9)&lt;6,YEAR(M9),YEAR(M9)+1)</f>
        <v>2026</v>
      </c>
      <c r="O9" s="146">
        <v>30342.720000000001</v>
      </c>
      <c r="P9" s="142" t="s">
        <v>767</v>
      </c>
      <c r="Q9" s="147">
        <f>IF(P9="Yes",O9*1,I9*3.56+O9)</f>
        <v>30342.720000000001</v>
      </c>
      <c r="R9" s="113"/>
      <c r="S9" s="67">
        <v>0</v>
      </c>
      <c r="T9" s="67">
        <v>0</v>
      </c>
      <c r="U9" s="67">
        <v>0</v>
      </c>
      <c r="V9" s="63"/>
      <c r="W9" s="63"/>
      <c r="X9" s="68">
        <v>26085.636384000001</v>
      </c>
      <c r="Y9" s="65">
        <v>4257.0836159999999</v>
      </c>
      <c r="Z9" s="69">
        <f t="shared" ref="Z9" si="0">X9+Y9</f>
        <v>30342.720000000001</v>
      </c>
      <c r="AA9" s="65">
        <v>0</v>
      </c>
      <c r="AB9" s="65">
        <v>0</v>
      </c>
      <c r="AC9" s="65">
        <v>0</v>
      </c>
      <c r="AD9" s="65">
        <v>0</v>
      </c>
      <c r="AE9" s="68">
        <v>26085.636384000001</v>
      </c>
      <c r="AF9" s="65">
        <v>4257.0836159999999</v>
      </c>
      <c r="AG9" s="69">
        <f t="shared" ref="AG9" si="1">AE9+AF9</f>
        <v>30342.720000000001</v>
      </c>
      <c r="AH9" s="65">
        <v>0</v>
      </c>
      <c r="AI9" s="65">
        <v>0</v>
      </c>
      <c r="AJ9" s="65">
        <v>0</v>
      </c>
      <c r="AK9" s="65">
        <v>0</v>
      </c>
      <c r="AL9" s="68">
        <v>0</v>
      </c>
      <c r="AM9" s="65">
        <v>0</v>
      </c>
      <c r="AN9" s="69">
        <f t="shared" ref="AN9" si="2">AL9+AM9</f>
        <v>0</v>
      </c>
      <c r="AO9" s="65">
        <v>0</v>
      </c>
      <c r="AP9" s="65">
        <v>0</v>
      </c>
      <c r="AQ9" s="65">
        <v>0</v>
      </c>
      <c r="AR9" s="65">
        <v>0</v>
      </c>
      <c r="AS9" s="68">
        <v>0</v>
      </c>
      <c r="AT9" s="65">
        <v>0</v>
      </c>
      <c r="AU9" s="69">
        <f t="shared" ref="AU9" si="3">AS9+AT9</f>
        <v>0</v>
      </c>
      <c r="AV9" s="65">
        <v>0</v>
      </c>
      <c r="AW9" s="65">
        <v>0</v>
      </c>
      <c r="AX9" s="65">
        <v>0</v>
      </c>
      <c r="AY9" s="65">
        <v>0</v>
      </c>
      <c r="AZ9" s="68">
        <v>0</v>
      </c>
      <c r="BA9" s="65">
        <v>0</v>
      </c>
      <c r="BB9" s="69">
        <f t="shared" ref="BB9" si="4">AZ9+BA9</f>
        <v>0</v>
      </c>
      <c r="BC9" s="65">
        <v>0</v>
      </c>
      <c r="BD9" s="65">
        <v>0</v>
      </c>
      <c r="BE9" s="65">
        <v>0</v>
      </c>
      <c r="BF9" s="65">
        <v>0</v>
      </c>
      <c r="BG9" s="70" t="s">
        <v>644</v>
      </c>
      <c r="BH9" s="70" t="s">
        <v>644</v>
      </c>
      <c r="BI9" s="70"/>
      <c r="BJ9" s="114" t="s">
        <v>767</v>
      </c>
    </row>
    <row r="10" spans="1:62" s="114" customFormat="1" x14ac:dyDescent="0.25">
      <c r="A10" s="142" t="s">
        <v>654</v>
      </c>
      <c r="B10" s="142" t="s">
        <v>158</v>
      </c>
      <c r="C10" s="142" t="s">
        <v>159</v>
      </c>
      <c r="D10" s="142" t="s">
        <v>160</v>
      </c>
      <c r="E10" s="142"/>
      <c r="F10" s="100" t="s">
        <v>655</v>
      </c>
      <c r="G10" s="143" t="s">
        <v>638</v>
      </c>
      <c r="H10" s="143" t="s">
        <v>639</v>
      </c>
      <c r="I10" s="144">
        <v>2166</v>
      </c>
      <c r="J10" s="142" t="s">
        <v>210</v>
      </c>
      <c r="K10" s="142" t="s">
        <v>656</v>
      </c>
      <c r="L10" s="145">
        <v>43647</v>
      </c>
      <c r="M10" s="145">
        <v>45596</v>
      </c>
      <c r="N10" s="142">
        <f t="shared" ref="N10:N32" si="5">IF(MONTH(M10)&lt;6,YEAR(M10),YEAR(M10)+1)</f>
        <v>2025</v>
      </c>
      <c r="O10" s="146">
        <v>44273.04</v>
      </c>
      <c r="P10" s="142" t="s">
        <v>644</v>
      </c>
      <c r="Q10" s="147">
        <f t="shared" ref="Q10:Q31" si="6">IF(P10="Yes",O10*1,I10*3.56+O10)</f>
        <v>51984</v>
      </c>
      <c r="R10" s="113"/>
      <c r="S10" s="67">
        <v>0</v>
      </c>
      <c r="T10" s="67">
        <v>0</v>
      </c>
      <c r="U10" s="67">
        <v>0</v>
      </c>
      <c r="V10" s="63"/>
      <c r="W10" s="63"/>
      <c r="X10" s="68">
        <v>44690.644800000002</v>
      </c>
      <c r="Y10" s="65">
        <v>7293.3551999999991</v>
      </c>
      <c r="Z10" s="69">
        <f t="shared" ref="Z10:Z32" si="7">X10+Y10</f>
        <v>51984</v>
      </c>
      <c r="AA10" s="65">
        <v>0</v>
      </c>
      <c r="AB10" s="65">
        <v>0</v>
      </c>
      <c r="AC10" s="65">
        <v>0</v>
      </c>
      <c r="AD10" s="65">
        <v>0</v>
      </c>
      <c r="AE10" s="68">
        <v>51568.2448</v>
      </c>
      <c r="AF10" s="65">
        <v>8415.7551999999996</v>
      </c>
      <c r="AG10" s="69">
        <f t="shared" ref="AG10:AG32" si="8">AE10+AF10</f>
        <v>59984</v>
      </c>
      <c r="AH10" s="65">
        <v>0</v>
      </c>
      <c r="AI10" s="65">
        <v>0</v>
      </c>
      <c r="AJ10" s="65">
        <v>0</v>
      </c>
      <c r="AK10" s="65">
        <v>0</v>
      </c>
      <c r="AL10" s="68">
        <v>55006.735308000003</v>
      </c>
      <c r="AM10" s="65">
        <v>8976.9046919999982</v>
      </c>
      <c r="AN10" s="69">
        <f t="shared" ref="AN10:AN32" si="9">AL10+AM10</f>
        <v>63983.64</v>
      </c>
      <c r="AO10" s="65">
        <v>0</v>
      </c>
      <c r="AP10" s="65">
        <v>0</v>
      </c>
      <c r="AQ10" s="65">
        <v>0</v>
      </c>
      <c r="AR10" s="65">
        <v>0</v>
      </c>
      <c r="AS10" s="68">
        <v>58135.183607999999</v>
      </c>
      <c r="AT10" s="65">
        <v>9487.4563919999982</v>
      </c>
      <c r="AU10" s="69">
        <f t="shared" ref="AU10:AU32" si="10">AS10+AT10</f>
        <v>67622.64</v>
      </c>
      <c r="AV10" s="65">
        <v>0</v>
      </c>
      <c r="AW10" s="65">
        <v>0</v>
      </c>
      <c r="AX10" s="65">
        <v>0</v>
      </c>
      <c r="AY10" s="65">
        <v>0</v>
      </c>
      <c r="AZ10" s="68">
        <v>59699.253012000008</v>
      </c>
      <c r="BA10" s="65">
        <v>9742.7069879999999</v>
      </c>
      <c r="BB10" s="69">
        <f t="shared" ref="BB10:BB32" si="11">AZ10+BA10</f>
        <v>69441.960000000006</v>
      </c>
      <c r="BC10" s="65">
        <v>0</v>
      </c>
      <c r="BD10" s="65">
        <v>0</v>
      </c>
      <c r="BE10" s="65">
        <v>0</v>
      </c>
      <c r="BF10" s="65">
        <v>0</v>
      </c>
      <c r="BG10" s="70" t="s">
        <v>644</v>
      </c>
      <c r="BH10" s="70" t="s">
        <v>644</v>
      </c>
      <c r="BI10" s="70"/>
      <c r="BJ10" s="114" t="s">
        <v>767</v>
      </c>
    </row>
    <row r="11" spans="1:62" s="114" customFormat="1" x14ac:dyDescent="0.25">
      <c r="A11" s="142" t="s">
        <v>657</v>
      </c>
      <c r="B11" s="142" t="s">
        <v>158</v>
      </c>
      <c r="C11" s="142" t="s">
        <v>159</v>
      </c>
      <c r="D11" s="142" t="s">
        <v>160</v>
      </c>
      <c r="E11" s="142" t="s">
        <v>658</v>
      </c>
      <c r="F11" s="100" t="s">
        <v>659</v>
      </c>
      <c r="G11" s="143" t="s">
        <v>660</v>
      </c>
      <c r="H11" s="143" t="s">
        <v>413</v>
      </c>
      <c r="I11" s="144">
        <v>12005</v>
      </c>
      <c r="J11" s="142" t="s">
        <v>177</v>
      </c>
      <c r="K11" s="142" t="s">
        <v>661</v>
      </c>
      <c r="L11" s="145">
        <v>43282</v>
      </c>
      <c r="M11" s="145">
        <v>45869</v>
      </c>
      <c r="N11" s="142">
        <f t="shared" si="5"/>
        <v>2026</v>
      </c>
      <c r="O11" s="146">
        <v>239979.96</v>
      </c>
      <c r="P11" s="142" t="s">
        <v>644</v>
      </c>
      <c r="Q11" s="147">
        <f t="shared" si="6"/>
        <v>282717.76</v>
      </c>
      <c r="R11" s="113"/>
      <c r="S11" s="67">
        <v>0</v>
      </c>
      <c r="T11" s="67">
        <v>0</v>
      </c>
      <c r="U11" s="67">
        <v>0</v>
      </c>
      <c r="V11" s="63" t="s">
        <v>123</v>
      </c>
      <c r="W11" s="63"/>
      <c r="X11" s="68">
        <v>243052.45827200002</v>
      </c>
      <c r="Y11" s="65">
        <v>39665.301727999999</v>
      </c>
      <c r="Z11" s="69">
        <f t="shared" si="7"/>
        <v>282717.76</v>
      </c>
      <c r="AA11" s="65">
        <v>0</v>
      </c>
      <c r="AB11" s="65">
        <v>0</v>
      </c>
      <c r="AC11" s="65">
        <v>0</v>
      </c>
      <c r="AD11" s="65">
        <v>0</v>
      </c>
      <c r="AE11" s="68">
        <v>243052.45827200002</v>
      </c>
      <c r="AF11" s="65">
        <v>39665.301727999999</v>
      </c>
      <c r="AG11" s="69">
        <f t="shared" si="8"/>
        <v>282717.76</v>
      </c>
      <c r="AH11" s="65">
        <v>0</v>
      </c>
      <c r="AI11" s="65">
        <v>0</v>
      </c>
      <c r="AJ11" s="65">
        <v>0</v>
      </c>
      <c r="AK11" s="65">
        <v>0</v>
      </c>
      <c r="AL11" s="68">
        <v>318290.642635</v>
      </c>
      <c r="AM11" s="65">
        <v>51943.907364999992</v>
      </c>
      <c r="AN11" s="69">
        <f t="shared" si="9"/>
        <v>370234.55</v>
      </c>
      <c r="AO11" s="65">
        <v>0</v>
      </c>
      <c r="AP11" s="65">
        <v>0</v>
      </c>
      <c r="AQ11" s="65">
        <v>0</v>
      </c>
      <c r="AR11" s="65">
        <v>0</v>
      </c>
      <c r="AS11" s="68">
        <v>325130.45882</v>
      </c>
      <c r="AT11" s="65">
        <v>53060.141179999991</v>
      </c>
      <c r="AU11" s="69">
        <f t="shared" si="10"/>
        <v>378190.6</v>
      </c>
      <c r="AV11" s="65">
        <v>0</v>
      </c>
      <c r="AW11" s="65">
        <v>0</v>
      </c>
      <c r="AX11" s="65">
        <v>0</v>
      </c>
      <c r="AY11" s="65">
        <v>0</v>
      </c>
      <c r="AZ11" s="68">
        <v>325130.45882</v>
      </c>
      <c r="BA11" s="65">
        <v>53060.141179999991</v>
      </c>
      <c r="BB11" s="69">
        <f t="shared" si="11"/>
        <v>378190.6</v>
      </c>
      <c r="BC11" s="65">
        <v>0</v>
      </c>
      <c r="BD11" s="65">
        <v>0</v>
      </c>
      <c r="BE11" s="65">
        <v>0</v>
      </c>
      <c r="BF11" s="65">
        <v>0</v>
      </c>
      <c r="BG11" s="70" t="s">
        <v>644</v>
      </c>
      <c r="BH11" s="70" t="s">
        <v>644</v>
      </c>
      <c r="BI11" s="70" t="s">
        <v>780</v>
      </c>
      <c r="BJ11" s="114" t="s">
        <v>767</v>
      </c>
    </row>
    <row r="12" spans="1:62" s="114" customFormat="1" x14ac:dyDescent="0.25">
      <c r="A12" s="142" t="s">
        <v>662</v>
      </c>
      <c r="B12" s="142" t="s">
        <v>158</v>
      </c>
      <c r="C12" s="142" t="s">
        <v>159</v>
      </c>
      <c r="D12" s="142" t="s">
        <v>160</v>
      </c>
      <c r="E12" s="142" t="s">
        <v>663</v>
      </c>
      <c r="F12" s="100" t="s">
        <v>664</v>
      </c>
      <c r="G12" s="143" t="s">
        <v>665</v>
      </c>
      <c r="H12" s="143" t="s">
        <v>666</v>
      </c>
      <c r="I12" s="144">
        <v>8120</v>
      </c>
      <c r="J12" s="142" t="s">
        <v>177</v>
      </c>
      <c r="K12" s="142" t="s">
        <v>667</v>
      </c>
      <c r="L12" s="145">
        <v>44774</v>
      </c>
      <c r="M12" s="145">
        <v>46599</v>
      </c>
      <c r="N12" s="142">
        <f t="shared" si="5"/>
        <v>2028</v>
      </c>
      <c r="O12" s="146">
        <v>150219.96</v>
      </c>
      <c r="P12" s="142" t="s">
        <v>644</v>
      </c>
      <c r="Q12" s="147">
        <f t="shared" si="6"/>
        <v>179127.16</v>
      </c>
      <c r="R12" s="113"/>
      <c r="S12" s="67">
        <v>0</v>
      </c>
      <c r="T12" s="67">
        <v>0</v>
      </c>
      <c r="U12" s="67">
        <v>0</v>
      </c>
      <c r="V12" s="63" t="s">
        <v>123</v>
      </c>
      <c r="W12" s="63"/>
      <c r="X12" s="68">
        <v>153995.61945200001</v>
      </c>
      <c r="Y12" s="65">
        <v>25131.540547999997</v>
      </c>
      <c r="Z12" s="69">
        <f t="shared" si="7"/>
        <v>179127.16</v>
      </c>
      <c r="AA12" s="65">
        <v>0</v>
      </c>
      <c r="AB12" s="65">
        <v>0</v>
      </c>
      <c r="AC12" s="65">
        <v>0</v>
      </c>
      <c r="AD12" s="65">
        <v>0</v>
      </c>
      <c r="AE12" s="68">
        <v>153995.61945200001</v>
      </c>
      <c r="AF12" s="65">
        <v>25131.540547999997</v>
      </c>
      <c r="AG12" s="69">
        <f t="shared" si="8"/>
        <v>179127.16</v>
      </c>
      <c r="AH12" s="65">
        <v>0</v>
      </c>
      <c r="AI12" s="65">
        <v>0</v>
      </c>
      <c r="AJ12" s="65">
        <v>0</v>
      </c>
      <c r="AK12" s="65">
        <v>0</v>
      </c>
      <c r="AL12" s="68">
        <v>153995.61945200001</v>
      </c>
      <c r="AM12" s="65">
        <v>25131.540547999997</v>
      </c>
      <c r="AN12" s="69">
        <f t="shared" si="9"/>
        <v>179127.16</v>
      </c>
      <c r="AO12" s="65">
        <v>0</v>
      </c>
      <c r="AP12" s="65">
        <v>0</v>
      </c>
      <c r="AQ12" s="65">
        <v>0</v>
      </c>
      <c r="AR12" s="65">
        <v>0</v>
      </c>
      <c r="AS12" s="68">
        <v>153995.61945200001</v>
      </c>
      <c r="AT12" s="65">
        <v>25131.540547999997</v>
      </c>
      <c r="AU12" s="69">
        <f t="shared" si="10"/>
        <v>179127.16</v>
      </c>
      <c r="AV12" s="65">
        <v>0</v>
      </c>
      <c r="AW12" s="65">
        <v>0</v>
      </c>
      <c r="AX12" s="65">
        <v>0</v>
      </c>
      <c r="AY12" s="65">
        <v>0</v>
      </c>
      <c r="AZ12" s="68">
        <v>173560.60327599998</v>
      </c>
      <c r="BA12" s="65">
        <v>28324.476723999993</v>
      </c>
      <c r="BB12" s="69">
        <f t="shared" si="11"/>
        <v>201885.07999999996</v>
      </c>
      <c r="BC12" s="65">
        <v>0</v>
      </c>
      <c r="BD12" s="65">
        <v>0</v>
      </c>
      <c r="BE12" s="65">
        <v>0</v>
      </c>
      <c r="BF12" s="65">
        <v>0</v>
      </c>
      <c r="BG12" s="70" t="s">
        <v>644</v>
      </c>
      <c r="BH12" s="70" t="s">
        <v>644</v>
      </c>
      <c r="BI12" s="70"/>
      <c r="BJ12" s="114" t="s">
        <v>767</v>
      </c>
    </row>
    <row r="13" spans="1:62" s="114" customFormat="1" x14ac:dyDescent="0.25">
      <c r="A13" s="142" t="s">
        <v>668</v>
      </c>
      <c r="B13" s="142" t="s">
        <v>158</v>
      </c>
      <c r="C13" s="142" t="s">
        <v>159</v>
      </c>
      <c r="D13" s="142" t="s">
        <v>160</v>
      </c>
      <c r="E13" s="142" t="s">
        <v>669</v>
      </c>
      <c r="F13" s="100" t="s">
        <v>670</v>
      </c>
      <c r="G13" s="143" t="s">
        <v>671</v>
      </c>
      <c r="H13" s="143" t="s">
        <v>513</v>
      </c>
      <c r="I13" s="144">
        <v>2237</v>
      </c>
      <c r="J13" s="142" t="s">
        <v>177</v>
      </c>
      <c r="K13" s="142" t="s">
        <v>672</v>
      </c>
      <c r="L13" s="145">
        <v>44013</v>
      </c>
      <c r="M13" s="145">
        <v>45838</v>
      </c>
      <c r="N13" s="142">
        <f t="shared" si="5"/>
        <v>2026</v>
      </c>
      <c r="O13" s="146">
        <v>31882.080000000002</v>
      </c>
      <c r="P13" s="142" t="s">
        <v>644</v>
      </c>
      <c r="Q13" s="147">
        <f t="shared" si="6"/>
        <v>39845.800000000003</v>
      </c>
      <c r="R13" s="113"/>
      <c r="S13" s="67">
        <v>0</v>
      </c>
      <c r="T13" s="67">
        <v>0</v>
      </c>
      <c r="U13" s="67">
        <v>0</v>
      </c>
      <c r="V13" s="63" t="s">
        <v>119</v>
      </c>
      <c r="W13" s="63">
        <v>8</v>
      </c>
      <c r="X13" s="68">
        <v>34255.434260000002</v>
      </c>
      <c r="Y13" s="65">
        <v>5590.3657399999993</v>
      </c>
      <c r="Z13" s="69">
        <f t="shared" si="7"/>
        <v>39845.800000000003</v>
      </c>
      <c r="AA13" s="65">
        <v>0</v>
      </c>
      <c r="AB13" s="65">
        <v>0</v>
      </c>
      <c r="AC13" s="65">
        <v>0</v>
      </c>
      <c r="AD13" s="65">
        <v>0</v>
      </c>
      <c r="AE13" s="68">
        <v>34255.434260000002</v>
      </c>
      <c r="AF13" s="65">
        <v>5590.3657399999993</v>
      </c>
      <c r="AG13" s="69">
        <f t="shared" si="8"/>
        <v>39845.800000000003</v>
      </c>
      <c r="AH13" s="65">
        <v>0</v>
      </c>
      <c r="AI13" s="65">
        <v>0</v>
      </c>
      <c r="AJ13" s="65">
        <v>0</v>
      </c>
      <c r="AK13" s="65">
        <v>0</v>
      </c>
      <c r="AL13" s="68">
        <v>0</v>
      </c>
      <c r="AM13" s="65">
        <v>0</v>
      </c>
      <c r="AN13" s="69">
        <f t="shared" si="9"/>
        <v>0</v>
      </c>
      <c r="AO13" s="65">
        <v>0</v>
      </c>
      <c r="AP13" s="65">
        <v>0</v>
      </c>
      <c r="AQ13" s="65">
        <v>0</v>
      </c>
      <c r="AR13" s="65">
        <v>0</v>
      </c>
      <c r="AS13" s="68">
        <v>0</v>
      </c>
      <c r="AT13" s="65">
        <v>0</v>
      </c>
      <c r="AU13" s="69">
        <f t="shared" si="10"/>
        <v>0</v>
      </c>
      <c r="AV13" s="65">
        <v>0</v>
      </c>
      <c r="AW13" s="65">
        <v>0</v>
      </c>
      <c r="AX13" s="65">
        <v>0</v>
      </c>
      <c r="AY13" s="65">
        <v>0</v>
      </c>
      <c r="AZ13" s="68">
        <v>0</v>
      </c>
      <c r="BA13" s="65">
        <v>0</v>
      </c>
      <c r="BB13" s="69">
        <f t="shared" si="11"/>
        <v>0</v>
      </c>
      <c r="BC13" s="65">
        <v>0</v>
      </c>
      <c r="BD13" s="65">
        <v>0</v>
      </c>
      <c r="BE13" s="65">
        <v>0</v>
      </c>
      <c r="BF13" s="65">
        <v>0</v>
      </c>
      <c r="BG13" s="70" t="s">
        <v>767</v>
      </c>
      <c r="BH13" s="70" t="s">
        <v>644</v>
      </c>
      <c r="BI13" s="70" t="s">
        <v>803</v>
      </c>
      <c r="BJ13" s="114" t="s">
        <v>767</v>
      </c>
    </row>
    <row r="14" spans="1:62" s="114" customFormat="1" x14ac:dyDescent="0.25">
      <c r="A14" s="142" t="s">
        <v>673</v>
      </c>
      <c r="B14" s="142" t="s">
        <v>158</v>
      </c>
      <c r="C14" s="142" t="s">
        <v>159</v>
      </c>
      <c r="D14" s="142" t="s">
        <v>160</v>
      </c>
      <c r="E14" s="142" t="s">
        <v>674</v>
      </c>
      <c r="F14" s="100" t="s">
        <v>675</v>
      </c>
      <c r="G14" s="143" t="s">
        <v>676</v>
      </c>
      <c r="H14" s="143" t="s">
        <v>677</v>
      </c>
      <c r="I14" s="144">
        <v>3552</v>
      </c>
      <c r="J14" s="142" t="s">
        <v>177</v>
      </c>
      <c r="K14" s="142" t="s">
        <v>678</v>
      </c>
      <c r="L14" s="145">
        <v>45047</v>
      </c>
      <c r="M14" s="145">
        <v>46873</v>
      </c>
      <c r="N14" s="142">
        <f t="shared" si="5"/>
        <v>2028</v>
      </c>
      <c r="O14" s="146">
        <v>71040</v>
      </c>
      <c r="P14" s="142" t="s">
        <v>644</v>
      </c>
      <c r="Q14" s="147">
        <f t="shared" si="6"/>
        <v>83685.119999999995</v>
      </c>
      <c r="R14" s="113"/>
      <c r="S14" s="67">
        <v>0</v>
      </c>
      <c r="T14" s="67">
        <v>0</v>
      </c>
      <c r="U14" s="67">
        <v>0</v>
      </c>
      <c r="V14" s="63" t="s">
        <v>122</v>
      </c>
      <c r="W14" s="63"/>
      <c r="X14" s="68">
        <v>71944.097664000001</v>
      </c>
      <c r="Y14" s="65">
        <v>11741.022335999998</v>
      </c>
      <c r="Z14" s="69">
        <f t="shared" si="7"/>
        <v>83685.119999999995</v>
      </c>
      <c r="AA14" s="65">
        <v>0</v>
      </c>
      <c r="AB14" s="65">
        <v>0</v>
      </c>
      <c r="AC14" s="65">
        <v>0</v>
      </c>
      <c r="AD14" s="65">
        <v>0</v>
      </c>
      <c r="AE14" s="68">
        <v>71944.097664000001</v>
      </c>
      <c r="AF14" s="65">
        <v>11741.022335999998</v>
      </c>
      <c r="AG14" s="69">
        <f t="shared" si="8"/>
        <v>83685.119999999995</v>
      </c>
      <c r="AH14" s="65">
        <v>0</v>
      </c>
      <c r="AI14" s="65">
        <v>0</v>
      </c>
      <c r="AJ14" s="65">
        <v>0</v>
      </c>
      <c r="AK14" s="65">
        <v>0</v>
      </c>
      <c r="AL14" s="68">
        <v>71944.097664000001</v>
      </c>
      <c r="AM14" s="65">
        <v>11741.022335999998</v>
      </c>
      <c r="AN14" s="69">
        <f t="shared" si="9"/>
        <v>83685.119999999995</v>
      </c>
      <c r="AO14" s="65">
        <v>0</v>
      </c>
      <c r="AP14" s="65">
        <v>0</v>
      </c>
      <c r="AQ14" s="65">
        <v>0</v>
      </c>
      <c r="AR14" s="65">
        <v>0</v>
      </c>
      <c r="AS14" s="68">
        <v>71944.097664000001</v>
      </c>
      <c r="AT14" s="65">
        <v>11741.022335999998</v>
      </c>
      <c r="AU14" s="69">
        <f t="shared" si="10"/>
        <v>83685.119999999995</v>
      </c>
      <c r="AV14" s="65">
        <v>0</v>
      </c>
      <c r="AW14" s="65">
        <v>0</v>
      </c>
      <c r="AX14" s="65">
        <v>0</v>
      </c>
      <c r="AY14" s="65">
        <v>0</v>
      </c>
      <c r="AZ14" s="68">
        <v>73222.514549</v>
      </c>
      <c r="BA14" s="65">
        <v>11949.655450999999</v>
      </c>
      <c r="BB14" s="69">
        <f t="shared" si="11"/>
        <v>85172.17</v>
      </c>
      <c r="BC14" s="65">
        <v>0</v>
      </c>
      <c r="BD14" s="65">
        <v>0</v>
      </c>
      <c r="BE14" s="65">
        <v>0</v>
      </c>
      <c r="BF14" s="65">
        <v>0</v>
      </c>
      <c r="BG14" s="70" t="s">
        <v>644</v>
      </c>
      <c r="BH14" s="70" t="s">
        <v>644</v>
      </c>
      <c r="BI14" s="70"/>
      <c r="BJ14" s="114" t="s">
        <v>767</v>
      </c>
    </row>
    <row r="15" spans="1:62" s="114" customFormat="1" x14ac:dyDescent="0.25">
      <c r="A15" s="142" t="s">
        <v>679</v>
      </c>
      <c r="B15" s="142" t="s">
        <v>158</v>
      </c>
      <c r="C15" s="142" t="s">
        <v>159</v>
      </c>
      <c r="D15" s="142" t="s">
        <v>160</v>
      </c>
      <c r="E15" s="142" t="s">
        <v>680</v>
      </c>
      <c r="F15" s="100" t="s">
        <v>681</v>
      </c>
      <c r="G15" s="143" t="s">
        <v>460</v>
      </c>
      <c r="H15" s="143" t="s">
        <v>461</v>
      </c>
      <c r="I15" s="144">
        <v>2596</v>
      </c>
      <c r="J15" s="142" t="s">
        <v>177</v>
      </c>
      <c r="K15" s="142" t="s">
        <v>682</v>
      </c>
      <c r="L15" s="145">
        <v>43282</v>
      </c>
      <c r="M15" s="145">
        <v>46934</v>
      </c>
      <c r="N15" s="142">
        <f t="shared" si="5"/>
        <v>2029</v>
      </c>
      <c r="O15" s="146">
        <v>51920.04</v>
      </c>
      <c r="P15" s="142" t="s">
        <v>644</v>
      </c>
      <c r="Q15" s="147">
        <f t="shared" si="6"/>
        <v>61161.8</v>
      </c>
      <c r="R15" s="113"/>
      <c r="S15" s="67">
        <v>0</v>
      </c>
      <c r="T15" s="67">
        <v>0</v>
      </c>
      <c r="U15" s="67">
        <v>0</v>
      </c>
      <c r="V15" s="63" t="s">
        <v>122</v>
      </c>
      <c r="W15" s="63"/>
      <c r="X15" s="68">
        <v>52580.799460000002</v>
      </c>
      <c r="Y15" s="65">
        <v>8581.0005399999991</v>
      </c>
      <c r="Z15" s="69">
        <f t="shared" si="7"/>
        <v>61161.8</v>
      </c>
      <c r="AA15" s="65">
        <v>0</v>
      </c>
      <c r="AB15" s="65">
        <v>0</v>
      </c>
      <c r="AC15" s="65">
        <v>0</v>
      </c>
      <c r="AD15" s="65">
        <v>0</v>
      </c>
      <c r="AE15" s="68">
        <v>52580.799460000002</v>
      </c>
      <c r="AF15" s="65">
        <v>8581.0005399999991</v>
      </c>
      <c r="AG15" s="69">
        <f t="shared" si="8"/>
        <v>61161.8</v>
      </c>
      <c r="AH15" s="65">
        <v>0</v>
      </c>
      <c r="AI15" s="65">
        <v>0</v>
      </c>
      <c r="AJ15" s="65">
        <v>0</v>
      </c>
      <c r="AK15" s="65">
        <v>0</v>
      </c>
      <c r="AL15" s="68">
        <v>52580.799460000002</v>
      </c>
      <c r="AM15" s="65">
        <v>8581.0005399999991</v>
      </c>
      <c r="AN15" s="69">
        <f t="shared" si="9"/>
        <v>61161.8</v>
      </c>
      <c r="AO15" s="65">
        <v>0</v>
      </c>
      <c r="AP15" s="65">
        <v>0</v>
      </c>
      <c r="AQ15" s="65">
        <v>0</v>
      </c>
      <c r="AR15" s="65">
        <v>0</v>
      </c>
      <c r="AS15" s="68">
        <v>52580.799460000002</v>
      </c>
      <c r="AT15" s="65">
        <v>8581.0005399999991</v>
      </c>
      <c r="AU15" s="69">
        <f t="shared" si="10"/>
        <v>61161.8</v>
      </c>
      <c r="AV15" s="65">
        <v>0</v>
      </c>
      <c r="AW15" s="65">
        <v>0</v>
      </c>
      <c r="AX15" s="65">
        <v>0</v>
      </c>
      <c r="AY15" s="65">
        <v>0</v>
      </c>
      <c r="AZ15" s="68">
        <v>52580.799460000002</v>
      </c>
      <c r="BA15" s="65">
        <v>8581.0005399999991</v>
      </c>
      <c r="BB15" s="69">
        <f t="shared" si="11"/>
        <v>61161.8</v>
      </c>
      <c r="BC15" s="65">
        <v>0</v>
      </c>
      <c r="BD15" s="65">
        <v>0</v>
      </c>
      <c r="BE15" s="65">
        <v>0</v>
      </c>
      <c r="BF15" s="65">
        <v>0</v>
      </c>
      <c r="BG15" s="70" t="s">
        <v>644</v>
      </c>
      <c r="BH15" s="70" t="s">
        <v>644</v>
      </c>
      <c r="BI15" s="70"/>
      <c r="BJ15" s="114" t="s">
        <v>767</v>
      </c>
    </row>
    <row r="16" spans="1:62" s="114" customFormat="1" x14ac:dyDescent="0.25">
      <c r="A16" s="142" t="s">
        <v>683</v>
      </c>
      <c r="B16" s="142" t="s">
        <v>158</v>
      </c>
      <c r="C16" s="142" t="s">
        <v>159</v>
      </c>
      <c r="D16" s="142" t="s">
        <v>160</v>
      </c>
      <c r="E16" s="142" t="s">
        <v>684</v>
      </c>
      <c r="F16" s="100" t="s">
        <v>685</v>
      </c>
      <c r="G16" s="143" t="s">
        <v>686</v>
      </c>
      <c r="H16" s="143" t="s">
        <v>176</v>
      </c>
      <c r="I16" s="144">
        <v>31159</v>
      </c>
      <c r="J16" s="142" t="s">
        <v>177</v>
      </c>
      <c r="K16" s="142" t="s">
        <v>687</v>
      </c>
      <c r="L16" s="145">
        <v>43282</v>
      </c>
      <c r="M16" s="145">
        <v>46265</v>
      </c>
      <c r="N16" s="142">
        <f t="shared" si="5"/>
        <v>2027</v>
      </c>
      <c r="O16" s="146">
        <v>685497.96</v>
      </c>
      <c r="P16" s="142" t="s">
        <v>644</v>
      </c>
      <c r="Q16" s="147">
        <f t="shared" si="6"/>
        <v>796424</v>
      </c>
      <c r="R16" s="113"/>
      <c r="S16" s="67">
        <v>0</v>
      </c>
      <c r="T16" s="67">
        <v>0</v>
      </c>
      <c r="U16" s="67">
        <v>0</v>
      </c>
      <c r="V16" s="63" t="s">
        <v>123</v>
      </c>
      <c r="W16" s="63"/>
      <c r="X16" s="68">
        <v>684685.71279999998</v>
      </c>
      <c r="Y16" s="65">
        <v>111738.28719999999</v>
      </c>
      <c r="Z16" s="69">
        <f t="shared" si="7"/>
        <v>796424</v>
      </c>
      <c r="AA16" s="65">
        <v>0</v>
      </c>
      <c r="AB16" s="65">
        <v>0</v>
      </c>
      <c r="AC16" s="65">
        <v>0</v>
      </c>
      <c r="AD16" s="65">
        <v>0</v>
      </c>
      <c r="AE16" s="68">
        <v>684685.71279999998</v>
      </c>
      <c r="AF16" s="65">
        <v>111738.28719999999</v>
      </c>
      <c r="AG16" s="69">
        <f t="shared" si="8"/>
        <v>796424</v>
      </c>
      <c r="AH16" s="65">
        <v>0</v>
      </c>
      <c r="AI16" s="65">
        <v>0</v>
      </c>
      <c r="AJ16" s="65">
        <v>0</v>
      </c>
      <c r="AK16" s="65">
        <v>0</v>
      </c>
      <c r="AL16" s="68">
        <v>684685.71279999998</v>
      </c>
      <c r="AM16" s="65">
        <v>111738.28719999999</v>
      </c>
      <c r="AN16" s="69">
        <f t="shared" si="9"/>
        <v>796424</v>
      </c>
      <c r="AO16" s="65">
        <v>0</v>
      </c>
      <c r="AP16" s="65">
        <v>0</v>
      </c>
      <c r="AQ16" s="65">
        <v>0</v>
      </c>
      <c r="AR16" s="65">
        <v>0</v>
      </c>
      <c r="AS16" s="68">
        <v>758351.25655000005</v>
      </c>
      <c r="AT16" s="65">
        <v>123760.24344999998</v>
      </c>
      <c r="AU16" s="69">
        <f t="shared" si="10"/>
        <v>882111.5</v>
      </c>
      <c r="AV16" s="65">
        <v>0</v>
      </c>
      <c r="AW16" s="65">
        <v>0</v>
      </c>
      <c r="AX16" s="65">
        <v>0</v>
      </c>
      <c r="AY16" s="65">
        <v>0</v>
      </c>
      <c r="AZ16" s="68">
        <v>773084.10223180009</v>
      </c>
      <c r="BA16" s="65">
        <v>126164.59176819999</v>
      </c>
      <c r="BB16" s="69">
        <f t="shared" si="11"/>
        <v>899248.69400000013</v>
      </c>
      <c r="BC16" s="65">
        <v>0</v>
      </c>
      <c r="BD16" s="65">
        <v>0</v>
      </c>
      <c r="BE16" s="65">
        <v>0</v>
      </c>
      <c r="BF16" s="65">
        <v>0</v>
      </c>
      <c r="BG16" s="70" t="s">
        <v>644</v>
      </c>
      <c r="BH16" s="70" t="s">
        <v>644</v>
      </c>
      <c r="BI16" s="70"/>
      <c r="BJ16" s="114" t="s">
        <v>767</v>
      </c>
    </row>
    <row r="17" spans="1:62" s="114" customFormat="1" x14ac:dyDescent="0.25">
      <c r="A17" s="142" t="s">
        <v>688</v>
      </c>
      <c r="B17" s="142" t="s">
        <v>158</v>
      </c>
      <c r="C17" s="142" t="s">
        <v>159</v>
      </c>
      <c r="D17" s="142" t="s">
        <v>160</v>
      </c>
      <c r="E17" s="142" t="s">
        <v>689</v>
      </c>
      <c r="F17" s="100" t="s">
        <v>690</v>
      </c>
      <c r="G17" s="143" t="s">
        <v>691</v>
      </c>
      <c r="H17" s="143" t="s">
        <v>480</v>
      </c>
      <c r="I17" s="144">
        <v>19122</v>
      </c>
      <c r="J17" s="142" t="s">
        <v>177</v>
      </c>
      <c r="K17" s="142" t="s">
        <v>692</v>
      </c>
      <c r="L17" s="145">
        <v>43647</v>
      </c>
      <c r="M17" s="145">
        <v>45473</v>
      </c>
      <c r="N17" s="142">
        <f t="shared" si="5"/>
        <v>2025</v>
      </c>
      <c r="O17" s="146">
        <v>443821.68</v>
      </c>
      <c r="P17" s="142" t="s">
        <v>644</v>
      </c>
      <c r="Q17" s="147">
        <f t="shared" si="6"/>
        <v>511896</v>
      </c>
      <c r="R17" s="113"/>
      <c r="S17" s="67">
        <v>0</v>
      </c>
      <c r="T17" s="67">
        <v>0</v>
      </c>
      <c r="U17" s="67">
        <v>0</v>
      </c>
      <c r="V17" s="63" t="s">
        <v>123</v>
      </c>
      <c r="W17" s="63"/>
      <c r="X17" s="68">
        <v>440076.99119999999</v>
      </c>
      <c r="Y17" s="65">
        <v>71819.008799999996</v>
      </c>
      <c r="Z17" s="69">
        <f t="shared" si="7"/>
        <v>511896</v>
      </c>
      <c r="AA17" s="65">
        <v>0</v>
      </c>
      <c r="AB17" s="65">
        <v>0</v>
      </c>
      <c r="AC17" s="65">
        <v>0</v>
      </c>
      <c r="AD17" s="65">
        <v>0</v>
      </c>
      <c r="AE17" s="68">
        <v>0</v>
      </c>
      <c r="AF17" s="65">
        <v>0</v>
      </c>
      <c r="AG17" s="69">
        <f t="shared" si="8"/>
        <v>0</v>
      </c>
      <c r="AH17" s="65">
        <v>0</v>
      </c>
      <c r="AI17" s="65">
        <v>0</v>
      </c>
      <c r="AJ17" s="65">
        <v>0</v>
      </c>
      <c r="AK17" s="65">
        <v>0</v>
      </c>
      <c r="AL17" s="68">
        <v>0</v>
      </c>
      <c r="AM17" s="65">
        <v>0</v>
      </c>
      <c r="AN17" s="69">
        <f t="shared" si="9"/>
        <v>0</v>
      </c>
      <c r="AO17" s="65">
        <v>0</v>
      </c>
      <c r="AP17" s="65">
        <v>0</v>
      </c>
      <c r="AQ17" s="65">
        <v>0</v>
      </c>
      <c r="AR17" s="65">
        <v>0</v>
      </c>
      <c r="AS17" s="68">
        <v>0</v>
      </c>
      <c r="AT17" s="65">
        <v>0</v>
      </c>
      <c r="AU17" s="69">
        <f t="shared" si="10"/>
        <v>0</v>
      </c>
      <c r="AV17" s="65">
        <v>0</v>
      </c>
      <c r="AW17" s="65">
        <v>0</v>
      </c>
      <c r="AX17" s="65">
        <v>0</v>
      </c>
      <c r="AY17" s="65">
        <v>0</v>
      </c>
      <c r="AZ17" s="68">
        <v>0</v>
      </c>
      <c r="BA17" s="65">
        <v>0</v>
      </c>
      <c r="BB17" s="69">
        <f t="shared" si="11"/>
        <v>0</v>
      </c>
      <c r="BC17" s="65">
        <v>0</v>
      </c>
      <c r="BD17" s="65">
        <v>0</v>
      </c>
      <c r="BE17" s="65">
        <v>0</v>
      </c>
      <c r="BF17" s="65">
        <v>0</v>
      </c>
      <c r="BG17" s="70" t="s">
        <v>644</v>
      </c>
      <c r="BH17" s="70" t="s">
        <v>644</v>
      </c>
      <c r="BI17" s="70" t="s">
        <v>804</v>
      </c>
      <c r="BJ17" s="114" t="s">
        <v>644</v>
      </c>
    </row>
    <row r="18" spans="1:62" s="114" customFormat="1" x14ac:dyDescent="0.25">
      <c r="A18" s="142" t="s">
        <v>693</v>
      </c>
      <c r="B18" s="142" t="s">
        <v>158</v>
      </c>
      <c r="C18" s="142" t="s">
        <v>159</v>
      </c>
      <c r="D18" s="142" t="s">
        <v>160</v>
      </c>
      <c r="E18" s="142"/>
      <c r="F18" s="100" t="s">
        <v>694</v>
      </c>
      <c r="G18" s="143" t="s">
        <v>406</v>
      </c>
      <c r="H18" s="143" t="s">
        <v>406</v>
      </c>
      <c r="I18" s="144">
        <v>34059</v>
      </c>
      <c r="J18" s="142" t="s">
        <v>177</v>
      </c>
      <c r="K18" s="142" t="s">
        <v>695</v>
      </c>
      <c r="L18" s="145">
        <v>45108</v>
      </c>
      <c r="M18" s="145">
        <v>45838</v>
      </c>
      <c r="N18" s="142">
        <f t="shared" si="5"/>
        <v>2026</v>
      </c>
      <c r="O18" s="146">
        <v>553236</v>
      </c>
      <c r="P18" s="142" t="s">
        <v>644</v>
      </c>
      <c r="Q18" s="147">
        <f t="shared" si="6"/>
        <v>674486.04</v>
      </c>
      <c r="R18" s="113"/>
      <c r="S18" s="67">
        <v>0</v>
      </c>
      <c r="T18" s="67">
        <v>0</v>
      </c>
      <c r="U18" s="67">
        <v>0</v>
      </c>
      <c r="V18" s="63" t="s">
        <v>120</v>
      </c>
      <c r="W18" s="63">
        <v>9</v>
      </c>
      <c r="X18" s="68">
        <v>579855.6485880001</v>
      </c>
      <c r="Y18" s="65">
        <v>94630.391411999997</v>
      </c>
      <c r="Z18" s="69">
        <f t="shared" si="7"/>
        <v>674486.04</v>
      </c>
      <c r="AA18" s="65">
        <v>0</v>
      </c>
      <c r="AB18" s="65">
        <v>0</v>
      </c>
      <c r="AC18" s="65">
        <v>0</v>
      </c>
      <c r="AD18" s="65">
        <v>0</v>
      </c>
      <c r="AE18" s="68">
        <v>0</v>
      </c>
      <c r="AF18" s="65">
        <v>0</v>
      </c>
      <c r="AG18" s="69">
        <f t="shared" si="8"/>
        <v>0</v>
      </c>
      <c r="AH18" s="65">
        <v>0</v>
      </c>
      <c r="AI18" s="65">
        <v>0</v>
      </c>
      <c r="AJ18" s="65">
        <v>0</v>
      </c>
      <c r="AK18" s="65">
        <v>0</v>
      </c>
      <c r="AL18" s="68">
        <v>0</v>
      </c>
      <c r="AM18" s="65">
        <v>0</v>
      </c>
      <c r="AN18" s="69">
        <f t="shared" si="9"/>
        <v>0</v>
      </c>
      <c r="AO18" s="65">
        <v>0</v>
      </c>
      <c r="AP18" s="65">
        <v>0</v>
      </c>
      <c r="AQ18" s="65">
        <v>0</v>
      </c>
      <c r="AR18" s="65">
        <v>1320000</v>
      </c>
      <c r="AS18" s="68">
        <v>0</v>
      </c>
      <c r="AT18" s="65">
        <v>0</v>
      </c>
      <c r="AU18" s="69">
        <f t="shared" si="10"/>
        <v>0</v>
      </c>
      <c r="AV18" s="65">
        <v>0</v>
      </c>
      <c r="AW18" s="65">
        <v>0</v>
      </c>
      <c r="AX18" s="65">
        <v>0</v>
      </c>
      <c r="AY18" s="65">
        <v>0</v>
      </c>
      <c r="AZ18" s="68">
        <v>0</v>
      </c>
      <c r="BA18" s="65">
        <v>0</v>
      </c>
      <c r="BB18" s="69">
        <f t="shared" si="11"/>
        <v>0</v>
      </c>
      <c r="BC18" s="65">
        <v>0</v>
      </c>
      <c r="BD18" s="65">
        <v>0</v>
      </c>
      <c r="BE18" s="65">
        <v>0</v>
      </c>
      <c r="BF18" s="65">
        <v>0</v>
      </c>
      <c r="BG18" s="70" t="s">
        <v>767</v>
      </c>
      <c r="BH18" s="70" t="s">
        <v>644</v>
      </c>
      <c r="BI18" s="70"/>
      <c r="BJ18" s="114" t="s">
        <v>767</v>
      </c>
    </row>
    <row r="19" spans="1:62" s="114" customFormat="1" x14ac:dyDescent="0.25">
      <c r="A19" s="142" t="s">
        <v>696</v>
      </c>
      <c r="B19" s="142" t="s">
        <v>158</v>
      </c>
      <c r="C19" s="142" t="s">
        <v>159</v>
      </c>
      <c r="D19" s="142" t="s">
        <v>160</v>
      </c>
      <c r="E19" s="142" t="s">
        <v>697</v>
      </c>
      <c r="F19" s="100" t="s">
        <v>698</v>
      </c>
      <c r="G19" s="143" t="s">
        <v>699</v>
      </c>
      <c r="H19" s="143" t="s">
        <v>700</v>
      </c>
      <c r="I19" s="144">
        <v>3930</v>
      </c>
      <c r="J19" s="142" t="s">
        <v>177</v>
      </c>
      <c r="K19" s="142" t="s">
        <v>701</v>
      </c>
      <c r="L19" s="145">
        <v>44075</v>
      </c>
      <c r="M19" s="145">
        <v>45900</v>
      </c>
      <c r="N19" s="142">
        <f t="shared" si="5"/>
        <v>2026</v>
      </c>
      <c r="O19" s="146">
        <v>79582.559999999998</v>
      </c>
      <c r="P19" s="142" t="s">
        <v>644</v>
      </c>
      <c r="Q19" s="147">
        <f t="shared" si="6"/>
        <v>93573.36</v>
      </c>
      <c r="R19" s="113"/>
      <c r="S19" s="67">
        <v>0</v>
      </c>
      <c r="T19" s="67">
        <v>0</v>
      </c>
      <c r="U19" s="67">
        <v>0</v>
      </c>
      <c r="V19" s="63" t="s">
        <v>123</v>
      </c>
      <c r="W19" s="63"/>
      <c r="X19" s="68">
        <v>80445.017592000004</v>
      </c>
      <c r="Y19" s="65">
        <v>13128.342407999999</v>
      </c>
      <c r="Z19" s="69">
        <f t="shared" si="7"/>
        <v>93573.36</v>
      </c>
      <c r="AA19" s="65">
        <v>0</v>
      </c>
      <c r="AB19" s="65">
        <v>0</v>
      </c>
      <c r="AC19" s="65">
        <v>0</v>
      </c>
      <c r="AD19" s="65">
        <v>0</v>
      </c>
      <c r="AE19" s="68">
        <v>80445.017592000004</v>
      </c>
      <c r="AF19" s="65">
        <v>13128.342407999999</v>
      </c>
      <c r="AG19" s="69">
        <f t="shared" si="8"/>
        <v>93573.36</v>
      </c>
      <c r="AH19" s="65">
        <v>0</v>
      </c>
      <c r="AI19" s="65">
        <v>0</v>
      </c>
      <c r="AJ19" s="65">
        <v>0</v>
      </c>
      <c r="AK19" s="65">
        <v>0</v>
      </c>
      <c r="AL19" s="68">
        <v>83823.329100000003</v>
      </c>
      <c r="AM19" s="65">
        <v>13679.670899999997</v>
      </c>
      <c r="AN19" s="69">
        <f t="shared" si="9"/>
        <v>97503</v>
      </c>
      <c r="AO19" s="65">
        <v>0</v>
      </c>
      <c r="AP19" s="65">
        <v>0</v>
      </c>
      <c r="AQ19" s="65">
        <v>0</v>
      </c>
      <c r="AR19" s="65">
        <v>0</v>
      </c>
      <c r="AS19" s="68">
        <v>84499.362792</v>
      </c>
      <c r="AT19" s="65">
        <v>13789.997207999999</v>
      </c>
      <c r="AU19" s="69">
        <f t="shared" si="10"/>
        <v>98289.36</v>
      </c>
      <c r="AV19" s="65">
        <v>0</v>
      </c>
      <c r="AW19" s="65">
        <v>0</v>
      </c>
      <c r="AX19" s="65">
        <v>0</v>
      </c>
      <c r="AY19" s="65">
        <v>0</v>
      </c>
      <c r="AZ19" s="68">
        <v>84499.362792</v>
      </c>
      <c r="BA19" s="65">
        <v>13789.997207999999</v>
      </c>
      <c r="BB19" s="69">
        <f t="shared" si="11"/>
        <v>98289.36</v>
      </c>
      <c r="BC19" s="65">
        <v>0</v>
      </c>
      <c r="BD19" s="65">
        <v>0</v>
      </c>
      <c r="BE19" s="65">
        <v>0</v>
      </c>
      <c r="BF19" s="65">
        <v>0</v>
      </c>
      <c r="BG19" s="70" t="s">
        <v>644</v>
      </c>
      <c r="BH19" s="70" t="s">
        <v>644</v>
      </c>
      <c r="BI19" s="70"/>
      <c r="BJ19" s="114" t="s">
        <v>767</v>
      </c>
    </row>
    <row r="20" spans="1:62" s="114" customFormat="1" x14ac:dyDescent="0.25">
      <c r="A20" s="142" t="s">
        <v>702</v>
      </c>
      <c r="B20" s="142" t="s">
        <v>158</v>
      </c>
      <c r="C20" s="142" t="s">
        <v>159</v>
      </c>
      <c r="D20" s="142" t="s">
        <v>160</v>
      </c>
      <c r="E20" s="142"/>
      <c r="F20" s="100" t="s">
        <v>703</v>
      </c>
      <c r="G20" s="143" t="s">
        <v>704</v>
      </c>
      <c r="H20" s="143" t="s">
        <v>176</v>
      </c>
      <c r="I20" s="144">
        <v>8398</v>
      </c>
      <c r="J20" s="142" t="s">
        <v>177</v>
      </c>
      <c r="K20" s="142" t="s">
        <v>705</v>
      </c>
      <c r="L20" s="145">
        <v>44228</v>
      </c>
      <c r="M20" s="145">
        <v>46053</v>
      </c>
      <c r="N20" s="142">
        <f t="shared" si="5"/>
        <v>2026</v>
      </c>
      <c r="O20" s="146">
        <v>188955</v>
      </c>
      <c r="P20" s="142" t="s">
        <v>644</v>
      </c>
      <c r="Q20" s="147">
        <f t="shared" si="6"/>
        <v>218851.88</v>
      </c>
      <c r="R20" s="113"/>
      <c r="S20" s="67">
        <v>0</v>
      </c>
      <c r="T20" s="67">
        <v>0</v>
      </c>
      <c r="U20" s="67">
        <v>0</v>
      </c>
      <c r="V20" s="63" t="s">
        <v>118</v>
      </c>
      <c r="W20" s="63">
        <v>15</v>
      </c>
      <c r="X20" s="68">
        <v>188146.961236</v>
      </c>
      <c r="Y20" s="65">
        <v>30704.918763999995</v>
      </c>
      <c r="Z20" s="69">
        <f t="shared" si="7"/>
        <v>218851.88</v>
      </c>
      <c r="AA20" s="65">
        <v>0</v>
      </c>
      <c r="AB20" s="65">
        <v>0</v>
      </c>
      <c r="AC20" s="65">
        <v>0</v>
      </c>
      <c r="AD20" s="65">
        <v>0</v>
      </c>
      <c r="AE20" s="68">
        <v>188146.961236</v>
      </c>
      <c r="AF20" s="65">
        <v>30704.918763999995</v>
      </c>
      <c r="AG20" s="69">
        <f t="shared" si="8"/>
        <v>218851.88</v>
      </c>
      <c r="AH20" s="65">
        <v>0</v>
      </c>
      <c r="AI20" s="65">
        <v>0</v>
      </c>
      <c r="AJ20" s="65">
        <v>0</v>
      </c>
      <c r="AK20" s="65">
        <v>94600</v>
      </c>
      <c r="AL20" s="68">
        <v>109752.45709900001</v>
      </c>
      <c r="AM20" s="65">
        <v>17911.212900999999</v>
      </c>
      <c r="AN20" s="69">
        <f t="shared" si="9"/>
        <v>127663.67000000001</v>
      </c>
      <c r="AO20" s="65">
        <v>0</v>
      </c>
      <c r="AP20" s="65">
        <v>0</v>
      </c>
      <c r="AQ20" s="65">
        <v>0</v>
      </c>
      <c r="AR20" s="65">
        <v>0</v>
      </c>
      <c r="AS20" s="68">
        <v>0</v>
      </c>
      <c r="AT20" s="65">
        <v>0</v>
      </c>
      <c r="AU20" s="69">
        <f t="shared" si="10"/>
        <v>0</v>
      </c>
      <c r="AV20" s="65">
        <v>0</v>
      </c>
      <c r="AW20" s="65">
        <v>0</v>
      </c>
      <c r="AX20" s="65">
        <v>0</v>
      </c>
      <c r="AY20" s="65">
        <v>0</v>
      </c>
      <c r="AZ20" s="68">
        <v>0</v>
      </c>
      <c r="BA20" s="65">
        <v>0</v>
      </c>
      <c r="BB20" s="69">
        <f t="shared" si="11"/>
        <v>0</v>
      </c>
      <c r="BC20" s="65">
        <v>0</v>
      </c>
      <c r="BD20" s="65">
        <v>0</v>
      </c>
      <c r="BE20" s="65">
        <v>0</v>
      </c>
      <c r="BF20" s="65">
        <v>0</v>
      </c>
      <c r="BG20" s="70" t="s">
        <v>767</v>
      </c>
      <c r="BH20" s="70" t="s">
        <v>644</v>
      </c>
      <c r="BI20" s="70"/>
      <c r="BJ20" s="114" t="s">
        <v>767</v>
      </c>
    </row>
    <row r="21" spans="1:62" s="114" customFormat="1" x14ac:dyDescent="0.25">
      <c r="A21" s="142" t="s">
        <v>706</v>
      </c>
      <c r="B21" s="142" t="s">
        <v>158</v>
      </c>
      <c r="C21" s="142" t="s">
        <v>159</v>
      </c>
      <c r="D21" s="142" t="s">
        <v>160</v>
      </c>
      <c r="E21" s="142" t="s">
        <v>707</v>
      </c>
      <c r="F21" s="100" t="s">
        <v>708</v>
      </c>
      <c r="G21" s="143" t="s">
        <v>709</v>
      </c>
      <c r="H21" s="143" t="s">
        <v>470</v>
      </c>
      <c r="I21" s="144">
        <v>12446</v>
      </c>
      <c r="J21" s="142" t="s">
        <v>177</v>
      </c>
      <c r="K21" s="142" t="s">
        <v>710</v>
      </c>
      <c r="L21" s="145">
        <v>43282</v>
      </c>
      <c r="M21" s="145">
        <v>45869</v>
      </c>
      <c r="N21" s="142">
        <f t="shared" si="5"/>
        <v>2026</v>
      </c>
      <c r="O21" s="146">
        <v>269953.8</v>
      </c>
      <c r="P21" s="142" t="s">
        <v>644</v>
      </c>
      <c r="Q21" s="147">
        <f t="shared" si="6"/>
        <v>314261.56</v>
      </c>
      <c r="R21" s="113"/>
      <c r="S21" s="67">
        <v>0</v>
      </c>
      <c r="T21" s="67">
        <v>0</v>
      </c>
      <c r="U21" s="67">
        <v>0</v>
      </c>
      <c r="V21" s="63" t="s">
        <v>121</v>
      </c>
      <c r="W21" s="63">
        <v>10</v>
      </c>
      <c r="X21" s="68">
        <v>270170.66313200002</v>
      </c>
      <c r="Y21" s="65">
        <v>44090.896867999996</v>
      </c>
      <c r="Z21" s="69">
        <f t="shared" si="7"/>
        <v>314261.56</v>
      </c>
      <c r="AA21" s="65">
        <v>0</v>
      </c>
      <c r="AB21" s="65">
        <v>0</v>
      </c>
      <c r="AC21" s="65">
        <v>0</v>
      </c>
      <c r="AD21" s="65">
        <v>0</v>
      </c>
      <c r="AE21" s="68">
        <v>270170.66313200002</v>
      </c>
      <c r="AF21" s="65">
        <v>44090.896867999996</v>
      </c>
      <c r="AG21" s="69">
        <f t="shared" si="8"/>
        <v>314261.56</v>
      </c>
      <c r="AH21" s="65">
        <v>0</v>
      </c>
      <c r="AI21" s="65">
        <v>0</v>
      </c>
      <c r="AJ21" s="65">
        <v>0</v>
      </c>
      <c r="AK21" s="65">
        <v>0</v>
      </c>
      <c r="AL21" s="68">
        <v>339036.30405100004</v>
      </c>
      <c r="AM21" s="65">
        <v>55329.525948999995</v>
      </c>
      <c r="AN21" s="69">
        <f t="shared" si="9"/>
        <v>394365.83</v>
      </c>
      <c r="AO21" s="65">
        <v>0</v>
      </c>
      <c r="AP21" s="65">
        <v>0</v>
      </c>
      <c r="AQ21" s="65">
        <v>0</v>
      </c>
      <c r="AR21" s="65">
        <v>0</v>
      </c>
      <c r="AS21" s="68">
        <v>345297.04746290063</v>
      </c>
      <c r="AT21" s="65">
        <v>56351.257135099397</v>
      </c>
      <c r="AU21" s="69">
        <f t="shared" si="10"/>
        <v>401648.30459800002</v>
      </c>
      <c r="AV21" s="65">
        <v>0</v>
      </c>
      <c r="AW21" s="65">
        <v>0</v>
      </c>
      <c r="AX21" s="65">
        <v>0</v>
      </c>
      <c r="AY21" s="65">
        <v>0</v>
      </c>
      <c r="AZ21" s="68">
        <v>345297.04746290063</v>
      </c>
      <c r="BA21" s="65">
        <v>56351.257135099397</v>
      </c>
      <c r="BB21" s="69">
        <f t="shared" si="11"/>
        <v>401648.30459800002</v>
      </c>
      <c r="BC21" s="65">
        <v>0</v>
      </c>
      <c r="BD21" s="65">
        <v>0</v>
      </c>
      <c r="BE21" s="65">
        <v>0</v>
      </c>
      <c r="BF21" s="65">
        <v>0</v>
      </c>
      <c r="BG21" s="70" t="s">
        <v>644</v>
      </c>
      <c r="BH21" s="70" t="s">
        <v>644</v>
      </c>
      <c r="BI21" s="70"/>
      <c r="BJ21" s="114" t="s">
        <v>767</v>
      </c>
    </row>
    <row r="22" spans="1:62" s="114" customFormat="1" x14ac:dyDescent="0.25">
      <c r="A22" s="142" t="s">
        <v>711</v>
      </c>
      <c r="B22" s="142" t="s">
        <v>158</v>
      </c>
      <c r="C22" s="142" t="s">
        <v>159</v>
      </c>
      <c r="D22" s="142" t="s">
        <v>160</v>
      </c>
      <c r="E22" s="142"/>
      <c r="F22" s="100" t="s">
        <v>712</v>
      </c>
      <c r="G22" s="143" t="s">
        <v>713</v>
      </c>
      <c r="H22" s="143" t="s">
        <v>714</v>
      </c>
      <c r="I22" s="144">
        <v>21257</v>
      </c>
      <c r="J22" s="142" t="s">
        <v>177</v>
      </c>
      <c r="K22" s="142" t="s">
        <v>715</v>
      </c>
      <c r="L22" s="145">
        <v>45108</v>
      </c>
      <c r="M22" s="145">
        <v>45838</v>
      </c>
      <c r="N22" s="142">
        <f t="shared" si="5"/>
        <v>2026</v>
      </c>
      <c r="O22" s="146">
        <v>452196</v>
      </c>
      <c r="P22" s="142" t="s">
        <v>644</v>
      </c>
      <c r="Q22" s="147">
        <f t="shared" si="6"/>
        <v>527870.92000000004</v>
      </c>
      <c r="R22" s="113"/>
      <c r="S22" s="67">
        <v>0</v>
      </c>
      <c r="T22" s="67">
        <v>0</v>
      </c>
      <c r="U22" s="67">
        <v>0</v>
      </c>
      <c r="V22" s="63" t="s">
        <v>123</v>
      </c>
      <c r="W22" s="63"/>
      <c r="X22" s="68">
        <v>453810.62992400007</v>
      </c>
      <c r="Y22" s="65">
        <v>74060.29007599999</v>
      </c>
      <c r="Z22" s="69">
        <f t="shared" si="7"/>
        <v>527870.92000000004</v>
      </c>
      <c r="AA22" s="65">
        <v>0</v>
      </c>
      <c r="AB22" s="65">
        <v>0</v>
      </c>
      <c r="AC22" s="65">
        <v>0</v>
      </c>
      <c r="AD22" s="65">
        <v>0</v>
      </c>
      <c r="AE22" s="68">
        <v>0</v>
      </c>
      <c r="AF22" s="65">
        <v>0</v>
      </c>
      <c r="AG22" s="69">
        <f t="shared" si="8"/>
        <v>0</v>
      </c>
      <c r="AH22" s="65">
        <v>0</v>
      </c>
      <c r="AI22" s="65">
        <v>0</v>
      </c>
      <c r="AJ22" s="65">
        <v>0</v>
      </c>
      <c r="AK22" s="65">
        <v>0</v>
      </c>
      <c r="AL22" s="68">
        <v>0</v>
      </c>
      <c r="AM22" s="65">
        <v>0</v>
      </c>
      <c r="AN22" s="69">
        <f t="shared" si="9"/>
        <v>0</v>
      </c>
      <c r="AO22" s="65">
        <v>0</v>
      </c>
      <c r="AP22" s="65">
        <v>0</v>
      </c>
      <c r="AQ22" s="65">
        <v>0</v>
      </c>
      <c r="AR22" s="65">
        <v>0</v>
      </c>
      <c r="AS22" s="68">
        <v>0</v>
      </c>
      <c r="AT22" s="65">
        <v>0</v>
      </c>
      <c r="AU22" s="69">
        <f t="shared" si="10"/>
        <v>0</v>
      </c>
      <c r="AV22" s="65">
        <v>0</v>
      </c>
      <c r="AW22" s="65">
        <v>0</v>
      </c>
      <c r="AX22" s="65">
        <v>0</v>
      </c>
      <c r="AY22" s="65">
        <v>0</v>
      </c>
      <c r="AZ22" s="68">
        <v>0</v>
      </c>
      <c r="BA22" s="65">
        <v>0</v>
      </c>
      <c r="BB22" s="69">
        <f t="shared" si="11"/>
        <v>0</v>
      </c>
      <c r="BC22" s="65">
        <v>0</v>
      </c>
      <c r="BD22" s="65">
        <v>0</v>
      </c>
      <c r="BE22" s="65">
        <v>0</v>
      </c>
      <c r="BF22" s="65">
        <v>0</v>
      </c>
      <c r="BG22" s="70" t="s">
        <v>644</v>
      </c>
      <c r="BH22" s="70" t="s">
        <v>644</v>
      </c>
      <c r="BI22" s="70"/>
      <c r="BJ22" s="114" t="s">
        <v>767</v>
      </c>
    </row>
    <row r="23" spans="1:62" s="114" customFormat="1" x14ac:dyDescent="0.25">
      <c r="A23" s="142" t="s">
        <v>716</v>
      </c>
      <c r="B23" s="142" t="s">
        <v>158</v>
      </c>
      <c r="C23" s="142" t="s">
        <v>159</v>
      </c>
      <c r="D23" s="142" t="s">
        <v>160</v>
      </c>
      <c r="E23" s="142" t="s">
        <v>717</v>
      </c>
      <c r="F23" s="100" t="s">
        <v>718</v>
      </c>
      <c r="G23" s="143" t="s">
        <v>52</v>
      </c>
      <c r="H23" s="143" t="s">
        <v>393</v>
      </c>
      <c r="I23" s="144">
        <v>51077</v>
      </c>
      <c r="J23" s="142" t="s">
        <v>177</v>
      </c>
      <c r="K23" s="142" t="s">
        <v>719</v>
      </c>
      <c r="L23" s="145">
        <v>43405</v>
      </c>
      <c r="M23" s="145">
        <v>47057</v>
      </c>
      <c r="N23" s="142">
        <f t="shared" si="5"/>
        <v>2029</v>
      </c>
      <c r="O23" s="146">
        <v>1158426.3600000001</v>
      </c>
      <c r="P23" s="142" t="s">
        <v>644</v>
      </c>
      <c r="Q23" s="147">
        <f t="shared" si="6"/>
        <v>1340260.48</v>
      </c>
      <c r="R23" s="113"/>
      <c r="S23" s="67">
        <v>0</v>
      </c>
      <c r="T23" s="67">
        <v>0</v>
      </c>
      <c r="U23" s="67">
        <v>0</v>
      </c>
      <c r="V23" s="63" t="s">
        <v>122</v>
      </c>
      <c r="W23" s="63"/>
      <c r="X23" s="68">
        <v>1152221.934656</v>
      </c>
      <c r="Y23" s="65">
        <v>188038.54534399998</v>
      </c>
      <c r="Z23" s="69">
        <f t="shared" si="7"/>
        <v>1340260.48</v>
      </c>
      <c r="AA23" s="65">
        <v>0</v>
      </c>
      <c r="AB23" s="65">
        <v>0</v>
      </c>
      <c r="AC23" s="65">
        <v>0</v>
      </c>
      <c r="AD23" s="65">
        <v>0</v>
      </c>
      <c r="AE23" s="68">
        <v>1152221.934656</v>
      </c>
      <c r="AF23" s="65">
        <v>188038.54534399998</v>
      </c>
      <c r="AG23" s="69">
        <f t="shared" si="8"/>
        <v>1340260.48</v>
      </c>
      <c r="AH23" s="65">
        <v>0</v>
      </c>
      <c r="AI23" s="65">
        <v>0</v>
      </c>
      <c r="AJ23" s="65">
        <v>0</v>
      </c>
      <c r="AK23" s="65">
        <v>0</v>
      </c>
      <c r="AL23" s="68">
        <v>1152221.934656</v>
      </c>
      <c r="AM23" s="65">
        <v>188038.54534399998</v>
      </c>
      <c r="AN23" s="69">
        <f t="shared" si="9"/>
        <v>1340260.48</v>
      </c>
      <c r="AO23" s="65">
        <v>0</v>
      </c>
      <c r="AP23" s="65">
        <v>0</v>
      </c>
      <c r="AQ23" s="65">
        <v>0</v>
      </c>
      <c r="AR23" s="65">
        <v>0</v>
      </c>
      <c r="AS23" s="68">
        <v>1152221.934656</v>
      </c>
      <c r="AT23" s="65">
        <v>188038.54534399998</v>
      </c>
      <c r="AU23" s="69">
        <f t="shared" si="10"/>
        <v>1340260.48</v>
      </c>
      <c r="AV23" s="65">
        <v>0</v>
      </c>
      <c r="AW23" s="65">
        <v>0</v>
      </c>
      <c r="AX23" s="65">
        <v>0</v>
      </c>
      <c r="AY23" s="65">
        <v>0</v>
      </c>
      <c r="AZ23" s="68">
        <v>1152221.934656</v>
      </c>
      <c r="BA23" s="65">
        <v>188038.54534399998</v>
      </c>
      <c r="BB23" s="69">
        <f t="shared" si="11"/>
        <v>1340260.48</v>
      </c>
      <c r="BC23" s="65">
        <v>0</v>
      </c>
      <c r="BD23" s="65">
        <v>0</v>
      </c>
      <c r="BE23" s="65">
        <v>0</v>
      </c>
      <c r="BF23" s="65">
        <v>0</v>
      </c>
      <c r="BG23" s="70" t="s">
        <v>644</v>
      </c>
      <c r="BH23" s="70" t="s">
        <v>644</v>
      </c>
      <c r="BI23" s="70"/>
      <c r="BJ23" s="114" t="s">
        <v>767</v>
      </c>
    </row>
    <row r="24" spans="1:62" s="114" customFormat="1" x14ac:dyDescent="0.25">
      <c r="A24" s="142" t="s">
        <v>720</v>
      </c>
      <c r="B24" s="142" t="s">
        <v>158</v>
      </c>
      <c r="C24" s="142" t="s">
        <v>159</v>
      </c>
      <c r="D24" s="142" t="s">
        <v>160</v>
      </c>
      <c r="E24" s="142" t="s">
        <v>721</v>
      </c>
      <c r="F24" s="100" t="s">
        <v>722</v>
      </c>
      <c r="G24" s="143" t="s">
        <v>49</v>
      </c>
      <c r="H24" s="143" t="s">
        <v>176</v>
      </c>
      <c r="I24" s="144">
        <v>41636</v>
      </c>
      <c r="J24" s="142" t="s">
        <v>177</v>
      </c>
      <c r="K24" s="142" t="s">
        <v>723</v>
      </c>
      <c r="L24" s="145">
        <v>44682</v>
      </c>
      <c r="M24" s="145">
        <v>46507</v>
      </c>
      <c r="N24" s="142">
        <f t="shared" si="5"/>
        <v>2027</v>
      </c>
      <c r="O24" s="146">
        <v>1231128.48</v>
      </c>
      <c r="P24" s="142" t="s">
        <v>644</v>
      </c>
      <c r="Q24" s="147">
        <f t="shared" si="6"/>
        <v>1379352.64</v>
      </c>
      <c r="R24" s="113"/>
      <c r="S24" s="67">
        <v>0</v>
      </c>
      <c r="T24" s="67">
        <v>0</v>
      </c>
      <c r="U24" s="67">
        <v>0</v>
      </c>
      <c r="V24" s="63" t="s">
        <v>119</v>
      </c>
      <c r="W24" s="63">
        <v>11</v>
      </c>
      <c r="X24" s="68">
        <v>1185829.4646079999</v>
      </c>
      <c r="Y24" s="65">
        <v>193523.17539199995</v>
      </c>
      <c r="Z24" s="69">
        <f t="shared" si="7"/>
        <v>1379352.64</v>
      </c>
      <c r="AA24" s="65">
        <v>0</v>
      </c>
      <c r="AB24" s="65">
        <v>0</v>
      </c>
      <c r="AC24" s="65">
        <v>0</v>
      </c>
      <c r="AD24" s="65">
        <v>0</v>
      </c>
      <c r="AE24" s="68">
        <v>1185829.4646079999</v>
      </c>
      <c r="AF24" s="65">
        <v>193523.17539199995</v>
      </c>
      <c r="AG24" s="69">
        <f t="shared" si="8"/>
        <v>1379352.64</v>
      </c>
      <c r="AH24" s="65">
        <v>0</v>
      </c>
      <c r="AI24" s="65">
        <v>0</v>
      </c>
      <c r="AJ24" s="65">
        <v>0</v>
      </c>
      <c r="AK24" s="65">
        <v>2294000</v>
      </c>
      <c r="AL24" s="68">
        <v>1185829.4646079999</v>
      </c>
      <c r="AM24" s="65">
        <v>193523.17539199995</v>
      </c>
      <c r="AN24" s="69">
        <f t="shared" si="9"/>
        <v>1379352.64</v>
      </c>
      <c r="AO24" s="65">
        <v>0</v>
      </c>
      <c r="AP24" s="65">
        <v>0</v>
      </c>
      <c r="AQ24" s="65">
        <v>0</v>
      </c>
      <c r="AR24" s="65">
        <v>0</v>
      </c>
      <c r="AS24" s="68">
        <v>1076339.525501</v>
      </c>
      <c r="AT24" s="65">
        <v>175654.80449899999</v>
      </c>
      <c r="AU24" s="69">
        <f t="shared" si="10"/>
        <v>1251994.33</v>
      </c>
      <c r="AV24" s="65">
        <v>0</v>
      </c>
      <c r="AW24" s="65">
        <v>0</v>
      </c>
      <c r="AX24" s="65">
        <v>0</v>
      </c>
      <c r="AY24" s="65">
        <v>0</v>
      </c>
      <c r="AZ24" s="68">
        <v>1360751.4233718889</v>
      </c>
      <c r="BA24" s="65">
        <v>222069.82051771082</v>
      </c>
      <c r="BB24" s="69">
        <f t="shared" si="11"/>
        <v>1582821.2438895998</v>
      </c>
      <c r="BC24" s="65">
        <v>0</v>
      </c>
      <c r="BD24" s="65">
        <v>0</v>
      </c>
      <c r="BE24" s="65">
        <v>0</v>
      </c>
      <c r="BF24" s="65">
        <v>0</v>
      </c>
      <c r="BG24" s="70" t="s">
        <v>767</v>
      </c>
      <c r="BH24" s="70" t="s">
        <v>644</v>
      </c>
      <c r="BI24" s="70"/>
      <c r="BJ24" s="114" t="s">
        <v>767</v>
      </c>
    </row>
    <row r="25" spans="1:62" s="114" customFormat="1" x14ac:dyDescent="0.25">
      <c r="A25" s="142" t="s">
        <v>724</v>
      </c>
      <c r="B25" s="142" t="s">
        <v>158</v>
      </c>
      <c r="C25" s="142" t="s">
        <v>159</v>
      </c>
      <c r="D25" s="142" t="s">
        <v>160</v>
      </c>
      <c r="E25" s="142" t="s">
        <v>725</v>
      </c>
      <c r="F25" s="100" t="s">
        <v>726</v>
      </c>
      <c r="G25" s="143" t="s">
        <v>727</v>
      </c>
      <c r="H25" s="143" t="s">
        <v>728</v>
      </c>
      <c r="I25" s="144">
        <v>13443</v>
      </c>
      <c r="J25" s="142" t="s">
        <v>177</v>
      </c>
      <c r="K25" s="142" t="s">
        <v>729</v>
      </c>
      <c r="L25" s="145">
        <v>43435</v>
      </c>
      <c r="M25" s="145">
        <v>47087</v>
      </c>
      <c r="N25" s="142">
        <f t="shared" si="5"/>
        <v>2029</v>
      </c>
      <c r="O25" s="146">
        <v>268860</v>
      </c>
      <c r="P25" s="142" t="s">
        <v>644</v>
      </c>
      <c r="Q25" s="147">
        <f t="shared" si="6"/>
        <v>316717.08</v>
      </c>
      <c r="R25" s="113"/>
      <c r="S25" s="67">
        <v>0</v>
      </c>
      <c r="T25" s="67">
        <v>0</v>
      </c>
      <c r="U25" s="67">
        <v>0</v>
      </c>
      <c r="V25" s="63" t="s">
        <v>122</v>
      </c>
      <c r="W25" s="63"/>
      <c r="X25" s="68">
        <v>272281.67367600003</v>
      </c>
      <c r="Y25" s="65">
        <v>44435.406323999996</v>
      </c>
      <c r="Z25" s="69">
        <f t="shared" si="7"/>
        <v>316717.08</v>
      </c>
      <c r="AA25" s="65">
        <v>0</v>
      </c>
      <c r="AB25" s="65">
        <v>0</v>
      </c>
      <c r="AC25" s="65">
        <v>0</v>
      </c>
      <c r="AD25" s="65">
        <v>0</v>
      </c>
      <c r="AE25" s="68">
        <v>272281.67367600003</v>
      </c>
      <c r="AF25" s="65">
        <v>44435.406323999996</v>
      </c>
      <c r="AG25" s="69">
        <f t="shared" si="8"/>
        <v>316717.08</v>
      </c>
      <c r="AH25" s="65">
        <v>0</v>
      </c>
      <c r="AI25" s="65">
        <v>0</v>
      </c>
      <c r="AJ25" s="65">
        <v>0</v>
      </c>
      <c r="AK25" s="65">
        <v>0</v>
      </c>
      <c r="AL25" s="68">
        <v>272281.67367600003</v>
      </c>
      <c r="AM25" s="65">
        <v>44435.406323999996</v>
      </c>
      <c r="AN25" s="69">
        <f t="shared" si="9"/>
        <v>316717.08</v>
      </c>
      <c r="AO25" s="65">
        <v>0</v>
      </c>
      <c r="AP25" s="65">
        <v>0</v>
      </c>
      <c r="AQ25" s="65">
        <v>0</v>
      </c>
      <c r="AR25" s="65">
        <v>0</v>
      </c>
      <c r="AS25" s="68">
        <v>272281.67367600003</v>
      </c>
      <c r="AT25" s="65">
        <v>44435.406323999996</v>
      </c>
      <c r="AU25" s="69">
        <f t="shared" si="10"/>
        <v>316717.08</v>
      </c>
      <c r="AV25" s="65">
        <v>0</v>
      </c>
      <c r="AW25" s="65">
        <v>0</v>
      </c>
      <c r="AX25" s="65">
        <v>0</v>
      </c>
      <c r="AY25" s="65">
        <v>0</v>
      </c>
      <c r="AZ25" s="68">
        <v>272281.67367600003</v>
      </c>
      <c r="BA25" s="65">
        <v>44435.406323999996</v>
      </c>
      <c r="BB25" s="69">
        <f t="shared" si="11"/>
        <v>316717.08</v>
      </c>
      <c r="BC25" s="65">
        <v>0</v>
      </c>
      <c r="BD25" s="65">
        <v>0</v>
      </c>
      <c r="BE25" s="65">
        <v>0</v>
      </c>
      <c r="BF25" s="65">
        <v>0</v>
      </c>
      <c r="BG25" s="70" t="s">
        <v>644</v>
      </c>
      <c r="BH25" s="70" t="s">
        <v>644</v>
      </c>
      <c r="BI25" s="70"/>
      <c r="BJ25" s="114" t="s">
        <v>767</v>
      </c>
    </row>
    <row r="26" spans="1:62" s="114" customFormat="1" x14ac:dyDescent="0.25">
      <c r="A26" s="142" t="s">
        <v>730</v>
      </c>
      <c r="B26" s="142" t="s">
        <v>158</v>
      </c>
      <c r="C26" s="142" t="s">
        <v>159</v>
      </c>
      <c r="D26" s="142" t="s">
        <v>160</v>
      </c>
      <c r="E26" s="142" t="s">
        <v>731</v>
      </c>
      <c r="F26" s="100" t="s">
        <v>732</v>
      </c>
      <c r="G26" s="143" t="s">
        <v>733</v>
      </c>
      <c r="H26" s="143" t="s">
        <v>734</v>
      </c>
      <c r="I26" s="144">
        <v>4928</v>
      </c>
      <c r="J26" s="142" t="s">
        <v>177</v>
      </c>
      <c r="K26" s="142" t="s">
        <v>735</v>
      </c>
      <c r="L26" s="145">
        <v>43862</v>
      </c>
      <c r="M26" s="145">
        <v>45688</v>
      </c>
      <c r="N26" s="142">
        <f t="shared" si="5"/>
        <v>2025</v>
      </c>
      <c r="O26" s="146">
        <v>81312</v>
      </c>
      <c r="P26" s="142" t="s">
        <v>644</v>
      </c>
      <c r="Q26" s="147">
        <f t="shared" si="6"/>
        <v>98855.679999999993</v>
      </c>
      <c r="R26" s="113"/>
      <c r="S26" s="67">
        <v>0</v>
      </c>
      <c r="T26" s="67">
        <v>0</v>
      </c>
      <c r="U26" s="67">
        <v>0</v>
      </c>
      <c r="V26" s="63" t="s">
        <v>123</v>
      </c>
      <c r="W26" s="63"/>
      <c r="X26" s="68">
        <v>84986.228095999992</v>
      </c>
      <c r="Y26" s="65">
        <v>13869.451903999998</v>
      </c>
      <c r="Z26" s="69">
        <f t="shared" si="7"/>
        <v>98855.679999999993</v>
      </c>
      <c r="AA26" s="65">
        <v>0</v>
      </c>
      <c r="AB26" s="65">
        <v>0</v>
      </c>
      <c r="AC26" s="65">
        <v>0</v>
      </c>
      <c r="AD26" s="65">
        <v>0</v>
      </c>
      <c r="AE26" s="68">
        <v>88517.007398999995</v>
      </c>
      <c r="AF26" s="65">
        <v>14445.662600999998</v>
      </c>
      <c r="AG26" s="69">
        <f t="shared" si="8"/>
        <v>102962.67</v>
      </c>
      <c r="AH26" s="65">
        <v>0</v>
      </c>
      <c r="AI26" s="65">
        <v>0</v>
      </c>
      <c r="AJ26" s="65">
        <v>0</v>
      </c>
      <c r="AK26" s="65">
        <v>0</v>
      </c>
      <c r="AL26" s="68">
        <v>93459.39690800001</v>
      </c>
      <c r="AM26" s="65">
        <v>15252.243092000001</v>
      </c>
      <c r="AN26" s="69">
        <f t="shared" si="9"/>
        <v>108711.64000000001</v>
      </c>
      <c r="AO26" s="65">
        <v>0</v>
      </c>
      <c r="AP26" s="65">
        <v>0</v>
      </c>
      <c r="AQ26" s="65">
        <v>0</v>
      </c>
      <c r="AR26" s="65">
        <v>0</v>
      </c>
      <c r="AS26" s="68">
        <v>93459.39690800001</v>
      </c>
      <c r="AT26" s="65">
        <v>15252.243092000001</v>
      </c>
      <c r="AU26" s="69">
        <f t="shared" si="10"/>
        <v>108711.64000000001</v>
      </c>
      <c r="AV26" s="65">
        <v>0</v>
      </c>
      <c r="AW26" s="65">
        <v>0</v>
      </c>
      <c r="AX26" s="65">
        <v>0</v>
      </c>
      <c r="AY26" s="65">
        <v>0</v>
      </c>
      <c r="AZ26" s="68">
        <v>93459.39690800001</v>
      </c>
      <c r="BA26" s="65">
        <v>15252.243092000001</v>
      </c>
      <c r="BB26" s="69">
        <f t="shared" si="11"/>
        <v>108711.64000000001</v>
      </c>
      <c r="BC26" s="65">
        <v>0</v>
      </c>
      <c r="BD26" s="65">
        <v>0</v>
      </c>
      <c r="BE26" s="65">
        <v>0</v>
      </c>
      <c r="BF26" s="65">
        <v>0</v>
      </c>
      <c r="BG26" s="70" t="s">
        <v>644</v>
      </c>
      <c r="BH26" s="70" t="s">
        <v>644</v>
      </c>
      <c r="BI26" s="70"/>
      <c r="BJ26" s="114" t="s">
        <v>767</v>
      </c>
    </row>
    <row r="27" spans="1:62" s="114" customFormat="1" x14ac:dyDescent="0.25">
      <c r="A27" s="142" t="s">
        <v>736</v>
      </c>
      <c r="B27" s="142" t="s">
        <v>158</v>
      </c>
      <c r="C27" s="142" t="s">
        <v>159</v>
      </c>
      <c r="D27" s="142" t="s">
        <v>160</v>
      </c>
      <c r="E27" s="142" t="s">
        <v>737</v>
      </c>
      <c r="F27" s="100" t="s">
        <v>738</v>
      </c>
      <c r="G27" s="143" t="s">
        <v>739</v>
      </c>
      <c r="H27" s="143" t="s">
        <v>740</v>
      </c>
      <c r="I27" s="144">
        <v>9585</v>
      </c>
      <c r="J27" s="142" t="s">
        <v>177</v>
      </c>
      <c r="K27" s="142" t="s">
        <v>741</v>
      </c>
      <c r="L27" s="145">
        <v>44927</v>
      </c>
      <c r="M27" s="145">
        <v>46752</v>
      </c>
      <c r="N27" s="142">
        <f t="shared" si="5"/>
        <v>2028</v>
      </c>
      <c r="O27" s="146">
        <v>158823.48000000001</v>
      </c>
      <c r="P27" s="142" t="s">
        <v>644</v>
      </c>
      <c r="Q27" s="147">
        <f t="shared" si="6"/>
        <v>192946.08000000002</v>
      </c>
      <c r="R27" s="113"/>
      <c r="S27" s="67">
        <v>0</v>
      </c>
      <c r="T27" s="67">
        <v>0</v>
      </c>
      <c r="U27" s="67">
        <v>0</v>
      </c>
      <c r="V27" s="63" t="s">
        <v>123</v>
      </c>
      <c r="W27" s="63"/>
      <c r="X27" s="68">
        <v>165875.74497600002</v>
      </c>
      <c r="Y27" s="65">
        <v>27070.335024</v>
      </c>
      <c r="Z27" s="69">
        <f t="shared" si="7"/>
        <v>192946.08000000002</v>
      </c>
      <c r="AA27" s="65">
        <v>0</v>
      </c>
      <c r="AB27" s="65">
        <v>0</v>
      </c>
      <c r="AC27" s="65">
        <v>0</v>
      </c>
      <c r="AD27" s="65">
        <v>0</v>
      </c>
      <c r="AE27" s="68">
        <v>165875.74497600002</v>
      </c>
      <c r="AF27" s="65">
        <v>27070.335024</v>
      </c>
      <c r="AG27" s="69">
        <f t="shared" si="8"/>
        <v>192946.08000000002</v>
      </c>
      <c r="AH27" s="65">
        <v>0</v>
      </c>
      <c r="AI27" s="65">
        <v>0</v>
      </c>
      <c r="AJ27" s="65">
        <v>0</v>
      </c>
      <c r="AK27" s="65">
        <v>0</v>
      </c>
      <c r="AL27" s="68">
        <v>165875.74497600002</v>
      </c>
      <c r="AM27" s="65">
        <v>27070.335024</v>
      </c>
      <c r="AN27" s="69">
        <f t="shared" si="9"/>
        <v>192946.08000000002</v>
      </c>
      <c r="AO27" s="65">
        <v>0</v>
      </c>
      <c r="AP27" s="65">
        <v>0</v>
      </c>
      <c r="AQ27" s="65">
        <v>0</v>
      </c>
      <c r="AR27" s="65">
        <v>0</v>
      </c>
      <c r="AS27" s="68">
        <v>165875.74497600002</v>
      </c>
      <c r="AT27" s="65">
        <v>27070.335024</v>
      </c>
      <c r="AU27" s="69">
        <f t="shared" si="10"/>
        <v>192946.08000000002</v>
      </c>
      <c r="AV27" s="65">
        <v>0</v>
      </c>
      <c r="AW27" s="65">
        <v>0</v>
      </c>
      <c r="AX27" s="65">
        <v>0</v>
      </c>
      <c r="AY27" s="65">
        <v>0</v>
      </c>
      <c r="AZ27" s="68">
        <v>172798.84030000001</v>
      </c>
      <c r="BA27" s="65">
        <v>28200.159699999997</v>
      </c>
      <c r="BB27" s="69">
        <f t="shared" si="11"/>
        <v>200999</v>
      </c>
      <c r="BC27" s="65">
        <v>0</v>
      </c>
      <c r="BD27" s="65">
        <v>0</v>
      </c>
      <c r="BE27" s="65">
        <v>0</v>
      </c>
      <c r="BF27" s="65">
        <v>0</v>
      </c>
      <c r="BG27" s="70" t="s">
        <v>644</v>
      </c>
      <c r="BH27" s="70" t="s">
        <v>644</v>
      </c>
      <c r="BI27" s="70"/>
      <c r="BJ27" s="114" t="s">
        <v>767</v>
      </c>
    </row>
    <row r="28" spans="1:62" s="114" customFormat="1" x14ac:dyDescent="0.25">
      <c r="A28" s="142" t="s">
        <v>742</v>
      </c>
      <c r="B28" s="142" t="s">
        <v>158</v>
      </c>
      <c r="C28" s="142" t="s">
        <v>159</v>
      </c>
      <c r="D28" s="142" t="s">
        <v>160</v>
      </c>
      <c r="E28" s="142" t="s">
        <v>743</v>
      </c>
      <c r="F28" s="100" t="s">
        <v>744</v>
      </c>
      <c r="G28" s="143" t="s">
        <v>745</v>
      </c>
      <c r="H28" s="143" t="s">
        <v>406</v>
      </c>
      <c r="I28" s="144">
        <v>6594</v>
      </c>
      <c r="J28" s="142" t="s">
        <v>177</v>
      </c>
      <c r="K28" s="142" t="s">
        <v>746</v>
      </c>
      <c r="L28" s="145">
        <v>43525</v>
      </c>
      <c r="M28" s="145">
        <v>45716</v>
      </c>
      <c r="N28" s="142">
        <f t="shared" si="5"/>
        <v>2025</v>
      </c>
      <c r="O28" s="146">
        <v>121989</v>
      </c>
      <c r="P28" s="142" t="s">
        <v>644</v>
      </c>
      <c r="Q28" s="147">
        <f t="shared" si="6"/>
        <v>145463.64000000001</v>
      </c>
      <c r="R28" s="113"/>
      <c r="S28" s="67">
        <v>0</v>
      </c>
      <c r="T28" s="67">
        <v>0</v>
      </c>
      <c r="U28" s="67">
        <v>0</v>
      </c>
      <c r="V28" s="63" t="s">
        <v>121</v>
      </c>
      <c r="W28" s="63">
        <v>3</v>
      </c>
      <c r="X28" s="68">
        <v>125055.09130800002</v>
      </c>
      <c r="Y28" s="65">
        <v>20408.548692</v>
      </c>
      <c r="Z28" s="69">
        <f t="shared" si="7"/>
        <v>145463.64000000001</v>
      </c>
      <c r="AA28" s="65">
        <v>0</v>
      </c>
      <c r="AB28" s="65">
        <v>0</v>
      </c>
      <c r="AC28" s="65">
        <v>0</v>
      </c>
      <c r="AD28" s="65">
        <v>0</v>
      </c>
      <c r="AE28" s="68">
        <v>125055.09130800002</v>
      </c>
      <c r="AF28" s="65">
        <v>20408.548692</v>
      </c>
      <c r="AG28" s="69">
        <f t="shared" si="8"/>
        <v>145463.64000000001</v>
      </c>
      <c r="AH28" s="65">
        <v>0</v>
      </c>
      <c r="AI28" s="65">
        <v>0</v>
      </c>
      <c r="AJ28" s="65">
        <v>0</v>
      </c>
      <c r="AK28" s="65">
        <v>0</v>
      </c>
      <c r="AL28" s="68">
        <v>0</v>
      </c>
      <c r="AM28" s="65">
        <v>0</v>
      </c>
      <c r="AN28" s="69">
        <f t="shared" si="9"/>
        <v>0</v>
      </c>
      <c r="AO28" s="65">
        <v>0</v>
      </c>
      <c r="AP28" s="65">
        <v>0</v>
      </c>
      <c r="AQ28" s="65">
        <v>0</v>
      </c>
      <c r="AR28" s="65">
        <v>0</v>
      </c>
      <c r="AS28" s="68">
        <v>0</v>
      </c>
      <c r="AT28" s="65">
        <v>0</v>
      </c>
      <c r="AU28" s="69">
        <f t="shared" si="10"/>
        <v>0</v>
      </c>
      <c r="AV28" s="65">
        <v>0</v>
      </c>
      <c r="AW28" s="65">
        <v>0</v>
      </c>
      <c r="AX28" s="65">
        <v>0</v>
      </c>
      <c r="AY28" s="65">
        <v>0</v>
      </c>
      <c r="AZ28" s="68">
        <v>0</v>
      </c>
      <c r="BA28" s="65">
        <v>0</v>
      </c>
      <c r="BB28" s="69">
        <f t="shared" si="11"/>
        <v>0</v>
      </c>
      <c r="BC28" s="65">
        <v>0</v>
      </c>
      <c r="BD28" s="65">
        <v>0</v>
      </c>
      <c r="BE28" s="65">
        <v>0</v>
      </c>
      <c r="BF28" s="65">
        <v>0</v>
      </c>
      <c r="BG28" s="70" t="s">
        <v>644</v>
      </c>
      <c r="BH28" s="70" t="s">
        <v>644</v>
      </c>
      <c r="BI28" s="70"/>
      <c r="BJ28" s="114" t="s">
        <v>767</v>
      </c>
    </row>
    <row r="29" spans="1:62" s="114" customFormat="1" x14ac:dyDescent="0.25">
      <c r="A29" s="142" t="s">
        <v>747</v>
      </c>
      <c r="B29" s="142" t="s">
        <v>158</v>
      </c>
      <c r="C29" s="142" t="s">
        <v>159</v>
      </c>
      <c r="D29" s="142" t="s">
        <v>160</v>
      </c>
      <c r="E29" s="142"/>
      <c r="F29" s="100" t="s">
        <v>748</v>
      </c>
      <c r="G29" s="143" t="s">
        <v>50</v>
      </c>
      <c r="H29" s="143" t="s">
        <v>432</v>
      </c>
      <c r="I29" s="144">
        <v>21668</v>
      </c>
      <c r="J29" s="142" t="s">
        <v>177</v>
      </c>
      <c r="K29" s="142" t="s">
        <v>749</v>
      </c>
      <c r="L29" s="145">
        <v>43282</v>
      </c>
      <c r="M29" s="145">
        <v>46934</v>
      </c>
      <c r="N29" s="142">
        <f t="shared" si="5"/>
        <v>2029</v>
      </c>
      <c r="O29" s="146">
        <v>932530</v>
      </c>
      <c r="P29" s="142" t="s">
        <v>644</v>
      </c>
      <c r="Q29" s="147">
        <f t="shared" si="6"/>
        <v>1009668.08</v>
      </c>
      <c r="R29" s="113"/>
      <c r="S29" s="67">
        <v>0</v>
      </c>
      <c r="T29" s="67">
        <v>0</v>
      </c>
      <c r="U29" s="67">
        <v>0</v>
      </c>
      <c r="V29" s="63" t="s">
        <v>122</v>
      </c>
      <c r="W29" s="63"/>
      <c r="X29" s="68">
        <v>868011.648376</v>
      </c>
      <c r="Y29" s="65">
        <v>141656.43162399996</v>
      </c>
      <c r="Z29" s="69">
        <f t="shared" si="7"/>
        <v>1009668.08</v>
      </c>
      <c r="AA29" s="65">
        <v>0</v>
      </c>
      <c r="AB29" s="65">
        <v>0</v>
      </c>
      <c r="AC29" s="65">
        <v>0</v>
      </c>
      <c r="AD29" s="65">
        <v>273000</v>
      </c>
      <c r="AE29" s="68">
        <v>868011.648376</v>
      </c>
      <c r="AF29" s="65">
        <v>141656.43162399996</v>
      </c>
      <c r="AG29" s="69">
        <f t="shared" si="8"/>
        <v>1009668.08</v>
      </c>
      <c r="AH29" s="65">
        <v>0</v>
      </c>
      <c r="AI29" s="65">
        <v>0</v>
      </c>
      <c r="AJ29" s="65">
        <v>0</v>
      </c>
      <c r="AK29" s="65">
        <v>0</v>
      </c>
      <c r="AL29" s="68">
        <v>868011.648376</v>
      </c>
      <c r="AM29" s="65">
        <v>141656.43162399996</v>
      </c>
      <c r="AN29" s="69">
        <f t="shared" si="9"/>
        <v>1009668.08</v>
      </c>
      <c r="AO29" s="65">
        <v>0</v>
      </c>
      <c r="AP29" s="65">
        <v>0</v>
      </c>
      <c r="AQ29" s="65">
        <v>0</v>
      </c>
      <c r="AR29" s="65">
        <v>0</v>
      </c>
      <c r="AS29" s="68">
        <v>868011.648376</v>
      </c>
      <c r="AT29" s="65">
        <v>141656.43162399996</v>
      </c>
      <c r="AU29" s="69">
        <f t="shared" si="10"/>
        <v>1009668.08</v>
      </c>
      <c r="AV29" s="65">
        <v>0</v>
      </c>
      <c r="AW29" s="65">
        <v>0</v>
      </c>
      <c r="AX29" s="65">
        <v>0</v>
      </c>
      <c r="AY29" s="65">
        <v>0</v>
      </c>
      <c r="AZ29" s="68">
        <v>868011.648376</v>
      </c>
      <c r="BA29" s="65">
        <v>141656.43162399996</v>
      </c>
      <c r="BB29" s="69">
        <f t="shared" si="11"/>
        <v>1009668.08</v>
      </c>
      <c r="BC29" s="65">
        <v>0</v>
      </c>
      <c r="BD29" s="65">
        <v>0</v>
      </c>
      <c r="BE29" s="65">
        <v>0</v>
      </c>
      <c r="BF29" s="65">
        <v>0</v>
      </c>
      <c r="BG29" s="70" t="s">
        <v>644</v>
      </c>
      <c r="BH29" s="70" t="s">
        <v>644</v>
      </c>
      <c r="BI29" s="70"/>
      <c r="BJ29" s="114" t="s">
        <v>767</v>
      </c>
    </row>
    <row r="30" spans="1:62" s="114" customFormat="1" x14ac:dyDescent="0.25">
      <c r="A30" s="142" t="s">
        <v>750</v>
      </c>
      <c r="B30" s="142" t="s">
        <v>158</v>
      </c>
      <c r="C30" s="142" t="s">
        <v>159</v>
      </c>
      <c r="D30" s="142" t="s">
        <v>160</v>
      </c>
      <c r="E30" s="142" t="s">
        <v>751</v>
      </c>
      <c r="F30" s="100" t="s">
        <v>752</v>
      </c>
      <c r="G30" s="143" t="s">
        <v>753</v>
      </c>
      <c r="H30" s="143" t="s">
        <v>754</v>
      </c>
      <c r="I30" s="144">
        <v>950</v>
      </c>
      <c r="J30" s="142" t="s">
        <v>177</v>
      </c>
      <c r="K30" s="142" t="s">
        <v>755</v>
      </c>
      <c r="L30" s="145">
        <v>45231</v>
      </c>
      <c r="M30" s="145">
        <v>47057</v>
      </c>
      <c r="N30" s="142">
        <f t="shared" si="5"/>
        <v>2029</v>
      </c>
      <c r="O30" s="146">
        <v>16833.96</v>
      </c>
      <c r="P30" s="142" t="s">
        <v>644</v>
      </c>
      <c r="Q30" s="147">
        <f t="shared" si="6"/>
        <v>20215.96</v>
      </c>
      <c r="R30" s="113"/>
      <c r="S30" s="67">
        <v>0</v>
      </c>
      <c r="T30" s="67">
        <v>0</v>
      </c>
      <c r="U30" s="67">
        <v>0</v>
      </c>
      <c r="V30" s="63" t="s">
        <v>122</v>
      </c>
      <c r="W30" s="63"/>
      <c r="X30" s="68">
        <v>17379.660811999998</v>
      </c>
      <c r="Y30" s="65">
        <v>2836.2991879999995</v>
      </c>
      <c r="Z30" s="69">
        <f t="shared" si="7"/>
        <v>20215.96</v>
      </c>
      <c r="AA30" s="65">
        <v>0</v>
      </c>
      <c r="AB30" s="65">
        <v>0</v>
      </c>
      <c r="AC30" s="65">
        <v>0</v>
      </c>
      <c r="AD30" s="65">
        <v>0</v>
      </c>
      <c r="AE30" s="68">
        <v>17379.660811999998</v>
      </c>
      <c r="AF30" s="65">
        <v>2836.2991879999995</v>
      </c>
      <c r="AG30" s="69">
        <f t="shared" si="8"/>
        <v>20215.96</v>
      </c>
      <c r="AH30" s="65">
        <v>0</v>
      </c>
      <c r="AI30" s="65">
        <v>0</v>
      </c>
      <c r="AJ30" s="65">
        <v>0</v>
      </c>
      <c r="AK30" s="65">
        <v>0</v>
      </c>
      <c r="AL30" s="68">
        <v>17379.660811999998</v>
      </c>
      <c r="AM30" s="65">
        <v>2836.2991879999995</v>
      </c>
      <c r="AN30" s="69">
        <f t="shared" si="9"/>
        <v>20215.96</v>
      </c>
      <c r="AO30" s="65">
        <v>0</v>
      </c>
      <c r="AP30" s="65">
        <v>0</v>
      </c>
      <c r="AQ30" s="65">
        <v>0</v>
      </c>
      <c r="AR30" s="65">
        <v>0</v>
      </c>
      <c r="AS30" s="68">
        <v>17379.660811999998</v>
      </c>
      <c r="AT30" s="65">
        <v>2836.2991879999995</v>
      </c>
      <c r="AU30" s="69">
        <f t="shared" si="10"/>
        <v>20215.96</v>
      </c>
      <c r="AV30" s="65">
        <v>0</v>
      </c>
      <c r="AW30" s="65">
        <v>0</v>
      </c>
      <c r="AX30" s="65">
        <v>0</v>
      </c>
      <c r="AY30" s="65">
        <v>0</v>
      </c>
      <c r="AZ30" s="68">
        <v>17379.660811999998</v>
      </c>
      <c r="BA30" s="65">
        <v>2836.2991879999995</v>
      </c>
      <c r="BB30" s="69">
        <f t="shared" si="11"/>
        <v>20215.96</v>
      </c>
      <c r="BC30" s="65">
        <v>0</v>
      </c>
      <c r="BD30" s="65">
        <v>0</v>
      </c>
      <c r="BE30" s="65">
        <v>0</v>
      </c>
      <c r="BF30" s="65">
        <v>0</v>
      </c>
      <c r="BG30" s="70" t="s">
        <v>644</v>
      </c>
      <c r="BH30" s="70" t="s">
        <v>644</v>
      </c>
      <c r="BI30" s="70"/>
      <c r="BJ30" s="114" t="s">
        <v>767</v>
      </c>
    </row>
    <row r="31" spans="1:62" s="114" customFormat="1" x14ac:dyDescent="0.25">
      <c r="A31" s="142" t="s">
        <v>756</v>
      </c>
      <c r="B31" s="142" t="s">
        <v>158</v>
      </c>
      <c r="C31" s="142" t="s">
        <v>159</v>
      </c>
      <c r="D31" s="142" t="s">
        <v>160</v>
      </c>
      <c r="E31" s="142" t="s">
        <v>757</v>
      </c>
      <c r="F31" s="100" t="s">
        <v>758</v>
      </c>
      <c r="G31" s="143" t="s">
        <v>479</v>
      </c>
      <c r="H31" s="143" t="s">
        <v>480</v>
      </c>
      <c r="I31" s="144">
        <v>27096</v>
      </c>
      <c r="J31" s="142" t="s">
        <v>759</v>
      </c>
      <c r="K31" s="142" t="s">
        <v>760</v>
      </c>
      <c r="L31" s="145">
        <v>44166</v>
      </c>
      <c r="M31" s="145">
        <v>45991</v>
      </c>
      <c r="N31" s="142">
        <f t="shared" si="5"/>
        <v>2026</v>
      </c>
      <c r="O31" s="146">
        <v>670549.92000000004</v>
      </c>
      <c r="P31" s="142" t="s">
        <v>644</v>
      </c>
      <c r="Q31" s="147">
        <f t="shared" si="6"/>
        <v>767011.68</v>
      </c>
      <c r="R31" s="113"/>
      <c r="S31" s="67">
        <v>0</v>
      </c>
      <c r="T31" s="67">
        <v>0</v>
      </c>
      <c r="U31" s="67">
        <v>0</v>
      </c>
      <c r="V31" s="63" t="s">
        <v>123</v>
      </c>
      <c r="W31" s="63"/>
      <c r="X31" s="68">
        <v>659399.94129600003</v>
      </c>
      <c r="Y31" s="65">
        <v>107611.73870399999</v>
      </c>
      <c r="Z31" s="69">
        <f t="shared" si="7"/>
        <v>767011.68</v>
      </c>
      <c r="AA31" s="65">
        <v>0</v>
      </c>
      <c r="AB31" s="65">
        <v>0</v>
      </c>
      <c r="AC31" s="65">
        <v>0</v>
      </c>
      <c r="AD31" s="65">
        <v>0</v>
      </c>
      <c r="AE31" s="68">
        <v>659399.94129600003</v>
      </c>
      <c r="AF31" s="65">
        <v>107611.73870399999</v>
      </c>
      <c r="AG31" s="69">
        <f t="shared" si="8"/>
        <v>767011.68</v>
      </c>
      <c r="AH31" s="65">
        <v>0</v>
      </c>
      <c r="AI31" s="65">
        <v>0</v>
      </c>
      <c r="AJ31" s="65">
        <v>0</v>
      </c>
      <c r="AK31" s="65">
        <v>0</v>
      </c>
      <c r="AL31" s="68">
        <v>750217.84977500001</v>
      </c>
      <c r="AM31" s="65">
        <v>122432.90022499998</v>
      </c>
      <c r="AN31" s="69">
        <f t="shared" si="9"/>
        <v>872650.75</v>
      </c>
      <c r="AO31" s="65">
        <v>0</v>
      </c>
      <c r="AP31" s="65">
        <v>0</v>
      </c>
      <c r="AQ31" s="65">
        <v>0</v>
      </c>
      <c r="AR31" s="65">
        <v>0</v>
      </c>
      <c r="AS31" s="68">
        <v>815087.67120011582</v>
      </c>
      <c r="AT31" s="65">
        <v>133019.42569428432</v>
      </c>
      <c r="AU31" s="69">
        <f t="shared" si="10"/>
        <v>948107.09689440019</v>
      </c>
      <c r="AV31" s="65">
        <v>0</v>
      </c>
      <c r="AW31" s="65">
        <v>0</v>
      </c>
      <c r="AX31" s="65">
        <v>0</v>
      </c>
      <c r="AY31" s="65">
        <v>0</v>
      </c>
      <c r="AZ31" s="68">
        <v>815087.67120011582</v>
      </c>
      <c r="BA31" s="65">
        <v>133019.42569428432</v>
      </c>
      <c r="BB31" s="69">
        <f t="shared" si="11"/>
        <v>948107.09689440019</v>
      </c>
      <c r="BC31" s="65">
        <v>0</v>
      </c>
      <c r="BD31" s="65">
        <v>0</v>
      </c>
      <c r="BE31" s="65">
        <v>0</v>
      </c>
      <c r="BF31" s="65">
        <v>0</v>
      </c>
      <c r="BG31" s="70" t="s">
        <v>644</v>
      </c>
      <c r="BH31" s="70" t="s">
        <v>644</v>
      </c>
      <c r="BI31" s="70"/>
      <c r="BJ31" s="114" t="s">
        <v>767</v>
      </c>
    </row>
    <row r="32" spans="1:62" s="114" customFormat="1" x14ac:dyDescent="0.25">
      <c r="A32" s="142" t="s">
        <v>761</v>
      </c>
      <c r="B32" s="142" t="s">
        <v>158</v>
      </c>
      <c r="C32" s="142" t="s">
        <v>159</v>
      </c>
      <c r="D32" s="142" t="s">
        <v>160</v>
      </c>
      <c r="E32" s="142" t="s">
        <v>762</v>
      </c>
      <c r="F32" s="100" t="s">
        <v>763</v>
      </c>
      <c r="G32" s="143" t="s">
        <v>764</v>
      </c>
      <c r="H32" s="143" t="s">
        <v>765</v>
      </c>
      <c r="I32" s="144">
        <v>6849</v>
      </c>
      <c r="J32" s="142" t="s">
        <v>177</v>
      </c>
      <c r="K32" s="142" t="s">
        <v>766</v>
      </c>
      <c r="L32" s="145">
        <v>43891</v>
      </c>
      <c r="M32" s="145">
        <v>45716</v>
      </c>
      <c r="N32" s="142">
        <f t="shared" si="5"/>
        <v>2025</v>
      </c>
      <c r="O32" s="146">
        <v>123282</v>
      </c>
      <c r="P32" s="142" t="s">
        <v>644</v>
      </c>
      <c r="Q32" s="147">
        <f>IF(P32="Yes",O32*1,I32*3.56+O32)</f>
        <v>147664.44</v>
      </c>
      <c r="R32" s="113"/>
      <c r="S32" s="67">
        <v>0</v>
      </c>
      <c r="T32" s="67">
        <v>0</v>
      </c>
      <c r="U32" s="67">
        <v>0</v>
      </c>
      <c r="V32" s="63" t="s">
        <v>123</v>
      </c>
      <c r="W32" s="63"/>
      <c r="X32" s="68">
        <v>126947.119068</v>
      </c>
      <c r="Y32" s="65">
        <v>20717.320931999999</v>
      </c>
      <c r="Z32" s="69">
        <f t="shared" si="7"/>
        <v>147664.44</v>
      </c>
      <c r="AA32" s="65">
        <v>0</v>
      </c>
      <c r="AB32" s="65">
        <v>0</v>
      </c>
      <c r="AC32" s="65">
        <v>0</v>
      </c>
      <c r="AD32" s="65">
        <v>0</v>
      </c>
      <c r="AE32" s="68">
        <v>84631.163398999997</v>
      </c>
      <c r="AF32" s="65">
        <v>13811.506600999997</v>
      </c>
      <c r="AG32" s="69">
        <f t="shared" si="8"/>
        <v>98442.67</v>
      </c>
      <c r="AH32" s="65">
        <v>0</v>
      </c>
      <c r="AI32" s="65">
        <v>0</v>
      </c>
      <c r="AJ32" s="65">
        <v>0</v>
      </c>
      <c r="AK32" s="65">
        <v>0</v>
      </c>
      <c r="AL32" s="68">
        <v>0</v>
      </c>
      <c r="AM32" s="65">
        <v>0</v>
      </c>
      <c r="AN32" s="69">
        <f t="shared" si="9"/>
        <v>0</v>
      </c>
      <c r="AO32" s="65">
        <v>0</v>
      </c>
      <c r="AP32" s="65">
        <v>0</v>
      </c>
      <c r="AQ32" s="65">
        <v>0</v>
      </c>
      <c r="AR32" s="65">
        <v>0</v>
      </c>
      <c r="AS32" s="68">
        <v>0</v>
      </c>
      <c r="AT32" s="65">
        <v>0</v>
      </c>
      <c r="AU32" s="69">
        <f t="shared" si="10"/>
        <v>0</v>
      </c>
      <c r="AV32" s="65">
        <v>0</v>
      </c>
      <c r="AW32" s="65">
        <v>0</v>
      </c>
      <c r="AX32" s="65">
        <v>0</v>
      </c>
      <c r="AY32" s="65">
        <v>0</v>
      </c>
      <c r="AZ32" s="68">
        <v>0</v>
      </c>
      <c r="BA32" s="65">
        <v>0</v>
      </c>
      <c r="BB32" s="69">
        <f t="shared" si="11"/>
        <v>0</v>
      </c>
      <c r="BC32" s="65">
        <v>0</v>
      </c>
      <c r="BD32" s="65">
        <v>0</v>
      </c>
      <c r="BE32" s="65">
        <v>0</v>
      </c>
      <c r="BF32" s="65">
        <v>0</v>
      </c>
      <c r="BG32" s="70" t="s">
        <v>644</v>
      </c>
      <c r="BH32" s="70" t="s">
        <v>644</v>
      </c>
      <c r="BI32" s="70" t="s">
        <v>804</v>
      </c>
      <c r="BJ32" s="114" t="s">
        <v>767</v>
      </c>
    </row>
    <row r="33" spans="1:61" s="71" customFormat="1" x14ac:dyDescent="0.25">
      <c r="A33" s="148"/>
      <c r="B33" s="148"/>
      <c r="C33" s="148"/>
      <c r="D33" s="48"/>
      <c r="E33" s="148"/>
      <c r="F33" s="4"/>
      <c r="G33" s="4"/>
      <c r="H33" s="4"/>
      <c r="I33" s="149">
        <f>SUM(I8:I32)</f>
        <v>351210</v>
      </c>
      <c r="J33" s="148"/>
      <c r="K33" s="148"/>
      <c r="L33" s="150"/>
      <c r="M33" s="150"/>
      <c r="N33" s="48"/>
      <c r="O33" s="151">
        <f>SUM(O8:O32)</f>
        <v>8163990.1599999992</v>
      </c>
      <c r="P33" s="151"/>
      <c r="Q33" s="152">
        <f>SUM(Q8:Q32)</f>
        <v>9408035.7199999988</v>
      </c>
      <c r="R33" s="115"/>
      <c r="S33" s="77">
        <f t="shared" ref="S33:U33" si="12">SUM(S8:S32)</f>
        <v>0</v>
      </c>
      <c r="T33" s="77">
        <f t="shared" si="12"/>
        <v>0</v>
      </c>
      <c r="U33" s="77">
        <f t="shared" si="12"/>
        <v>0</v>
      </c>
      <c r="X33" s="77">
        <f t="shared" ref="X33:BF33" si="13">SUM(X8:X32)</f>
        <v>8088088.3084839992</v>
      </c>
      <c r="Y33" s="77">
        <f t="shared" si="13"/>
        <v>1319947.4115159996</v>
      </c>
      <c r="Z33" s="77">
        <f t="shared" si="13"/>
        <v>9408035.7199999988</v>
      </c>
      <c r="AA33" s="77">
        <f t="shared" si="13"/>
        <v>0</v>
      </c>
      <c r="AB33" s="77">
        <f t="shared" si="13"/>
        <v>0</v>
      </c>
      <c r="AC33" s="77">
        <f t="shared" si="13"/>
        <v>0</v>
      </c>
      <c r="AD33" s="77">
        <f t="shared" si="13"/>
        <v>273000</v>
      </c>
      <c r="AE33" s="77">
        <f t="shared" si="13"/>
        <v>6582437.4624059992</v>
      </c>
      <c r="AF33" s="77">
        <f t="shared" si="13"/>
        <v>1074230.5175939999</v>
      </c>
      <c r="AG33" s="77">
        <f t="shared" si="13"/>
        <v>7656667.9799999995</v>
      </c>
      <c r="AH33" s="77">
        <f t="shared" si="13"/>
        <v>0</v>
      </c>
      <c r="AI33" s="77">
        <f t="shared" si="13"/>
        <v>0</v>
      </c>
      <c r="AJ33" s="77">
        <f t="shared" si="13"/>
        <v>0</v>
      </c>
      <c r="AK33" s="77">
        <f t="shared" si="13"/>
        <v>2388600</v>
      </c>
      <c r="AL33" s="77">
        <f t="shared" si="13"/>
        <v>6480696.558203999</v>
      </c>
      <c r="AM33" s="77">
        <f t="shared" si="13"/>
        <v>1057626.7617959997</v>
      </c>
      <c r="AN33" s="77">
        <f t="shared" si="13"/>
        <v>7538323.3199999994</v>
      </c>
      <c r="AO33" s="77">
        <f t="shared" si="13"/>
        <v>0</v>
      </c>
      <c r="AP33" s="77">
        <f t="shared" si="13"/>
        <v>0</v>
      </c>
      <c r="AQ33" s="77">
        <f t="shared" si="13"/>
        <v>0</v>
      </c>
      <c r="AR33" s="77">
        <f t="shared" si="13"/>
        <v>1320000</v>
      </c>
      <c r="AS33" s="77">
        <f t="shared" si="13"/>
        <v>6416894.5687620165</v>
      </c>
      <c r="AT33" s="77">
        <f t="shared" si="13"/>
        <v>1047214.5027303835</v>
      </c>
      <c r="AU33" s="77">
        <f t="shared" si="13"/>
        <v>7464109.0714924</v>
      </c>
      <c r="AV33" s="77">
        <f t="shared" si="13"/>
        <v>0</v>
      </c>
      <c r="AW33" s="77">
        <f t="shared" si="13"/>
        <v>0</v>
      </c>
      <c r="AX33" s="77">
        <f t="shared" si="13"/>
        <v>0</v>
      </c>
      <c r="AY33" s="77">
        <f t="shared" si="13"/>
        <v>0</v>
      </c>
      <c r="AZ33" s="77">
        <f t="shared" si="13"/>
        <v>6745369.8777517062</v>
      </c>
      <c r="BA33" s="77">
        <f t="shared" si="13"/>
        <v>1100820.5116302944</v>
      </c>
      <c r="BB33" s="77">
        <f t="shared" si="13"/>
        <v>7846190.3893820001</v>
      </c>
      <c r="BC33" s="77">
        <f t="shared" si="13"/>
        <v>0</v>
      </c>
      <c r="BD33" s="77">
        <f t="shared" si="13"/>
        <v>0</v>
      </c>
      <c r="BE33" s="77">
        <f t="shared" si="13"/>
        <v>0</v>
      </c>
      <c r="BF33" s="77">
        <f t="shared" si="13"/>
        <v>0</v>
      </c>
      <c r="BG33" s="77"/>
    </row>
    <row r="34" spans="1:61" x14ac:dyDescent="0.25">
      <c r="A34" s="78"/>
      <c r="B34" s="78"/>
      <c r="C34" s="78"/>
      <c r="D34" s="73"/>
      <c r="E34" s="78"/>
      <c r="F34" s="78"/>
      <c r="G34" s="78"/>
      <c r="H34" s="78"/>
      <c r="I34" s="79"/>
      <c r="J34" s="80"/>
    </row>
    <row r="35" spans="1:61" x14ac:dyDescent="0.25">
      <c r="A35" s="78"/>
      <c r="B35" s="78"/>
      <c r="C35" s="78"/>
      <c r="D35" s="73"/>
      <c r="E35" s="78"/>
      <c r="F35" s="78"/>
      <c r="G35" s="78"/>
      <c r="H35" s="78"/>
      <c r="I35" s="79"/>
      <c r="J35" s="80"/>
    </row>
    <row r="36" spans="1:61" x14ac:dyDescent="0.25">
      <c r="A36" s="253" t="s">
        <v>55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81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45" t="s">
        <v>55</v>
      </c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 t="s">
        <v>55</v>
      </c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50" t="s">
        <v>55</v>
      </c>
      <c r="BH36" s="250"/>
      <c r="BI36" s="250"/>
    </row>
    <row r="37" spans="1:61" x14ac:dyDescent="0.25">
      <c r="A37" s="241" t="s">
        <v>56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83" t="s">
        <v>59</v>
      </c>
      <c r="R37" s="116"/>
      <c r="S37" s="242"/>
      <c r="T37" s="243"/>
      <c r="U37" s="244"/>
      <c r="V37" s="238" t="s">
        <v>6</v>
      </c>
      <c r="W37" s="240"/>
      <c r="X37" s="245" t="s">
        <v>7</v>
      </c>
      <c r="Y37" s="245"/>
      <c r="Z37" s="245"/>
      <c r="AA37" s="245" t="s">
        <v>9</v>
      </c>
      <c r="AB37" s="245"/>
      <c r="AC37" s="245"/>
      <c r="AD37" s="227" t="s">
        <v>10</v>
      </c>
      <c r="AE37" s="245" t="s">
        <v>11</v>
      </c>
      <c r="AF37" s="245"/>
      <c r="AG37" s="245"/>
      <c r="AH37" s="245" t="s">
        <v>9</v>
      </c>
      <c r="AI37" s="245"/>
      <c r="AJ37" s="245"/>
      <c r="AK37" s="227" t="s">
        <v>10</v>
      </c>
      <c r="AL37" s="245" t="s">
        <v>11</v>
      </c>
      <c r="AM37" s="245"/>
      <c r="AN37" s="245"/>
      <c r="AO37" s="245" t="s">
        <v>9</v>
      </c>
      <c r="AP37" s="245"/>
      <c r="AQ37" s="245"/>
      <c r="AR37" s="227" t="s">
        <v>10</v>
      </c>
      <c r="AS37" s="245" t="s">
        <v>11</v>
      </c>
      <c r="AT37" s="245"/>
      <c r="AU37" s="245"/>
      <c r="AV37" s="245" t="s">
        <v>9</v>
      </c>
      <c r="AW37" s="245"/>
      <c r="AX37" s="245"/>
      <c r="AY37" s="227" t="s">
        <v>10</v>
      </c>
      <c r="AZ37" s="245" t="s">
        <v>11</v>
      </c>
      <c r="BA37" s="245"/>
      <c r="BB37" s="245"/>
      <c r="BC37" s="245" t="s">
        <v>9</v>
      </c>
      <c r="BD37" s="245"/>
      <c r="BE37" s="245"/>
      <c r="BF37" s="227" t="s">
        <v>10</v>
      </c>
      <c r="BG37" s="238"/>
      <c r="BH37" s="239"/>
      <c r="BI37" s="240"/>
    </row>
    <row r="38" spans="1:61" x14ac:dyDescent="0.25">
      <c r="A38" s="117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118"/>
      <c r="Q38" s="55"/>
      <c r="R38" s="119"/>
      <c r="S38" s="228" t="s">
        <v>28</v>
      </c>
      <c r="T38" s="229"/>
      <c r="U38" s="230"/>
      <c r="V38" s="234"/>
      <c r="W38" s="235"/>
      <c r="X38" s="228" t="s">
        <v>29</v>
      </c>
      <c r="Y38" s="229"/>
      <c r="Z38" s="229"/>
      <c r="AA38" s="229"/>
      <c r="AB38" s="229"/>
      <c r="AC38" s="229"/>
      <c r="AD38" s="230"/>
      <c r="AE38" s="228" t="s">
        <v>30</v>
      </c>
      <c r="AF38" s="229"/>
      <c r="AG38" s="229"/>
      <c r="AH38" s="229"/>
      <c r="AI38" s="229"/>
      <c r="AJ38" s="229"/>
      <c r="AK38" s="230"/>
      <c r="AL38" s="228" t="s">
        <v>31</v>
      </c>
      <c r="AM38" s="229"/>
      <c r="AN38" s="229"/>
      <c r="AO38" s="229"/>
      <c r="AP38" s="229"/>
      <c r="AQ38" s="229"/>
      <c r="AR38" s="230"/>
      <c r="AS38" s="228" t="s">
        <v>32</v>
      </c>
      <c r="AT38" s="229"/>
      <c r="AU38" s="229"/>
      <c r="AV38" s="229"/>
      <c r="AW38" s="229"/>
      <c r="AX38" s="229"/>
      <c r="AY38" s="230"/>
      <c r="AZ38" s="228" t="s">
        <v>33</v>
      </c>
      <c r="BA38" s="229"/>
      <c r="BB38" s="229"/>
      <c r="BC38" s="229"/>
      <c r="BD38" s="229"/>
      <c r="BE38" s="229"/>
      <c r="BF38" s="230"/>
      <c r="BG38" s="57"/>
      <c r="BH38" s="57"/>
      <c r="BI38" s="57"/>
    </row>
    <row r="39" spans="1:61" ht="75" x14ac:dyDescent="0.25">
      <c r="A39" s="59" t="s">
        <v>12</v>
      </c>
      <c r="B39" s="59" t="s">
        <v>13</v>
      </c>
      <c r="C39" s="59" t="s">
        <v>14</v>
      </c>
      <c r="D39" s="59" t="s">
        <v>15</v>
      </c>
      <c r="E39" s="59" t="s">
        <v>16</v>
      </c>
      <c r="F39" s="59" t="s">
        <v>17</v>
      </c>
      <c r="G39" s="59" t="s">
        <v>18</v>
      </c>
      <c r="H39" s="59" t="s">
        <v>19</v>
      </c>
      <c r="I39" s="109" t="s">
        <v>20</v>
      </c>
      <c r="J39" s="109" t="s">
        <v>60</v>
      </c>
      <c r="K39" s="59" t="s">
        <v>22</v>
      </c>
      <c r="L39" s="59" t="s">
        <v>23</v>
      </c>
      <c r="M39" s="59" t="s">
        <v>24</v>
      </c>
      <c r="N39" s="120" t="s">
        <v>61</v>
      </c>
      <c r="O39" s="59" t="s">
        <v>25</v>
      </c>
      <c r="P39" s="59" t="s">
        <v>62</v>
      </c>
      <c r="Q39" s="59" t="s">
        <v>59</v>
      </c>
      <c r="R39" s="121"/>
      <c r="S39" s="224" t="s">
        <v>35</v>
      </c>
      <c r="T39" s="224" t="s">
        <v>36</v>
      </c>
      <c r="U39" s="224" t="s">
        <v>37</v>
      </c>
      <c r="V39" s="225" t="s">
        <v>38</v>
      </c>
      <c r="W39" s="225" t="s">
        <v>39</v>
      </c>
      <c r="X39" s="224" t="s">
        <v>40</v>
      </c>
      <c r="Y39" s="224" t="s">
        <v>41</v>
      </c>
      <c r="Z39" s="224" t="s">
        <v>42</v>
      </c>
      <c r="AA39" s="224" t="s">
        <v>35</v>
      </c>
      <c r="AB39" s="224" t="s">
        <v>36</v>
      </c>
      <c r="AC39" s="224" t="s">
        <v>44</v>
      </c>
      <c r="AD39" s="224" t="s">
        <v>45</v>
      </c>
      <c r="AE39" s="224" t="s">
        <v>40</v>
      </c>
      <c r="AF39" s="224" t="s">
        <v>41</v>
      </c>
      <c r="AG39" s="224" t="s">
        <v>42</v>
      </c>
      <c r="AH39" s="224" t="s">
        <v>35</v>
      </c>
      <c r="AI39" s="224" t="s">
        <v>36</v>
      </c>
      <c r="AJ39" s="224" t="s">
        <v>44</v>
      </c>
      <c r="AK39" s="224" t="s">
        <v>45</v>
      </c>
      <c r="AL39" s="224" t="s">
        <v>40</v>
      </c>
      <c r="AM39" s="224" t="s">
        <v>41</v>
      </c>
      <c r="AN39" s="224" t="s">
        <v>42</v>
      </c>
      <c r="AO39" s="224" t="s">
        <v>35</v>
      </c>
      <c r="AP39" s="224" t="s">
        <v>36</v>
      </c>
      <c r="AQ39" s="224" t="s">
        <v>44</v>
      </c>
      <c r="AR39" s="224" t="s">
        <v>45</v>
      </c>
      <c r="AS39" s="224" t="s">
        <v>40</v>
      </c>
      <c r="AT39" s="224" t="s">
        <v>41</v>
      </c>
      <c r="AU39" s="224" t="s">
        <v>42</v>
      </c>
      <c r="AV39" s="224" t="s">
        <v>35</v>
      </c>
      <c r="AW39" s="224" t="s">
        <v>36</v>
      </c>
      <c r="AX39" s="224" t="s">
        <v>44</v>
      </c>
      <c r="AY39" s="224" t="s">
        <v>45</v>
      </c>
      <c r="AZ39" s="224" t="s">
        <v>40</v>
      </c>
      <c r="BA39" s="224" t="s">
        <v>41</v>
      </c>
      <c r="BB39" s="224" t="s">
        <v>42</v>
      </c>
      <c r="BC39" s="224" t="s">
        <v>35</v>
      </c>
      <c r="BD39" s="224" t="s">
        <v>36</v>
      </c>
      <c r="BE39" s="224" t="s">
        <v>44</v>
      </c>
      <c r="BF39" s="224" t="s">
        <v>45</v>
      </c>
      <c r="BG39" s="61" t="s">
        <v>46</v>
      </c>
      <c r="BH39" s="61" t="s">
        <v>47</v>
      </c>
      <c r="BI39" s="61" t="s">
        <v>48</v>
      </c>
    </row>
    <row r="40" spans="1:61" s="71" customFormat="1" x14ac:dyDescent="0.25">
      <c r="A40" s="122"/>
      <c r="B40" s="112" t="s">
        <v>158</v>
      </c>
      <c r="C40" s="112" t="s">
        <v>159</v>
      </c>
      <c r="D40" s="112" t="s">
        <v>160</v>
      </c>
      <c r="E40" s="122"/>
      <c r="F40" s="123"/>
      <c r="G40" s="123"/>
      <c r="H40" s="123"/>
      <c r="I40" s="124"/>
      <c r="J40" s="122"/>
      <c r="K40" s="122"/>
      <c r="L40" s="125"/>
      <c r="M40" s="125"/>
      <c r="N40" s="63"/>
      <c r="O40" s="126"/>
      <c r="P40" s="122"/>
      <c r="Q40" s="127">
        <f>IF(P40="Yes",O40*1,I40*3.56+O40)</f>
        <v>0</v>
      </c>
      <c r="R40" s="127"/>
      <c r="S40" s="65"/>
      <c r="T40" s="65"/>
      <c r="U40" s="65"/>
      <c r="V40" s="63"/>
      <c r="W40" s="66"/>
      <c r="X40" s="65"/>
      <c r="Y40" s="65"/>
      <c r="Z40" s="69">
        <f>X40+Y40</f>
        <v>0</v>
      </c>
      <c r="AA40" s="65"/>
      <c r="AB40" s="65"/>
      <c r="AC40" s="65"/>
      <c r="AD40" s="65"/>
      <c r="AE40" s="65"/>
      <c r="AF40" s="65"/>
      <c r="AG40" s="69">
        <f t="shared" ref="AG40:AG53" si="14">AE40+AF40</f>
        <v>0</v>
      </c>
      <c r="AH40" s="65"/>
      <c r="AI40" s="65"/>
      <c r="AJ40" s="65"/>
      <c r="AK40" s="65"/>
      <c r="AL40" s="65"/>
      <c r="AM40" s="65"/>
      <c r="AN40" s="69">
        <f t="shared" ref="AN40:AN53" si="15">AL40+AM40</f>
        <v>0</v>
      </c>
      <c r="AO40" s="65"/>
      <c r="AP40" s="65"/>
      <c r="AQ40" s="65"/>
      <c r="AR40" s="65"/>
      <c r="AS40" s="65"/>
      <c r="AT40" s="65"/>
      <c r="AU40" s="128">
        <f t="shared" ref="AU40:AU53" si="16">AS40+AT40</f>
        <v>0</v>
      </c>
      <c r="AV40" s="65"/>
      <c r="AW40" s="65"/>
      <c r="AX40" s="65"/>
      <c r="AY40" s="65"/>
      <c r="AZ40" s="65"/>
      <c r="BA40" s="65"/>
      <c r="BB40" s="128">
        <f t="shared" ref="BB40:BB53" si="17">AZ40+BA40</f>
        <v>0</v>
      </c>
      <c r="BC40" s="65"/>
      <c r="BD40" s="65"/>
      <c r="BE40" s="65"/>
      <c r="BF40" s="65"/>
      <c r="BG40" s="66"/>
      <c r="BH40" s="66"/>
      <c r="BI40" s="66"/>
    </row>
    <row r="41" spans="1:61" s="71" customFormat="1" x14ac:dyDescent="0.25">
      <c r="A41" s="122"/>
      <c r="B41" s="112" t="s">
        <v>158</v>
      </c>
      <c r="C41" s="112" t="s">
        <v>159</v>
      </c>
      <c r="D41" s="112" t="s">
        <v>160</v>
      </c>
      <c r="E41" s="122"/>
      <c r="F41" s="123"/>
      <c r="G41" s="123"/>
      <c r="H41" s="123"/>
      <c r="I41" s="124"/>
      <c r="J41" s="122"/>
      <c r="K41" s="122"/>
      <c r="L41" s="125"/>
      <c r="M41" s="125"/>
      <c r="N41" s="63"/>
      <c r="O41" s="126"/>
      <c r="P41" s="122"/>
      <c r="Q41" s="127">
        <f t="shared" ref="Q41:Q53" si="18">IF(P41="Yes",O41*1,I41*3.56+O41)</f>
        <v>0</v>
      </c>
      <c r="R41" s="127"/>
      <c r="S41" s="65"/>
      <c r="T41" s="65"/>
      <c r="U41" s="65"/>
      <c r="V41" s="63"/>
      <c r="W41" s="66"/>
      <c r="X41" s="65"/>
      <c r="Y41" s="65"/>
      <c r="Z41" s="69">
        <f t="shared" ref="Z41:Z53" si="19">X41+Y41</f>
        <v>0</v>
      </c>
      <c r="AA41" s="65"/>
      <c r="AB41" s="65"/>
      <c r="AC41" s="65"/>
      <c r="AD41" s="65"/>
      <c r="AE41" s="65"/>
      <c r="AF41" s="65"/>
      <c r="AG41" s="69">
        <f t="shared" si="14"/>
        <v>0</v>
      </c>
      <c r="AH41" s="65"/>
      <c r="AI41" s="65"/>
      <c r="AJ41" s="65"/>
      <c r="AK41" s="65"/>
      <c r="AL41" s="65"/>
      <c r="AM41" s="65"/>
      <c r="AN41" s="69">
        <f t="shared" si="15"/>
        <v>0</v>
      </c>
      <c r="AO41" s="65"/>
      <c r="AP41" s="65"/>
      <c r="AQ41" s="65"/>
      <c r="AR41" s="65"/>
      <c r="AS41" s="65"/>
      <c r="AT41" s="65"/>
      <c r="AU41" s="128">
        <f t="shared" si="16"/>
        <v>0</v>
      </c>
      <c r="AV41" s="65"/>
      <c r="AW41" s="65"/>
      <c r="AX41" s="65"/>
      <c r="AY41" s="65"/>
      <c r="AZ41" s="65"/>
      <c r="BA41" s="65"/>
      <c r="BB41" s="128">
        <f t="shared" si="17"/>
        <v>0</v>
      </c>
      <c r="BC41" s="65"/>
      <c r="BD41" s="65"/>
      <c r="BE41" s="65"/>
      <c r="BF41" s="65"/>
      <c r="BG41" s="66"/>
      <c r="BH41" s="66"/>
      <c r="BI41" s="66"/>
    </row>
    <row r="42" spans="1:61" s="71" customFormat="1" x14ac:dyDescent="0.25">
      <c r="A42" s="122"/>
      <c r="B42" s="112" t="s">
        <v>158</v>
      </c>
      <c r="C42" s="112" t="s">
        <v>159</v>
      </c>
      <c r="D42" s="112" t="s">
        <v>160</v>
      </c>
      <c r="E42" s="122"/>
      <c r="F42" s="123"/>
      <c r="G42" s="123"/>
      <c r="H42" s="123"/>
      <c r="I42" s="124"/>
      <c r="J42" s="122"/>
      <c r="K42" s="122"/>
      <c r="L42" s="125"/>
      <c r="M42" s="125"/>
      <c r="N42" s="63"/>
      <c r="O42" s="126"/>
      <c r="P42" s="122"/>
      <c r="Q42" s="127">
        <f t="shared" si="18"/>
        <v>0</v>
      </c>
      <c r="R42" s="127"/>
      <c r="S42" s="65"/>
      <c r="T42" s="65"/>
      <c r="U42" s="65"/>
      <c r="V42" s="63"/>
      <c r="W42" s="66"/>
      <c r="X42" s="65"/>
      <c r="Y42" s="65"/>
      <c r="Z42" s="69">
        <f t="shared" si="19"/>
        <v>0</v>
      </c>
      <c r="AA42" s="65"/>
      <c r="AB42" s="65"/>
      <c r="AC42" s="65"/>
      <c r="AD42" s="65"/>
      <c r="AE42" s="65"/>
      <c r="AF42" s="65"/>
      <c r="AG42" s="69">
        <f t="shared" si="14"/>
        <v>0</v>
      </c>
      <c r="AH42" s="65"/>
      <c r="AI42" s="65"/>
      <c r="AJ42" s="65"/>
      <c r="AK42" s="65"/>
      <c r="AL42" s="65"/>
      <c r="AM42" s="65"/>
      <c r="AN42" s="69">
        <f t="shared" si="15"/>
        <v>0</v>
      </c>
      <c r="AO42" s="65"/>
      <c r="AP42" s="65"/>
      <c r="AQ42" s="65"/>
      <c r="AR42" s="65"/>
      <c r="AS42" s="65"/>
      <c r="AT42" s="65"/>
      <c r="AU42" s="128">
        <f t="shared" si="16"/>
        <v>0</v>
      </c>
      <c r="AV42" s="65"/>
      <c r="AW42" s="65"/>
      <c r="AX42" s="65"/>
      <c r="AY42" s="65"/>
      <c r="AZ42" s="65"/>
      <c r="BA42" s="65"/>
      <c r="BB42" s="128">
        <f t="shared" si="17"/>
        <v>0</v>
      </c>
      <c r="BC42" s="65"/>
      <c r="BD42" s="65"/>
      <c r="BE42" s="65"/>
      <c r="BF42" s="65"/>
      <c r="BG42" s="66"/>
      <c r="BH42" s="66"/>
      <c r="BI42" s="66"/>
    </row>
    <row r="43" spans="1:61" s="71" customFormat="1" x14ac:dyDescent="0.25">
      <c r="A43" s="122"/>
      <c r="B43" s="112" t="s">
        <v>158</v>
      </c>
      <c r="C43" s="112" t="s">
        <v>159</v>
      </c>
      <c r="D43" s="112" t="s">
        <v>160</v>
      </c>
      <c r="E43" s="122"/>
      <c r="F43" s="123"/>
      <c r="G43" s="123"/>
      <c r="H43" s="123"/>
      <c r="I43" s="124"/>
      <c r="J43" s="122"/>
      <c r="K43" s="122"/>
      <c r="L43" s="125"/>
      <c r="M43" s="125"/>
      <c r="N43" s="63"/>
      <c r="O43" s="126"/>
      <c r="P43" s="122"/>
      <c r="Q43" s="127">
        <f t="shared" si="18"/>
        <v>0</v>
      </c>
      <c r="R43" s="127"/>
      <c r="S43" s="65"/>
      <c r="T43" s="65"/>
      <c r="U43" s="65"/>
      <c r="V43" s="63"/>
      <c r="W43" s="66"/>
      <c r="X43" s="65"/>
      <c r="Y43" s="65"/>
      <c r="Z43" s="69">
        <f t="shared" si="19"/>
        <v>0</v>
      </c>
      <c r="AA43" s="65"/>
      <c r="AB43" s="65"/>
      <c r="AC43" s="65"/>
      <c r="AD43" s="65"/>
      <c r="AE43" s="65"/>
      <c r="AF43" s="65"/>
      <c r="AG43" s="69">
        <f t="shared" si="14"/>
        <v>0</v>
      </c>
      <c r="AH43" s="65"/>
      <c r="AI43" s="65"/>
      <c r="AJ43" s="65"/>
      <c r="AK43" s="65"/>
      <c r="AL43" s="65"/>
      <c r="AM43" s="65"/>
      <c r="AN43" s="69">
        <f t="shared" si="15"/>
        <v>0</v>
      </c>
      <c r="AO43" s="65"/>
      <c r="AP43" s="65"/>
      <c r="AQ43" s="65"/>
      <c r="AR43" s="65"/>
      <c r="AS43" s="65"/>
      <c r="AT43" s="65"/>
      <c r="AU43" s="128">
        <f t="shared" si="16"/>
        <v>0</v>
      </c>
      <c r="AV43" s="65"/>
      <c r="AW43" s="65"/>
      <c r="AX43" s="65"/>
      <c r="AY43" s="65"/>
      <c r="AZ43" s="65"/>
      <c r="BA43" s="65"/>
      <c r="BB43" s="128">
        <f t="shared" si="17"/>
        <v>0</v>
      </c>
      <c r="BC43" s="65"/>
      <c r="BD43" s="65"/>
      <c r="BE43" s="65"/>
      <c r="BF43" s="65"/>
      <c r="BG43" s="66"/>
      <c r="BH43" s="66"/>
      <c r="BI43" s="66"/>
    </row>
    <row r="44" spans="1:61" s="71" customFormat="1" x14ac:dyDescent="0.25">
      <c r="A44" s="122"/>
      <c r="B44" s="112" t="s">
        <v>158</v>
      </c>
      <c r="C44" s="112" t="s">
        <v>159</v>
      </c>
      <c r="D44" s="112" t="s">
        <v>160</v>
      </c>
      <c r="E44" s="122"/>
      <c r="F44" s="123"/>
      <c r="G44" s="123"/>
      <c r="H44" s="123"/>
      <c r="I44" s="124"/>
      <c r="J44" s="122"/>
      <c r="K44" s="122"/>
      <c r="L44" s="125"/>
      <c r="M44" s="125"/>
      <c r="N44" s="63"/>
      <c r="O44" s="126"/>
      <c r="P44" s="122"/>
      <c r="Q44" s="127">
        <f t="shared" si="18"/>
        <v>0</v>
      </c>
      <c r="R44" s="127"/>
      <c r="S44" s="65"/>
      <c r="T44" s="65"/>
      <c r="U44" s="65"/>
      <c r="V44" s="63"/>
      <c r="W44" s="66"/>
      <c r="X44" s="65"/>
      <c r="Y44" s="65"/>
      <c r="Z44" s="69">
        <f t="shared" si="19"/>
        <v>0</v>
      </c>
      <c r="AA44" s="65"/>
      <c r="AB44" s="65"/>
      <c r="AC44" s="65"/>
      <c r="AD44" s="65"/>
      <c r="AE44" s="65"/>
      <c r="AF44" s="65"/>
      <c r="AG44" s="69">
        <f t="shared" si="14"/>
        <v>0</v>
      </c>
      <c r="AH44" s="65"/>
      <c r="AI44" s="65"/>
      <c r="AJ44" s="65"/>
      <c r="AK44" s="65"/>
      <c r="AL44" s="65"/>
      <c r="AM44" s="65"/>
      <c r="AN44" s="69">
        <f t="shared" si="15"/>
        <v>0</v>
      </c>
      <c r="AO44" s="65"/>
      <c r="AP44" s="65"/>
      <c r="AQ44" s="65"/>
      <c r="AR44" s="65"/>
      <c r="AS44" s="65"/>
      <c r="AT44" s="65"/>
      <c r="AU44" s="128">
        <f t="shared" si="16"/>
        <v>0</v>
      </c>
      <c r="AV44" s="65"/>
      <c r="AW44" s="65"/>
      <c r="AX44" s="65"/>
      <c r="AY44" s="65"/>
      <c r="AZ44" s="65"/>
      <c r="BA44" s="65"/>
      <c r="BB44" s="128">
        <f t="shared" si="17"/>
        <v>0</v>
      </c>
      <c r="BC44" s="65"/>
      <c r="BD44" s="65"/>
      <c r="BE44" s="65"/>
      <c r="BF44" s="65"/>
      <c r="BG44" s="66"/>
      <c r="BH44" s="66"/>
      <c r="BI44" s="66"/>
    </row>
    <row r="45" spans="1:61" s="71" customFormat="1" x14ac:dyDescent="0.25">
      <c r="A45" s="122"/>
      <c r="B45" s="112" t="s">
        <v>158</v>
      </c>
      <c r="C45" s="112" t="s">
        <v>159</v>
      </c>
      <c r="D45" s="112" t="s">
        <v>160</v>
      </c>
      <c r="E45" s="122"/>
      <c r="F45" s="123"/>
      <c r="G45" s="123"/>
      <c r="H45" s="123"/>
      <c r="I45" s="124"/>
      <c r="J45" s="122"/>
      <c r="K45" s="122"/>
      <c r="L45" s="125"/>
      <c r="M45" s="125"/>
      <c r="N45" s="63"/>
      <c r="O45" s="126"/>
      <c r="P45" s="122"/>
      <c r="Q45" s="127">
        <f t="shared" si="18"/>
        <v>0</v>
      </c>
      <c r="R45" s="127"/>
      <c r="S45" s="65"/>
      <c r="T45" s="65"/>
      <c r="U45" s="65"/>
      <c r="V45" s="63"/>
      <c r="W45" s="66"/>
      <c r="X45" s="65"/>
      <c r="Y45" s="65"/>
      <c r="Z45" s="69">
        <f t="shared" si="19"/>
        <v>0</v>
      </c>
      <c r="AA45" s="65"/>
      <c r="AB45" s="65"/>
      <c r="AC45" s="65"/>
      <c r="AD45" s="65"/>
      <c r="AE45" s="65"/>
      <c r="AF45" s="65"/>
      <c r="AG45" s="69">
        <f t="shared" si="14"/>
        <v>0</v>
      </c>
      <c r="AH45" s="65"/>
      <c r="AI45" s="65"/>
      <c r="AJ45" s="65"/>
      <c r="AK45" s="65"/>
      <c r="AL45" s="65"/>
      <c r="AM45" s="65"/>
      <c r="AN45" s="69">
        <f t="shared" si="15"/>
        <v>0</v>
      </c>
      <c r="AO45" s="65"/>
      <c r="AP45" s="65"/>
      <c r="AQ45" s="65"/>
      <c r="AR45" s="65"/>
      <c r="AS45" s="65"/>
      <c r="AT45" s="65"/>
      <c r="AU45" s="128">
        <f t="shared" si="16"/>
        <v>0</v>
      </c>
      <c r="AV45" s="65"/>
      <c r="AW45" s="65"/>
      <c r="AX45" s="65"/>
      <c r="AY45" s="65"/>
      <c r="AZ45" s="65"/>
      <c r="BA45" s="65"/>
      <c r="BB45" s="128">
        <f t="shared" si="17"/>
        <v>0</v>
      </c>
      <c r="BC45" s="65"/>
      <c r="BD45" s="65"/>
      <c r="BE45" s="65"/>
      <c r="BF45" s="65"/>
      <c r="BG45" s="66"/>
      <c r="BH45" s="66"/>
      <c r="BI45" s="66"/>
    </row>
    <row r="46" spans="1:61" s="71" customFormat="1" x14ac:dyDescent="0.25">
      <c r="A46" s="122"/>
      <c r="B46" s="112" t="s">
        <v>158</v>
      </c>
      <c r="C46" s="112" t="s">
        <v>159</v>
      </c>
      <c r="D46" s="112" t="s">
        <v>160</v>
      </c>
      <c r="E46" s="122"/>
      <c r="F46" s="123"/>
      <c r="G46" s="123"/>
      <c r="H46" s="123"/>
      <c r="I46" s="124"/>
      <c r="J46" s="122"/>
      <c r="K46" s="122"/>
      <c r="L46" s="125"/>
      <c r="M46" s="125"/>
      <c r="N46" s="63"/>
      <c r="O46" s="126"/>
      <c r="P46" s="122"/>
      <c r="Q46" s="127">
        <f t="shared" si="18"/>
        <v>0</v>
      </c>
      <c r="R46" s="127"/>
      <c r="S46" s="65"/>
      <c r="T46" s="65"/>
      <c r="U46" s="65"/>
      <c r="V46" s="63"/>
      <c r="W46" s="66"/>
      <c r="X46" s="65"/>
      <c r="Y46" s="65"/>
      <c r="Z46" s="69">
        <f t="shared" si="19"/>
        <v>0</v>
      </c>
      <c r="AA46" s="65"/>
      <c r="AB46" s="65"/>
      <c r="AC46" s="65"/>
      <c r="AD46" s="65"/>
      <c r="AE46" s="65"/>
      <c r="AF46" s="65"/>
      <c r="AG46" s="69">
        <f t="shared" si="14"/>
        <v>0</v>
      </c>
      <c r="AH46" s="65"/>
      <c r="AI46" s="65"/>
      <c r="AJ46" s="65"/>
      <c r="AK46" s="65"/>
      <c r="AL46" s="65"/>
      <c r="AM46" s="65"/>
      <c r="AN46" s="69">
        <f t="shared" si="15"/>
        <v>0</v>
      </c>
      <c r="AO46" s="65"/>
      <c r="AP46" s="65"/>
      <c r="AQ46" s="65"/>
      <c r="AR46" s="65"/>
      <c r="AS46" s="65"/>
      <c r="AT46" s="65"/>
      <c r="AU46" s="128">
        <f t="shared" si="16"/>
        <v>0</v>
      </c>
      <c r="AV46" s="65"/>
      <c r="AW46" s="65"/>
      <c r="AX46" s="65"/>
      <c r="AY46" s="65"/>
      <c r="AZ46" s="65"/>
      <c r="BA46" s="65"/>
      <c r="BB46" s="128">
        <f t="shared" si="17"/>
        <v>0</v>
      </c>
      <c r="BC46" s="65"/>
      <c r="BD46" s="65"/>
      <c r="BE46" s="65"/>
      <c r="BF46" s="65"/>
      <c r="BG46" s="66"/>
      <c r="BH46" s="66"/>
      <c r="BI46" s="66"/>
    </row>
    <row r="47" spans="1:61" s="71" customFormat="1" x14ac:dyDescent="0.25">
      <c r="A47" s="122"/>
      <c r="B47" s="112" t="s">
        <v>158</v>
      </c>
      <c r="C47" s="112" t="s">
        <v>159</v>
      </c>
      <c r="D47" s="112" t="s">
        <v>160</v>
      </c>
      <c r="E47" s="122"/>
      <c r="F47" s="123"/>
      <c r="G47" s="123"/>
      <c r="H47" s="123"/>
      <c r="I47" s="124"/>
      <c r="J47" s="122"/>
      <c r="K47" s="122"/>
      <c r="L47" s="125"/>
      <c r="M47" s="125"/>
      <c r="N47" s="63"/>
      <c r="O47" s="126"/>
      <c r="P47" s="122"/>
      <c r="Q47" s="127">
        <f t="shared" si="18"/>
        <v>0</v>
      </c>
      <c r="R47" s="127"/>
      <c r="S47" s="65"/>
      <c r="T47" s="65"/>
      <c r="U47" s="65"/>
      <c r="V47" s="63"/>
      <c r="W47" s="66"/>
      <c r="X47" s="65"/>
      <c r="Y47" s="65"/>
      <c r="Z47" s="69">
        <f t="shared" si="19"/>
        <v>0</v>
      </c>
      <c r="AA47" s="65"/>
      <c r="AB47" s="65"/>
      <c r="AC47" s="65"/>
      <c r="AD47" s="65"/>
      <c r="AE47" s="65"/>
      <c r="AF47" s="65"/>
      <c r="AG47" s="69">
        <f t="shared" si="14"/>
        <v>0</v>
      </c>
      <c r="AH47" s="65"/>
      <c r="AI47" s="65"/>
      <c r="AJ47" s="65"/>
      <c r="AK47" s="65"/>
      <c r="AL47" s="65"/>
      <c r="AM47" s="65"/>
      <c r="AN47" s="69">
        <f t="shared" si="15"/>
        <v>0</v>
      </c>
      <c r="AO47" s="65"/>
      <c r="AP47" s="65"/>
      <c r="AQ47" s="65"/>
      <c r="AR47" s="65"/>
      <c r="AS47" s="65"/>
      <c r="AT47" s="65"/>
      <c r="AU47" s="128">
        <f t="shared" si="16"/>
        <v>0</v>
      </c>
      <c r="AV47" s="65"/>
      <c r="AW47" s="65"/>
      <c r="AX47" s="65"/>
      <c r="AY47" s="65"/>
      <c r="AZ47" s="65"/>
      <c r="BA47" s="65"/>
      <c r="BB47" s="128">
        <f t="shared" si="17"/>
        <v>0</v>
      </c>
      <c r="BC47" s="65"/>
      <c r="BD47" s="65"/>
      <c r="BE47" s="65"/>
      <c r="BF47" s="65"/>
      <c r="BG47" s="66"/>
      <c r="BH47" s="66"/>
      <c r="BI47" s="66"/>
    </row>
    <row r="48" spans="1:61" s="71" customFormat="1" x14ac:dyDescent="0.25">
      <c r="A48" s="122"/>
      <c r="B48" s="112" t="s">
        <v>158</v>
      </c>
      <c r="C48" s="112" t="s">
        <v>159</v>
      </c>
      <c r="D48" s="112" t="s">
        <v>160</v>
      </c>
      <c r="E48" s="122"/>
      <c r="F48" s="123"/>
      <c r="G48" s="123"/>
      <c r="H48" s="123"/>
      <c r="I48" s="124"/>
      <c r="J48" s="122"/>
      <c r="K48" s="122"/>
      <c r="L48" s="125"/>
      <c r="M48" s="125"/>
      <c r="N48" s="63"/>
      <c r="O48" s="126"/>
      <c r="P48" s="122"/>
      <c r="Q48" s="127">
        <f t="shared" si="18"/>
        <v>0</v>
      </c>
      <c r="R48" s="127"/>
      <c r="S48" s="65"/>
      <c r="T48" s="65"/>
      <c r="U48" s="65"/>
      <c r="V48" s="63"/>
      <c r="W48" s="66"/>
      <c r="X48" s="65"/>
      <c r="Y48" s="65"/>
      <c r="Z48" s="69">
        <f t="shared" si="19"/>
        <v>0</v>
      </c>
      <c r="AA48" s="65"/>
      <c r="AB48" s="65"/>
      <c r="AC48" s="65"/>
      <c r="AD48" s="65"/>
      <c r="AE48" s="65"/>
      <c r="AF48" s="65"/>
      <c r="AG48" s="69">
        <f t="shared" si="14"/>
        <v>0</v>
      </c>
      <c r="AH48" s="65"/>
      <c r="AI48" s="65"/>
      <c r="AJ48" s="65"/>
      <c r="AK48" s="65"/>
      <c r="AL48" s="65"/>
      <c r="AM48" s="65"/>
      <c r="AN48" s="69">
        <f t="shared" si="15"/>
        <v>0</v>
      </c>
      <c r="AO48" s="65"/>
      <c r="AP48" s="65"/>
      <c r="AQ48" s="65"/>
      <c r="AR48" s="65"/>
      <c r="AS48" s="65"/>
      <c r="AT48" s="65"/>
      <c r="AU48" s="128">
        <f t="shared" si="16"/>
        <v>0</v>
      </c>
      <c r="AV48" s="65"/>
      <c r="AW48" s="65"/>
      <c r="AX48" s="65"/>
      <c r="AY48" s="65"/>
      <c r="AZ48" s="65"/>
      <c r="BA48" s="65"/>
      <c r="BB48" s="128">
        <f t="shared" si="17"/>
        <v>0</v>
      </c>
      <c r="BC48" s="65"/>
      <c r="BD48" s="65"/>
      <c r="BE48" s="65"/>
      <c r="BF48" s="65"/>
      <c r="BG48" s="66"/>
      <c r="BH48" s="66"/>
      <c r="BI48" s="66"/>
    </row>
    <row r="49" spans="1:61" s="71" customFormat="1" x14ac:dyDescent="0.25">
      <c r="A49" s="122"/>
      <c r="B49" s="112" t="s">
        <v>158</v>
      </c>
      <c r="C49" s="112" t="s">
        <v>159</v>
      </c>
      <c r="D49" s="112" t="s">
        <v>160</v>
      </c>
      <c r="E49" s="122"/>
      <c r="F49" s="123"/>
      <c r="G49" s="123"/>
      <c r="H49" s="123"/>
      <c r="I49" s="124"/>
      <c r="J49" s="122"/>
      <c r="K49" s="122"/>
      <c r="L49" s="125"/>
      <c r="M49" s="125"/>
      <c r="N49" s="63"/>
      <c r="O49" s="126"/>
      <c r="P49" s="122"/>
      <c r="Q49" s="127">
        <f t="shared" si="18"/>
        <v>0</v>
      </c>
      <c r="R49" s="127"/>
      <c r="S49" s="65"/>
      <c r="T49" s="65"/>
      <c r="U49" s="65"/>
      <c r="V49" s="63"/>
      <c r="W49" s="66"/>
      <c r="X49" s="65"/>
      <c r="Y49" s="65"/>
      <c r="Z49" s="69">
        <f t="shared" si="19"/>
        <v>0</v>
      </c>
      <c r="AA49" s="65"/>
      <c r="AB49" s="65"/>
      <c r="AC49" s="65"/>
      <c r="AD49" s="65"/>
      <c r="AE49" s="65"/>
      <c r="AF49" s="65"/>
      <c r="AG49" s="69">
        <f t="shared" si="14"/>
        <v>0</v>
      </c>
      <c r="AH49" s="65"/>
      <c r="AI49" s="65"/>
      <c r="AJ49" s="65"/>
      <c r="AK49" s="65"/>
      <c r="AL49" s="65"/>
      <c r="AM49" s="65"/>
      <c r="AN49" s="69">
        <f t="shared" si="15"/>
        <v>0</v>
      </c>
      <c r="AO49" s="65"/>
      <c r="AP49" s="65"/>
      <c r="AQ49" s="65"/>
      <c r="AR49" s="65"/>
      <c r="AS49" s="65"/>
      <c r="AT49" s="65"/>
      <c r="AU49" s="128">
        <f t="shared" si="16"/>
        <v>0</v>
      </c>
      <c r="AV49" s="65"/>
      <c r="AW49" s="65"/>
      <c r="AX49" s="65"/>
      <c r="AY49" s="65"/>
      <c r="AZ49" s="65"/>
      <c r="BA49" s="65"/>
      <c r="BB49" s="128">
        <f t="shared" si="17"/>
        <v>0</v>
      </c>
      <c r="BC49" s="65"/>
      <c r="BD49" s="65"/>
      <c r="BE49" s="65"/>
      <c r="BF49" s="65"/>
      <c r="BG49" s="66"/>
      <c r="BH49" s="66"/>
      <c r="BI49" s="66"/>
    </row>
    <row r="50" spans="1:61" s="71" customFormat="1" x14ac:dyDescent="0.25">
      <c r="A50" s="122"/>
      <c r="B50" s="112" t="s">
        <v>158</v>
      </c>
      <c r="C50" s="112" t="s">
        <v>159</v>
      </c>
      <c r="D50" s="112" t="s">
        <v>160</v>
      </c>
      <c r="E50" s="122"/>
      <c r="F50" s="123"/>
      <c r="G50" s="123"/>
      <c r="H50" s="123"/>
      <c r="I50" s="124"/>
      <c r="J50" s="122"/>
      <c r="K50" s="122"/>
      <c r="L50" s="125"/>
      <c r="M50" s="125"/>
      <c r="N50" s="63"/>
      <c r="O50" s="126"/>
      <c r="P50" s="122"/>
      <c r="Q50" s="127">
        <f t="shared" si="18"/>
        <v>0</v>
      </c>
      <c r="R50" s="127"/>
      <c r="S50" s="65"/>
      <c r="T50" s="65"/>
      <c r="U50" s="65"/>
      <c r="V50" s="63"/>
      <c r="W50" s="66"/>
      <c r="X50" s="65"/>
      <c r="Y50" s="65"/>
      <c r="Z50" s="69">
        <f t="shared" si="19"/>
        <v>0</v>
      </c>
      <c r="AA50" s="65"/>
      <c r="AB50" s="65"/>
      <c r="AC50" s="65"/>
      <c r="AD50" s="65"/>
      <c r="AE50" s="65"/>
      <c r="AF50" s="65"/>
      <c r="AG50" s="69">
        <f t="shared" si="14"/>
        <v>0</v>
      </c>
      <c r="AH50" s="65"/>
      <c r="AI50" s="65"/>
      <c r="AJ50" s="65"/>
      <c r="AK50" s="65"/>
      <c r="AL50" s="65"/>
      <c r="AM50" s="65"/>
      <c r="AN50" s="69">
        <f t="shared" si="15"/>
        <v>0</v>
      </c>
      <c r="AO50" s="65"/>
      <c r="AP50" s="65"/>
      <c r="AQ50" s="65"/>
      <c r="AR50" s="65"/>
      <c r="AS50" s="65"/>
      <c r="AT50" s="65"/>
      <c r="AU50" s="128">
        <f t="shared" si="16"/>
        <v>0</v>
      </c>
      <c r="AV50" s="65"/>
      <c r="AW50" s="65"/>
      <c r="AX50" s="65"/>
      <c r="AY50" s="65"/>
      <c r="AZ50" s="65"/>
      <c r="BA50" s="65"/>
      <c r="BB50" s="128">
        <f t="shared" si="17"/>
        <v>0</v>
      </c>
      <c r="BC50" s="65"/>
      <c r="BD50" s="65"/>
      <c r="BE50" s="65"/>
      <c r="BF50" s="65"/>
      <c r="BG50" s="66"/>
      <c r="BH50" s="66"/>
      <c r="BI50" s="66"/>
    </row>
    <row r="51" spans="1:61" s="71" customFormat="1" x14ac:dyDescent="0.25">
      <c r="A51" s="122"/>
      <c r="B51" s="112" t="s">
        <v>158</v>
      </c>
      <c r="C51" s="112" t="s">
        <v>159</v>
      </c>
      <c r="D51" s="112" t="s">
        <v>160</v>
      </c>
      <c r="E51" s="122"/>
      <c r="F51" s="123"/>
      <c r="G51" s="123"/>
      <c r="H51" s="123"/>
      <c r="I51" s="124"/>
      <c r="J51" s="122"/>
      <c r="K51" s="122"/>
      <c r="L51" s="125"/>
      <c r="M51" s="125"/>
      <c r="N51" s="63"/>
      <c r="O51" s="126"/>
      <c r="P51" s="122"/>
      <c r="Q51" s="127">
        <f t="shared" si="18"/>
        <v>0</v>
      </c>
      <c r="R51" s="127"/>
      <c r="S51" s="65"/>
      <c r="T51" s="65"/>
      <c r="U51" s="65"/>
      <c r="V51" s="63"/>
      <c r="W51" s="66"/>
      <c r="X51" s="65"/>
      <c r="Y51" s="65"/>
      <c r="Z51" s="69">
        <f t="shared" si="19"/>
        <v>0</v>
      </c>
      <c r="AA51" s="65"/>
      <c r="AB51" s="65"/>
      <c r="AC51" s="65"/>
      <c r="AD51" s="65"/>
      <c r="AE51" s="65"/>
      <c r="AF51" s="65"/>
      <c r="AG51" s="69">
        <f t="shared" si="14"/>
        <v>0</v>
      </c>
      <c r="AH51" s="65"/>
      <c r="AI51" s="65"/>
      <c r="AJ51" s="65"/>
      <c r="AK51" s="65"/>
      <c r="AL51" s="65"/>
      <c r="AM51" s="65"/>
      <c r="AN51" s="69">
        <f t="shared" si="15"/>
        <v>0</v>
      </c>
      <c r="AO51" s="65"/>
      <c r="AP51" s="65"/>
      <c r="AQ51" s="65"/>
      <c r="AR51" s="65"/>
      <c r="AS51" s="65"/>
      <c r="AT51" s="65"/>
      <c r="AU51" s="128">
        <f t="shared" si="16"/>
        <v>0</v>
      </c>
      <c r="AV51" s="65"/>
      <c r="AW51" s="65"/>
      <c r="AX51" s="65"/>
      <c r="AY51" s="65"/>
      <c r="AZ51" s="65"/>
      <c r="BA51" s="65"/>
      <c r="BB51" s="128">
        <f t="shared" si="17"/>
        <v>0</v>
      </c>
      <c r="BC51" s="65"/>
      <c r="BD51" s="65"/>
      <c r="BE51" s="65"/>
      <c r="BF51" s="65"/>
      <c r="BG51" s="66"/>
      <c r="BH51" s="66"/>
      <c r="BI51" s="66"/>
    </row>
    <row r="52" spans="1:61" s="71" customFormat="1" x14ac:dyDescent="0.25">
      <c r="A52" s="122"/>
      <c r="B52" s="112" t="s">
        <v>158</v>
      </c>
      <c r="C52" s="112" t="s">
        <v>159</v>
      </c>
      <c r="D52" s="112" t="s">
        <v>160</v>
      </c>
      <c r="E52" s="122"/>
      <c r="F52" s="123"/>
      <c r="G52" s="123"/>
      <c r="H52" s="123"/>
      <c r="I52" s="124"/>
      <c r="J52" s="122"/>
      <c r="K52" s="122"/>
      <c r="L52" s="125"/>
      <c r="M52" s="125"/>
      <c r="N52" s="63"/>
      <c r="O52" s="126"/>
      <c r="P52" s="122"/>
      <c r="Q52" s="127">
        <f t="shared" si="18"/>
        <v>0</v>
      </c>
      <c r="R52" s="127"/>
      <c r="S52" s="65"/>
      <c r="T52" s="65"/>
      <c r="U52" s="65"/>
      <c r="V52" s="63"/>
      <c r="W52" s="66"/>
      <c r="X52" s="65"/>
      <c r="Y52" s="65"/>
      <c r="Z52" s="69">
        <f t="shared" si="19"/>
        <v>0</v>
      </c>
      <c r="AA52" s="65"/>
      <c r="AB52" s="65"/>
      <c r="AC52" s="65"/>
      <c r="AD52" s="65"/>
      <c r="AE52" s="65"/>
      <c r="AF52" s="65"/>
      <c r="AG52" s="69">
        <f t="shared" si="14"/>
        <v>0</v>
      </c>
      <c r="AH52" s="65"/>
      <c r="AI52" s="65"/>
      <c r="AJ52" s="65"/>
      <c r="AK52" s="65"/>
      <c r="AL52" s="65"/>
      <c r="AM52" s="65"/>
      <c r="AN52" s="69">
        <f t="shared" si="15"/>
        <v>0</v>
      </c>
      <c r="AO52" s="65"/>
      <c r="AP52" s="65"/>
      <c r="AQ52" s="65"/>
      <c r="AR52" s="65"/>
      <c r="AS52" s="65"/>
      <c r="AT52" s="65"/>
      <c r="AU52" s="128">
        <f t="shared" si="16"/>
        <v>0</v>
      </c>
      <c r="AV52" s="65"/>
      <c r="AW52" s="65"/>
      <c r="AX52" s="65"/>
      <c r="AY52" s="65"/>
      <c r="AZ52" s="65"/>
      <c r="BA52" s="65"/>
      <c r="BB52" s="128">
        <f t="shared" si="17"/>
        <v>0</v>
      </c>
      <c r="BC52" s="65"/>
      <c r="BD52" s="65"/>
      <c r="BE52" s="65"/>
      <c r="BF52" s="65"/>
      <c r="BG52" s="66"/>
      <c r="BH52" s="66"/>
      <c r="BI52" s="66"/>
    </row>
    <row r="53" spans="1:61" s="71" customFormat="1" x14ac:dyDescent="0.25">
      <c r="A53" s="122"/>
      <c r="B53" s="112" t="s">
        <v>158</v>
      </c>
      <c r="C53" s="112" t="s">
        <v>159</v>
      </c>
      <c r="D53" s="112" t="s">
        <v>160</v>
      </c>
      <c r="E53" s="122"/>
      <c r="F53" s="123"/>
      <c r="G53" s="123"/>
      <c r="H53" s="123"/>
      <c r="I53" s="124"/>
      <c r="J53" s="122"/>
      <c r="K53" s="122"/>
      <c r="L53" s="125"/>
      <c r="M53" s="125"/>
      <c r="N53" s="63"/>
      <c r="O53" s="126"/>
      <c r="P53" s="122"/>
      <c r="Q53" s="127">
        <f t="shared" si="18"/>
        <v>0</v>
      </c>
      <c r="R53" s="127"/>
      <c r="S53" s="65"/>
      <c r="T53" s="65"/>
      <c r="U53" s="65"/>
      <c r="V53" s="63"/>
      <c r="W53" s="66"/>
      <c r="X53" s="65"/>
      <c r="Y53" s="65"/>
      <c r="Z53" s="69">
        <f t="shared" si="19"/>
        <v>0</v>
      </c>
      <c r="AA53" s="65"/>
      <c r="AB53" s="65"/>
      <c r="AC53" s="65"/>
      <c r="AD53" s="65"/>
      <c r="AE53" s="65"/>
      <c r="AF53" s="65"/>
      <c r="AG53" s="69">
        <f t="shared" si="14"/>
        <v>0</v>
      </c>
      <c r="AH53" s="65"/>
      <c r="AI53" s="65"/>
      <c r="AJ53" s="65"/>
      <c r="AK53" s="65"/>
      <c r="AL53" s="65"/>
      <c r="AM53" s="65"/>
      <c r="AN53" s="69">
        <f t="shared" si="15"/>
        <v>0</v>
      </c>
      <c r="AO53" s="65"/>
      <c r="AP53" s="65"/>
      <c r="AQ53" s="65"/>
      <c r="AR53" s="65"/>
      <c r="AS53" s="65"/>
      <c r="AT53" s="65"/>
      <c r="AU53" s="128">
        <f t="shared" si="16"/>
        <v>0</v>
      </c>
      <c r="AV53" s="65"/>
      <c r="AW53" s="65"/>
      <c r="AX53" s="65"/>
      <c r="AY53" s="65"/>
      <c r="AZ53" s="65"/>
      <c r="BA53" s="65"/>
      <c r="BB53" s="128">
        <f t="shared" si="17"/>
        <v>0</v>
      </c>
      <c r="BC53" s="65"/>
      <c r="BD53" s="65"/>
      <c r="BE53" s="65"/>
      <c r="BF53" s="65"/>
      <c r="BG53" s="66"/>
      <c r="BH53" s="66"/>
      <c r="BI53" s="66"/>
    </row>
    <row r="54" spans="1:61" s="71" customFormat="1" x14ac:dyDescent="0.25">
      <c r="A54" s="72"/>
      <c r="B54" s="72"/>
      <c r="C54" s="72"/>
      <c r="D54" s="73"/>
      <c r="E54" s="72"/>
      <c r="F54" s="72"/>
      <c r="G54" s="72"/>
      <c r="H54" s="72"/>
      <c r="I54" s="129">
        <f>SUM(I40:I53)</f>
        <v>0</v>
      </c>
      <c r="J54" s="130"/>
      <c r="O54" s="131">
        <f>SUM(O40:O53)</f>
        <v>0</v>
      </c>
      <c r="Q54" s="131">
        <f>SUM(Q40:Q53)</f>
        <v>0</v>
      </c>
      <c r="S54" s="77">
        <f t="shared" ref="S54:U54" si="20">SUM(S40:S53)</f>
        <v>0</v>
      </c>
      <c r="T54" s="77">
        <f t="shared" si="20"/>
        <v>0</v>
      </c>
      <c r="U54" s="77">
        <f t="shared" si="20"/>
        <v>0</v>
      </c>
      <c r="X54" s="77">
        <f>SUM(X40:X53)</f>
        <v>0</v>
      </c>
      <c r="Y54" s="77">
        <f t="shared" ref="Y54:BF54" si="21">SUM(Y40:Y53)</f>
        <v>0</v>
      </c>
      <c r="Z54" s="77">
        <f t="shared" si="21"/>
        <v>0</v>
      </c>
      <c r="AA54" s="77">
        <f t="shared" si="21"/>
        <v>0</v>
      </c>
      <c r="AB54" s="77">
        <f t="shared" si="21"/>
        <v>0</v>
      </c>
      <c r="AC54" s="77">
        <f t="shared" si="21"/>
        <v>0</v>
      </c>
      <c r="AD54" s="77">
        <f t="shared" si="21"/>
        <v>0</v>
      </c>
      <c r="AE54" s="77">
        <f t="shared" si="21"/>
        <v>0</v>
      </c>
      <c r="AF54" s="77">
        <f t="shared" si="21"/>
        <v>0</v>
      </c>
      <c r="AG54" s="77">
        <f t="shared" si="21"/>
        <v>0</v>
      </c>
      <c r="AH54" s="77">
        <f t="shared" si="21"/>
        <v>0</v>
      </c>
      <c r="AI54" s="77">
        <f t="shared" si="21"/>
        <v>0</v>
      </c>
      <c r="AJ54" s="77">
        <f t="shared" si="21"/>
        <v>0</v>
      </c>
      <c r="AK54" s="77">
        <f t="shared" si="21"/>
        <v>0</v>
      </c>
      <c r="AL54" s="77">
        <f t="shared" si="21"/>
        <v>0</v>
      </c>
      <c r="AM54" s="77">
        <f t="shared" si="21"/>
        <v>0</v>
      </c>
      <c r="AN54" s="77">
        <f t="shared" si="21"/>
        <v>0</v>
      </c>
      <c r="AO54" s="77">
        <f t="shared" si="21"/>
        <v>0</v>
      </c>
      <c r="AP54" s="77">
        <f t="shared" si="21"/>
        <v>0</v>
      </c>
      <c r="AQ54" s="77">
        <f t="shared" si="21"/>
        <v>0</v>
      </c>
      <c r="AR54" s="77">
        <f t="shared" si="21"/>
        <v>0</v>
      </c>
      <c r="AS54" s="77">
        <f t="shared" si="21"/>
        <v>0</v>
      </c>
      <c r="AT54" s="77">
        <f t="shared" si="21"/>
        <v>0</v>
      </c>
      <c r="AU54" s="77">
        <f t="shared" si="21"/>
        <v>0</v>
      </c>
      <c r="AV54" s="77">
        <f t="shared" si="21"/>
        <v>0</v>
      </c>
      <c r="AW54" s="77">
        <f t="shared" si="21"/>
        <v>0</v>
      </c>
      <c r="AX54" s="77">
        <f t="shared" si="21"/>
        <v>0</v>
      </c>
      <c r="AY54" s="77">
        <f t="shared" si="21"/>
        <v>0</v>
      </c>
      <c r="AZ54" s="77">
        <f t="shared" si="21"/>
        <v>0</v>
      </c>
      <c r="BA54" s="77">
        <f t="shared" si="21"/>
        <v>0</v>
      </c>
      <c r="BB54" s="77">
        <f t="shared" si="21"/>
        <v>0</v>
      </c>
      <c r="BC54" s="77">
        <f t="shared" si="21"/>
        <v>0</v>
      </c>
      <c r="BD54" s="77">
        <f t="shared" si="21"/>
        <v>0</v>
      </c>
      <c r="BE54" s="77">
        <f t="shared" si="21"/>
        <v>0</v>
      </c>
      <c r="BF54" s="77">
        <f t="shared" si="21"/>
        <v>0</v>
      </c>
      <c r="BG54" s="132"/>
    </row>
    <row r="55" spans="1:61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61" x14ac:dyDescent="0.2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61" x14ac:dyDescent="0.2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61" x14ac:dyDescent="0.2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61" x14ac:dyDescent="0.2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61" x14ac:dyDescent="0.2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61" x14ac:dyDescent="0.2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61" x14ac:dyDescent="0.2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61" x14ac:dyDescent="0.2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61" x14ac:dyDescent="0.2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2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2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2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</sheetData>
  <sheetProtection algorithmName="SHA-512" hashValue="UXHrw2iZkST58Pgy/lIXouVjok6ykPUgs15FJu6XKH/+9/VnMEAGAi8evZZ8blELpAAEzISwV3x96rrDR41eiA==" saltValue="6ThpE3pbhe2qEmCi2ZUqyQ==" spinCount="100000" sheet="1" objects="1" scenarios="1"/>
  <autoFilter ref="A7:BI7" xr:uid="{D2A94C86-FFEF-447D-89C7-A581CAA49DE6}"/>
  <mergeCells count="48">
    <mergeCell ref="BG37:BI37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37:AQ37"/>
    <mergeCell ref="AS37:AU37"/>
    <mergeCell ref="AV37:AX37"/>
    <mergeCell ref="AZ37:BB37"/>
    <mergeCell ref="BC37:BE37"/>
    <mergeCell ref="A37:P37"/>
    <mergeCell ref="A36:Q36"/>
    <mergeCell ref="AS38:AY38"/>
    <mergeCell ref="AZ38:BF38"/>
    <mergeCell ref="S38:U38"/>
    <mergeCell ref="V38:W38"/>
    <mergeCell ref="X38:AD38"/>
    <mergeCell ref="AE38:AK38"/>
    <mergeCell ref="AL38:AR38"/>
    <mergeCell ref="S37:U37"/>
    <mergeCell ref="V37:W37"/>
    <mergeCell ref="X37:Z37"/>
    <mergeCell ref="AA37:AC37"/>
    <mergeCell ref="AE37:AG37"/>
    <mergeCell ref="AH37:AJ37"/>
    <mergeCell ref="AL37:AN37"/>
    <mergeCell ref="S36:AD36"/>
    <mergeCell ref="AE36:AR36"/>
    <mergeCell ref="AS36:BF36"/>
    <mergeCell ref="BG36:BI36"/>
    <mergeCell ref="A5:P5"/>
    <mergeCell ref="V5:W5"/>
    <mergeCell ref="X5:Z5"/>
    <mergeCell ref="AA5:AC5"/>
    <mergeCell ref="AE5:AG5"/>
    <mergeCell ref="AH5:AJ5"/>
    <mergeCell ref="R6:R7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V8:V32 V40:V53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943"/>
  <sheetViews>
    <sheetView showGridLines="0" zoomScale="70" zoomScaleNormal="70" workbookViewId="0">
      <pane ySplit="7" topLeftCell="A8" activePane="bottomLeft" state="frozen"/>
      <selection pane="bottomLeft" activeCell="AX8" sqref="AX8:AX122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0.140625" style="51" bestFit="1" customWidth="1"/>
    <col min="5" max="5" width="54.85546875" style="51" bestFit="1" customWidth="1"/>
    <col min="6" max="6" width="26.28515625" style="51" bestFit="1" customWidth="1"/>
    <col min="7" max="8" width="17.140625" style="51" customWidth="1"/>
    <col min="9" max="9" width="16.140625" style="51" bestFit="1" customWidth="1"/>
    <col min="10" max="10" width="46.5703125" style="51" customWidth="1"/>
    <col min="11" max="11" width="19.7109375" style="51" bestFit="1" customWidth="1"/>
    <col min="12" max="12" width="15.7109375" style="51" customWidth="1"/>
    <col min="13" max="15" width="10.5703125" style="223" customWidth="1"/>
    <col min="16" max="16" width="13.85546875" style="51" bestFit="1" customWidth="1"/>
    <col min="17" max="17" width="15.28515625" style="51" bestFit="1" customWidth="1"/>
    <col min="18" max="20" width="12.5703125" style="223" customWidth="1"/>
    <col min="21" max="21" width="12" style="223" customWidth="1"/>
    <col min="22" max="23" width="10" style="223" customWidth="1"/>
    <col min="24" max="24" width="9.42578125" style="223" customWidth="1"/>
    <col min="25" max="25" width="10" style="223" customWidth="1"/>
    <col min="26" max="28" width="12.5703125" style="223" customWidth="1"/>
    <col min="29" max="29" width="10.85546875" style="223" customWidth="1"/>
    <col min="30" max="32" width="9.140625" style="223"/>
    <col min="33" max="33" width="11.42578125" style="223" bestFit="1" customWidth="1"/>
    <col min="34" max="36" width="12.5703125" style="223" customWidth="1"/>
    <col min="37" max="37" width="11.140625" style="223" customWidth="1"/>
    <col min="38" max="40" width="9.140625" style="223"/>
    <col min="41" max="41" width="11.42578125" style="223" bestFit="1" customWidth="1"/>
    <col min="42" max="44" width="12.5703125" style="223" customWidth="1"/>
    <col min="45" max="45" width="12.140625" style="223" customWidth="1"/>
    <col min="46" max="48" width="9.140625" style="223"/>
    <col min="49" max="49" width="11.42578125" style="223" bestFit="1" customWidth="1"/>
    <col min="50" max="52" width="12.5703125" style="223" customWidth="1"/>
    <col min="53" max="53" width="11.140625" style="223" customWidth="1"/>
    <col min="54" max="56" width="9.140625" style="223"/>
    <col min="57" max="57" width="11.42578125" style="223" bestFit="1" customWidth="1"/>
    <col min="58" max="59" width="11.14062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307 - Department of Children, Youth, and Families</v>
      </c>
      <c r="D1"/>
      <c r="E1"/>
      <c r="F1"/>
      <c r="G1"/>
      <c r="H1"/>
      <c r="I1"/>
      <c r="J1"/>
      <c r="K1"/>
    </row>
    <row r="2" spans="1:60" x14ac:dyDescent="0.25">
      <c r="A2" s="87" t="s">
        <v>63</v>
      </c>
      <c r="B2"/>
      <c r="C2"/>
      <c r="D2"/>
      <c r="E2"/>
      <c r="F2"/>
      <c r="G2"/>
      <c r="H2"/>
      <c r="I2"/>
      <c r="J2"/>
      <c r="K2"/>
      <c r="L2" s="52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H2" s="226"/>
      <c r="AI2" s="226"/>
      <c r="AJ2" s="226"/>
      <c r="AP2" s="226"/>
      <c r="AQ2" s="226"/>
      <c r="AR2" s="226"/>
      <c r="AX2" s="226"/>
      <c r="AY2" s="226"/>
      <c r="AZ2" s="226"/>
    </row>
    <row r="3" spans="1:60" x14ac:dyDescent="0.25">
      <c r="A3" s="88" t="s">
        <v>2</v>
      </c>
      <c r="B3" s="89">
        <v>45432</v>
      </c>
      <c r="C3"/>
      <c r="D3"/>
      <c r="E3"/>
      <c r="F3"/>
      <c r="G3"/>
      <c r="H3"/>
      <c r="I3"/>
      <c r="J3"/>
      <c r="K3"/>
      <c r="L3" s="52"/>
      <c r="R3" s="226"/>
      <c r="S3" s="226"/>
      <c r="T3" s="226"/>
      <c r="U3" s="226"/>
      <c r="V3" s="226"/>
      <c r="W3" s="226"/>
      <c r="X3" s="226"/>
      <c r="Z3" s="226"/>
      <c r="AA3" s="226"/>
      <c r="AB3" s="226"/>
      <c r="AH3" s="226"/>
      <c r="AI3" s="226"/>
      <c r="AJ3" s="226"/>
      <c r="AP3" s="226"/>
      <c r="AQ3" s="226"/>
      <c r="AR3" s="226"/>
      <c r="AX3" s="226"/>
      <c r="AY3" s="226"/>
      <c r="AZ3" s="226"/>
    </row>
    <row r="4" spans="1:60" x14ac:dyDescent="0.25">
      <c r="A4"/>
      <c r="B4"/>
      <c r="C4"/>
      <c r="D4"/>
      <c r="E4"/>
      <c r="F4" s="90"/>
      <c r="G4"/>
      <c r="H4"/>
      <c r="I4"/>
      <c r="J4"/>
      <c r="K4"/>
      <c r="L4" s="52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H4" s="226"/>
      <c r="AI4" s="226"/>
      <c r="AJ4" s="226"/>
      <c r="AP4" s="226"/>
      <c r="AQ4" s="226"/>
      <c r="AR4" s="226"/>
      <c r="AX4" s="226"/>
      <c r="AY4" s="226"/>
      <c r="AZ4" s="226"/>
    </row>
    <row r="5" spans="1:60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54" t="s">
        <v>5</v>
      </c>
      <c r="M5" s="242"/>
      <c r="N5" s="243"/>
      <c r="O5" s="244"/>
      <c r="P5" s="238" t="s">
        <v>6</v>
      </c>
      <c r="Q5" s="240"/>
      <c r="R5" s="245" t="s">
        <v>7</v>
      </c>
      <c r="S5" s="245"/>
      <c r="T5" s="245"/>
      <c r="U5" s="227" t="s">
        <v>8</v>
      </c>
      <c r="V5" s="245" t="s">
        <v>9</v>
      </c>
      <c r="W5" s="245"/>
      <c r="X5" s="245"/>
      <c r="Y5" s="227" t="s">
        <v>10</v>
      </c>
      <c r="Z5" s="245" t="s">
        <v>11</v>
      </c>
      <c r="AA5" s="245"/>
      <c r="AB5" s="245"/>
      <c r="AC5" s="227" t="s">
        <v>8</v>
      </c>
      <c r="AD5" s="245" t="s">
        <v>9</v>
      </c>
      <c r="AE5" s="245"/>
      <c r="AF5" s="245"/>
      <c r="AG5" s="227" t="s">
        <v>10</v>
      </c>
      <c r="AH5" s="245" t="s">
        <v>11</v>
      </c>
      <c r="AI5" s="245"/>
      <c r="AJ5" s="245"/>
      <c r="AK5" s="227" t="s">
        <v>8</v>
      </c>
      <c r="AL5" s="245" t="s">
        <v>9</v>
      </c>
      <c r="AM5" s="245"/>
      <c r="AN5" s="245"/>
      <c r="AO5" s="227" t="s">
        <v>10</v>
      </c>
      <c r="AP5" s="245" t="s">
        <v>11</v>
      </c>
      <c r="AQ5" s="245"/>
      <c r="AR5" s="245"/>
      <c r="AS5" s="227" t="s">
        <v>8</v>
      </c>
      <c r="AT5" s="245" t="s">
        <v>9</v>
      </c>
      <c r="AU5" s="245"/>
      <c r="AV5" s="245"/>
      <c r="AW5" s="227" t="s">
        <v>10</v>
      </c>
      <c r="AX5" s="245" t="s">
        <v>11</v>
      </c>
      <c r="AY5" s="245"/>
      <c r="AZ5" s="245"/>
      <c r="BA5" s="227" t="s">
        <v>8</v>
      </c>
      <c r="BB5" s="245" t="s">
        <v>9</v>
      </c>
      <c r="BC5" s="245"/>
      <c r="BD5" s="245"/>
      <c r="BE5" s="227" t="s">
        <v>10</v>
      </c>
      <c r="BF5" s="238"/>
      <c r="BG5" s="239"/>
      <c r="BH5" s="240"/>
    </row>
    <row r="6" spans="1:60" s="58" customFormat="1" x14ac:dyDescent="0.25">
      <c r="A6" s="92"/>
      <c r="B6" s="93"/>
      <c r="C6" s="93"/>
      <c r="D6" s="93"/>
      <c r="E6" s="94"/>
      <c r="F6" s="93"/>
      <c r="G6" s="93"/>
      <c r="H6" s="94"/>
      <c r="I6" s="95"/>
      <c r="J6" s="95"/>
      <c r="K6" s="93"/>
      <c r="L6" s="56"/>
      <c r="M6" s="228" t="s">
        <v>28</v>
      </c>
      <c r="N6" s="229"/>
      <c r="O6" s="230"/>
      <c r="P6" s="234"/>
      <c r="Q6" s="235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57"/>
      <c r="BG6" s="57"/>
      <c r="BH6" s="57"/>
    </row>
    <row r="7" spans="1:60" ht="75" x14ac:dyDescent="0.25">
      <c r="A7" s="96" t="s">
        <v>64</v>
      </c>
      <c r="B7" s="96" t="s">
        <v>13</v>
      </c>
      <c r="C7" s="96" t="s">
        <v>14</v>
      </c>
      <c r="D7" s="96" t="s">
        <v>15</v>
      </c>
      <c r="E7" s="97" t="s">
        <v>16</v>
      </c>
      <c r="F7" s="96" t="s">
        <v>17</v>
      </c>
      <c r="G7" s="96" t="s">
        <v>18</v>
      </c>
      <c r="H7" s="97" t="s">
        <v>19</v>
      </c>
      <c r="I7" s="98" t="s">
        <v>20</v>
      </c>
      <c r="J7" s="98" t="s">
        <v>65</v>
      </c>
      <c r="K7" s="99" t="s">
        <v>66</v>
      </c>
      <c r="L7" s="60" t="s">
        <v>769</v>
      </c>
      <c r="M7" s="224" t="s">
        <v>35</v>
      </c>
      <c r="N7" s="224" t="s">
        <v>36</v>
      </c>
      <c r="O7" s="224" t="s">
        <v>37</v>
      </c>
      <c r="P7" s="225" t="s">
        <v>38</v>
      </c>
      <c r="Q7" s="225" t="s">
        <v>39</v>
      </c>
      <c r="R7" s="224" t="s">
        <v>40</v>
      </c>
      <c r="S7" s="224" t="s">
        <v>41</v>
      </c>
      <c r="T7" s="224" t="s">
        <v>42</v>
      </c>
      <c r="U7" s="224" t="s">
        <v>43</v>
      </c>
      <c r="V7" s="224" t="s">
        <v>35</v>
      </c>
      <c r="W7" s="224" t="s">
        <v>36</v>
      </c>
      <c r="X7" s="224" t="s">
        <v>44</v>
      </c>
      <c r="Y7" s="224" t="s">
        <v>45</v>
      </c>
      <c r="Z7" s="224" t="s">
        <v>40</v>
      </c>
      <c r="AA7" s="224" t="s">
        <v>41</v>
      </c>
      <c r="AB7" s="224" t="s">
        <v>42</v>
      </c>
      <c r="AC7" s="224" t="s">
        <v>43</v>
      </c>
      <c r="AD7" s="224" t="s">
        <v>35</v>
      </c>
      <c r="AE7" s="224" t="s">
        <v>36</v>
      </c>
      <c r="AF7" s="224" t="s">
        <v>44</v>
      </c>
      <c r="AG7" s="224" t="s">
        <v>45</v>
      </c>
      <c r="AH7" s="224" t="s">
        <v>40</v>
      </c>
      <c r="AI7" s="224" t="s">
        <v>41</v>
      </c>
      <c r="AJ7" s="224" t="s">
        <v>42</v>
      </c>
      <c r="AK7" s="224" t="s">
        <v>43</v>
      </c>
      <c r="AL7" s="224" t="s">
        <v>35</v>
      </c>
      <c r="AM7" s="224" t="s">
        <v>36</v>
      </c>
      <c r="AN7" s="224" t="s">
        <v>44</v>
      </c>
      <c r="AO7" s="224" t="s">
        <v>45</v>
      </c>
      <c r="AP7" s="224" t="s">
        <v>40</v>
      </c>
      <c r="AQ7" s="224" t="s">
        <v>41</v>
      </c>
      <c r="AR7" s="224" t="s">
        <v>42</v>
      </c>
      <c r="AS7" s="224" t="s">
        <v>43</v>
      </c>
      <c r="AT7" s="224" t="s">
        <v>35</v>
      </c>
      <c r="AU7" s="224" t="s">
        <v>36</v>
      </c>
      <c r="AV7" s="224" t="s">
        <v>44</v>
      </c>
      <c r="AW7" s="224" t="s">
        <v>45</v>
      </c>
      <c r="AX7" s="224" t="s">
        <v>40</v>
      </c>
      <c r="AY7" s="224" t="s">
        <v>41</v>
      </c>
      <c r="AZ7" s="224" t="s">
        <v>42</v>
      </c>
      <c r="BA7" s="224" t="s">
        <v>43</v>
      </c>
      <c r="BB7" s="224" t="s">
        <v>35</v>
      </c>
      <c r="BC7" s="224" t="s">
        <v>36</v>
      </c>
      <c r="BD7" s="224" t="s">
        <v>44</v>
      </c>
      <c r="BE7" s="224" t="s">
        <v>45</v>
      </c>
      <c r="BF7" s="61" t="s">
        <v>46</v>
      </c>
      <c r="BG7" s="61" t="s">
        <v>47</v>
      </c>
      <c r="BH7" s="61" t="s">
        <v>48</v>
      </c>
    </row>
    <row r="8" spans="1:60" s="71" customFormat="1" x14ac:dyDescent="0.25">
      <c r="A8" s="100" t="s">
        <v>157</v>
      </c>
      <c r="B8" s="100" t="s">
        <v>158</v>
      </c>
      <c r="C8" s="100" t="s">
        <v>159</v>
      </c>
      <c r="D8" s="101" t="s">
        <v>160</v>
      </c>
      <c r="E8" s="100" t="s">
        <v>161</v>
      </c>
      <c r="F8" s="100" t="s">
        <v>162</v>
      </c>
      <c r="G8" s="100" t="s">
        <v>163</v>
      </c>
      <c r="H8" s="100" t="s">
        <v>164</v>
      </c>
      <c r="I8" s="102">
        <v>5500</v>
      </c>
      <c r="J8" s="100" t="s">
        <v>165</v>
      </c>
      <c r="K8" s="103">
        <f t="shared" ref="K8:K71" si="0">I8*9.16</f>
        <v>50380</v>
      </c>
      <c r="L8" s="66">
        <v>98500.7</v>
      </c>
      <c r="M8" s="67"/>
      <c r="N8" s="67"/>
      <c r="O8" s="67"/>
      <c r="P8" s="63" t="s">
        <v>120</v>
      </c>
      <c r="Q8" s="63">
        <v>17</v>
      </c>
      <c r="R8" s="68">
        <f>L8</f>
        <v>98500.7</v>
      </c>
      <c r="S8" s="65"/>
      <c r="T8" s="69">
        <f>R8+S8</f>
        <v>98500.7</v>
      </c>
      <c r="U8" s="65"/>
      <c r="V8" s="65"/>
      <c r="W8" s="65"/>
      <c r="X8" s="65"/>
      <c r="Y8" s="65"/>
      <c r="Z8" s="68">
        <f t="shared" ref="Z8:Z39" si="1">R8</f>
        <v>98500.7</v>
      </c>
      <c r="AA8" s="65"/>
      <c r="AB8" s="69">
        <f t="shared" ref="AB8:AB39" si="2">Z8+AA8</f>
        <v>98500.7</v>
      </c>
      <c r="AC8" s="65"/>
      <c r="AD8" s="65"/>
      <c r="AE8" s="65"/>
      <c r="AF8" s="65"/>
      <c r="AG8" s="65"/>
      <c r="AH8" s="68">
        <f>Z8</f>
        <v>98500.7</v>
      </c>
      <c r="AI8" s="65"/>
      <c r="AJ8" s="69">
        <f>AH8+AI8</f>
        <v>98500.7</v>
      </c>
      <c r="AK8" s="65"/>
      <c r="AL8" s="65"/>
      <c r="AM8" s="65"/>
      <c r="AN8" s="65"/>
      <c r="AO8" s="65"/>
      <c r="AP8" s="68">
        <f>AH8</f>
        <v>98500.7</v>
      </c>
      <c r="AQ8" s="65"/>
      <c r="AR8" s="69">
        <f>AP8+AQ8</f>
        <v>98500.7</v>
      </c>
      <c r="AS8" s="65"/>
      <c r="AT8" s="65"/>
      <c r="AU8" s="65"/>
      <c r="AV8" s="65"/>
      <c r="AW8" s="65"/>
      <c r="AX8" s="68">
        <f>AP8</f>
        <v>98500.7</v>
      </c>
      <c r="AY8" s="65"/>
      <c r="AZ8" s="69">
        <f>AX8+AY8</f>
        <v>98500.7</v>
      </c>
      <c r="BA8" s="65"/>
      <c r="BB8" s="65"/>
      <c r="BC8" s="65"/>
      <c r="BD8" s="65"/>
      <c r="BE8" s="65"/>
      <c r="BF8" s="70"/>
      <c r="BG8" s="70" t="s">
        <v>767</v>
      </c>
      <c r="BH8" s="70" t="s">
        <v>787</v>
      </c>
    </row>
    <row r="9" spans="1:60" s="71" customFormat="1" x14ac:dyDescent="0.25">
      <c r="A9" s="100" t="s">
        <v>166</v>
      </c>
      <c r="B9" s="100" t="s">
        <v>158</v>
      </c>
      <c r="C9" s="100" t="s">
        <v>159</v>
      </c>
      <c r="D9" s="101" t="s">
        <v>160</v>
      </c>
      <c r="E9" s="100" t="s">
        <v>167</v>
      </c>
      <c r="F9" s="100" t="s">
        <v>162</v>
      </c>
      <c r="G9" s="100" t="s">
        <v>163</v>
      </c>
      <c r="H9" s="100" t="s">
        <v>164</v>
      </c>
      <c r="I9" s="102">
        <v>500</v>
      </c>
      <c r="J9" s="100" t="s">
        <v>168</v>
      </c>
      <c r="K9" s="103">
        <f t="shared" si="0"/>
        <v>4580</v>
      </c>
      <c r="L9" s="66">
        <v>8954.61</v>
      </c>
      <c r="M9" s="67"/>
      <c r="N9" s="67"/>
      <c r="O9" s="67"/>
      <c r="P9" s="63" t="s">
        <v>122</v>
      </c>
      <c r="Q9" s="63"/>
      <c r="R9" s="68">
        <f t="shared" ref="R9:R72" si="3">L9</f>
        <v>8954.61</v>
      </c>
      <c r="S9" s="65"/>
      <c r="T9" s="69">
        <f t="shared" ref="T9:T72" si="4">R9+S9</f>
        <v>8954.61</v>
      </c>
      <c r="U9" s="65"/>
      <c r="V9" s="65"/>
      <c r="W9" s="65"/>
      <c r="X9" s="65"/>
      <c r="Y9" s="65"/>
      <c r="Z9" s="68">
        <f t="shared" si="1"/>
        <v>8954.61</v>
      </c>
      <c r="AA9" s="65"/>
      <c r="AB9" s="69">
        <f t="shared" si="2"/>
        <v>8954.61</v>
      </c>
      <c r="AC9" s="65"/>
      <c r="AD9" s="65"/>
      <c r="AE9" s="65"/>
      <c r="AF9" s="65"/>
      <c r="AG9" s="65"/>
      <c r="AH9" s="68">
        <f t="shared" ref="AH9:AH72" si="5">Z9</f>
        <v>8954.61</v>
      </c>
      <c r="AI9" s="65"/>
      <c r="AJ9" s="69">
        <f t="shared" ref="AJ9:AJ72" si="6">AH9+AI9</f>
        <v>8954.61</v>
      </c>
      <c r="AK9" s="65"/>
      <c r="AL9" s="65"/>
      <c r="AM9" s="65"/>
      <c r="AN9" s="65"/>
      <c r="AO9" s="65"/>
      <c r="AP9" s="68">
        <f t="shared" ref="AP9:AP72" si="7">AH9</f>
        <v>8954.61</v>
      </c>
      <c r="AQ9" s="65"/>
      <c r="AR9" s="69">
        <f t="shared" ref="AR9:AR72" si="8">AP9+AQ9</f>
        <v>8954.61</v>
      </c>
      <c r="AS9" s="65"/>
      <c r="AT9" s="65"/>
      <c r="AU9" s="65"/>
      <c r="AV9" s="65"/>
      <c r="AW9" s="65"/>
      <c r="AX9" s="68">
        <f t="shared" ref="AX9:AX72" si="9">AP9</f>
        <v>8954.61</v>
      </c>
      <c r="AY9" s="65"/>
      <c r="AZ9" s="69">
        <f t="shared" ref="AZ9:AZ72" si="10">AX9+AY9</f>
        <v>8954.61</v>
      </c>
      <c r="BA9" s="65"/>
      <c r="BB9" s="65"/>
      <c r="BC9" s="65"/>
      <c r="BD9" s="65"/>
      <c r="BE9" s="65"/>
      <c r="BF9" s="70"/>
      <c r="BG9" s="70"/>
      <c r="BH9" s="70"/>
    </row>
    <row r="10" spans="1:60" s="71" customFormat="1" x14ac:dyDescent="0.25">
      <c r="A10" s="100" t="s">
        <v>169</v>
      </c>
      <c r="B10" s="100" t="s">
        <v>158</v>
      </c>
      <c r="C10" s="100" t="s">
        <v>159</v>
      </c>
      <c r="D10" s="101" t="s">
        <v>160</v>
      </c>
      <c r="E10" s="100" t="s">
        <v>170</v>
      </c>
      <c r="F10" s="100" t="s">
        <v>162</v>
      </c>
      <c r="G10" s="100" t="s">
        <v>163</v>
      </c>
      <c r="H10" s="100" t="s">
        <v>164</v>
      </c>
      <c r="I10" s="102">
        <v>576</v>
      </c>
      <c r="J10" s="100" t="s">
        <v>171</v>
      </c>
      <c r="K10" s="103">
        <f t="shared" si="0"/>
        <v>5276.16</v>
      </c>
      <c r="L10" s="66">
        <v>10315.709999999999</v>
      </c>
      <c r="M10" s="67"/>
      <c r="N10" s="67"/>
      <c r="O10" s="67"/>
      <c r="P10" s="63" t="s">
        <v>122</v>
      </c>
      <c r="Q10" s="63"/>
      <c r="R10" s="68">
        <f t="shared" si="3"/>
        <v>10315.709999999999</v>
      </c>
      <c r="S10" s="65"/>
      <c r="T10" s="69">
        <f t="shared" si="4"/>
        <v>10315.709999999999</v>
      </c>
      <c r="U10" s="65"/>
      <c r="V10" s="65"/>
      <c r="W10" s="65"/>
      <c r="X10" s="65"/>
      <c r="Y10" s="65"/>
      <c r="Z10" s="68">
        <f t="shared" si="1"/>
        <v>10315.709999999999</v>
      </c>
      <c r="AA10" s="65"/>
      <c r="AB10" s="69">
        <f t="shared" si="2"/>
        <v>10315.709999999999</v>
      </c>
      <c r="AC10" s="65"/>
      <c r="AD10" s="65"/>
      <c r="AE10" s="65"/>
      <c r="AF10" s="65"/>
      <c r="AG10" s="65"/>
      <c r="AH10" s="68">
        <f t="shared" si="5"/>
        <v>10315.709999999999</v>
      </c>
      <c r="AI10" s="65"/>
      <c r="AJ10" s="69">
        <f t="shared" si="6"/>
        <v>10315.709999999999</v>
      </c>
      <c r="AK10" s="65"/>
      <c r="AL10" s="65"/>
      <c r="AM10" s="65"/>
      <c r="AN10" s="65"/>
      <c r="AO10" s="65"/>
      <c r="AP10" s="68">
        <f t="shared" si="7"/>
        <v>10315.709999999999</v>
      </c>
      <c r="AQ10" s="65"/>
      <c r="AR10" s="69">
        <f t="shared" si="8"/>
        <v>10315.709999999999</v>
      </c>
      <c r="AS10" s="65"/>
      <c r="AT10" s="65"/>
      <c r="AU10" s="65"/>
      <c r="AV10" s="65"/>
      <c r="AW10" s="65"/>
      <c r="AX10" s="68">
        <f t="shared" si="9"/>
        <v>10315.709999999999</v>
      </c>
      <c r="AY10" s="65"/>
      <c r="AZ10" s="69">
        <f t="shared" si="10"/>
        <v>10315.709999999999</v>
      </c>
      <c r="BA10" s="65"/>
      <c r="BB10" s="65"/>
      <c r="BC10" s="65"/>
      <c r="BD10" s="65"/>
      <c r="BE10" s="65"/>
      <c r="BF10" s="70"/>
      <c r="BG10" s="70"/>
      <c r="BH10" s="70"/>
    </row>
    <row r="11" spans="1:60" s="71" customFormat="1" x14ac:dyDescent="0.25">
      <c r="A11" s="100" t="s">
        <v>172</v>
      </c>
      <c r="B11" s="100" t="s">
        <v>158</v>
      </c>
      <c r="C11" s="100" t="s">
        <v>159</v>
      </c>
      <c r="D11" s="101" t="s">
        <v>160</v>
      </c>
      <c r="E11" s="100" t="s">
        <v>173</v>
      </c>
      <c r="F11" s="100" t="s">
        <v>174</v>
      </c>
      <c r="G11" s="100" t="s">
        <v>175</v>
      </c>
      <c r="H11" s="100" t="s">
        <v>176</v>
      </c>
      <c r="I11" s="102">
        <v>3969</v>
      </c>
      <c r="J11" s="100" t="s">
        <v>177</v>
      </c>
      <c r="K11" s="103">
        <f t="shared" si="0"/>
        <v>36356.04</v>
      </c>
      <c r="L11" s="66">
        <v>22923.48</v>
      </c>
      <c r="M11" s="67"/>
      <c r="N11" s="67"/>
      <c r="O11" s="67"/>
      <c r="P11" s="63" t="s">
        <v>120</v>
      </c>
      <c r="Q11" s="63">
        <v>1</v>
      </c>
      <c r="R11" s="68">
        <f t="shared" si="3"/>
        <v>22923.48</v>
      </c>
      <c r="S11" s="65"/>
      <c r="T11" s="69">
        <f t="shared" si="4"/>
        <v>22923.48</v>
      </c>
      <c r="U11" s="65"/>
      <c r="V11" s="65"/>
      <c r="W11" s="65"/>
      <c r="X11" s="65"/>
      <c r="Y11" s="65"/>
      <c r="Z11" s="68">
        <f t="shared" si="1"/>
        <v>22923.48</v>
      </c>
      <c r="AA11" s="65"/>
      <c r="AB11" s="69">
        <f t="shared" si="2"/>
        <v>22923.48</v>
      </c>
      <c r="AC11" s="65"/>
      <c r="AD11" s="65"/>
      <c r="AE11" s="65"/>
      <c r="AF11" s="65"/>
      <c r="AG11" s="65"/>
      <c r="AH11" s="68">
        <f t="shared" si="5"/>
        <v>22923.48</v>
      </c>
      <c r="AI11" s="65"/>
      <c r="AJ11" s="69">
        <f t="shared" si="6"/>
        <v>22923.48</v>
      </c>
      <c r="AK11" s="65"/>
      <c r="AL11" s="65"/>
      <c r="AM11" s="65"/>
      <c r="AN11" s="65"/>
      <c r="AO11" s="65"/>
      <c r="AP11" s="68">
        <f t="shared" si="7"/>
        <v>22923.48</v>
      </c>
      <c r="AQ11" s="65"/>
      <c r="AR11" s="69">
        <f t="shared" si="8"/>
        <v>22923.48</v>
      </c>
      <c r="AS11" s="65"/>
      <c r="AT11" s="65"/>
      <c r="AU11" s="65"/>
      <c r="AV11" s="65"/>
      <c r="AW11" s="65"/>
      <c r="AX11" s="68">
        <f t="shared" si="9"/>
        <v>22923.48</v>
      </c>
      <c r="AY11" s="65"/>
      <c r="AZ11" s="69">
        <f t="shared" si="10"/>
        <v>22923.48</v>
      </c>
      <c r="BA11" s="65"/>
      <c r="BB11" s="65"/>
      <c r="BC11" s="65"/>
      <c r="BD11" s="65"/>
      <c r="BE11" s="65"/>
      <c r="BF11" s="70"/>
      <c r="BG11" s="70" t="s">
        <v>767</v>
      </c>
      <c r="BH11" s="70" t="s">
        <v>788</v>
      </c>
    </row>
    <row r="12" spans="1:60" s="71" customFormat="1" x14ac:dyDescent="0.25">
      <c r="A12" s="100" t="s">
        <v>178</v>
      </c>
      <c r="B12" s="100" t="s">
        <v>158</v>
      </c>
      <c r="C12" s="100" t="s">
        <v>159</v>
      </c>
      <c r="D12" s="101" t="s">
        <v>160</v>
      </c>
      <c r="E12" s="100" t="s">
        <v>179</v>
      </c>
      <c r="F12" s="100" t="s">
        <v>174</v>
      </c>
      <c r="G12" s="100" t="s">
        <v>175</v>
      </c>
      <c r="H12" s="100" t="s">
        <v>176</v>
      </c>
      <c r="I12" s="102">
        <v>5840</v>
      </c>
      <c r="J12" s="100" t="s">
        <v>165</v>
      </c>
      <c r="K12" s="103">
        <f t="shared" si="0"/>
        <v>53494.400000000001</v>
      </c>
      <c r="L12" s="66">
        <v>33729.69</v>
      </c>
      <c r="M12" s="67"/>
      <c r="N12" s="67"/>
      <c r="O12" s="67"/>
      <c r="P12" s="63" t="s">
        <v>122</v>
      </c>
      <c r="Q12" s="63"/>
      <c r="R12" s="68">
        <f t="shared" si="3"/>
        <v>33729.69</v>
      </c>
      <c r="S12" s="65"/>
      <c r="T12" s="69">
        <f t="shared" si="4"/>
        <v>33729.69</v>
      </c>
      <c r="U12" s="65"/>
      <c r="V12" s="65"/>
      <c r="W12" s="65"/>
      <c r="X12" s="65"/>
      <c r="Y12" s="65"/>
      <c r="Z12" s="68">
        <f t="shared" si="1"/>
        <v>33729.69</v>
      </c>
      <c r="AA12" s="65"/>
      <c r="AB12" s="69">
        <f t="shared" si="2"/>
        <v>33729.69</v>
      </c>
      <c r="AC12" s="65"/>
      <c r="AD12" s="65"/>
      <c r="AE12" s="65"/>
      <c r="AF12" s="65"/>
      <c r="AG12" s="65"/>
      <c r="AH12" s="68">
        <f t="shared" si="5"/>
        <v>33729.69</v>
      </c>
      <c r="AI12" s="65"/>
      <c r="AJ12" s="69">
        <f t="shared" si="6"/>
        <v>33729.69</v>
      </c>
      <c r="AK12" s="65"/>
      <c r="AL12" s="65"/>
      <c r="AM12" s="65"/>
      <c r="AN12" s="65"/>
      <c r="AO12" s="65"/>
      <c r="AP12" s="68">
        <f t="shared" si="7"/>
        <v>33729.69</v>
      </c>
      <c r="AQ12" s="65"/>
      <c r="AR12" s="69">
        <f t="shared" si="8"/>
        <v>33729.69</v>
      </c>
      <c r="AS12" s="65"/>
      <c r="AT12" s="65"/>
      <c r="AU12" s="65"/>
      <c r="AV12" s="65"/>
      <c r="AW12" s="65"/>
      <c r="AX12" s="68">
        <f t="shared" si="9"/>
        <v>33729.69</v>
      </c>
      <c r="AY12" s="65"/>
      <c r="AZ12" s="69">
        <f t="shared" si="10"/>
        <v>33729.69</v>
      </c>
      <c r="BA12" s="65"/>
      <c r="BB12" s="65"/>
      <c r="BC12" s="65"/>
      <c r="BD12" s="65"/>
      <c r="BE12" s="65"/>
      <c r="BF12" s="70"/>
      <c r="BG12" s="70"/>
      <c r="BH12" s="70"/>
    </row>
    <row r="13" spans="1:60" s="71" customFormat="1" x14ac:dyDescent="0.25">
      <c r="A13" s="100" t="s">
        <v>180</v>
      </c>
      <c r="B13" s="100" t="s">
        <v>158</v>
      </c>
      <c r="C13" s="100" t="s">
        <v>159</v>
      </c>
      <c r="D13" s="101" t="s">
        <v>160</v>
      </c>
      <c r="E13" s="100" t="s">
        <v>181</v>
      </c>
      <c r="F13" s="100" t="s">
        <v>174</v>
      </c>
      <c r="G13" s="100" t="s">
        <v>175</v>
      </c>
      <c r="H13" s="100" t="s">
        <v>176</v>
      </c>
      <c r="I13" s="102">
        <v>5840</v>
      </c>
      <c r="J13" s="100" t="s">
        <v>165</v>
      </c>
      <c r="K13" s="103">
        <f t="shared" si="0"/>
        <v>53494.400000000001</v>
      </c>
      <c r="L13" s="66">
        <v>33729.69</v>
      </c>
      <c r="M13" s="67"/>
      <c r="N13" s="67"/>
      <c r="O13" s="67"/>
      <c r="P13" s="63" t="s">
        <v>120</v>
      </c>
      <c r="Q13" s="63">
        <v>8</v>
      </c>
      <c r="R13" s="68">
        <f t="shared" si="3"/>
        <v>33729.69</v>
      </c>
      <c r="S13" s="65"/>
      <c r="T13" s="69">
        <f t="shared" si="4"/>
        <v>33729.69</v>
      </c>
      <c r="U13" s="65"/>
      <c r="V13" s="65"/>
      <c r="W13" s="65"/>
      <c r="X13" s="65"/>
      <c r="Y13" s="65"/>
      <c r="Z13" s="68">
        <f t="shared" si="1"/>
        <v>33729.69</v>
      </c>
      <c r="AA13" s="65"/>
      <c r="AB13" s="69">
        <f t="shared" si="2"/>
        <v>33729.69</v>
      </c>
      <c r="AC13" s="65"/>
      <c r="AD13" s="65"/>
      <c r="AE13" s="65"/>
      <c r="AF13" s="65"/>
      <c r="AG13" s="65"/>
      <c r="AH13" s="68">
        <f t="shared" si="5"/>
        <v>33729.69</v>
      </c>
      <c r="AI13" s="65"/>
      <c r="AJ13" s="69">
        <f t="shared" si="6"/>
        <v>33729.69</v>
      </c>
      <c r="AK13" s="65"/>
      <c r="AL13" s="65"/>
      <c r="AM13" s="65"/>
      <c r="AN13" s="65"/>
      <c r="AO13" s="65"/>
      <c r="AP13" s="68">
        <f t="shared" si="7"/>
        <v>33729.69</v>
      </c>
      <c r="AQ13" s="65"/>
      <c r="AR13" s="69">
        <f t="shared" si="8"/>
        <v>33729.69</v>
      </c>
      <c r="AS13" s="65"/>
      <c r="AT13" s="65"/>
      <c r="AU13" s="65"/>
      <c r="AV13" s="65"/>
      <c r="AW13" s="65"/>
      <c r="AX13" s="68">
        <f t="shared" si="9"/>
        <v>33729.69</v>
      </c>
      <c r="AY13" s="65"/>
      <c r="AZ13" s="69">
        <f t="shared" si="10"/>
        <v>33729.69</v>
      </c>
      <c r="BA13" s="65"/>
      <c r="BB13" s="65"/>
      <c r="BC13" s="65"/>
      <c r="BD13" s="65"/>
      <c r="BE13" s="65"/>
      <c r="BF13" s="70"/>
      <c r="BG13" s="70" t="s">
        <v>767</v>
      </c>
      <c r="BH13" s="70" t="s">
        <v>789</v>
      </c>
    </row>
    <row r="14" spans="1:60" s="71" customFormat="1" x14ac:dyDescent="0.25">
      <c r="A14" s="100" t="s">
        <v>182</v>
      </c>
      <c r="B14" s="100" t="s">
        <v>158</v>
      </c>
      <c r="C14" s="100" t="s">
        <v>159</v>
      </c>
      <c r="D14" s="101" t="s">
        <v>160</v>
      </c>
      <c r="E14" s="100" t="s">
        <v>183</v>
      </c>
      <c r="F14" s="100" t="s">
        <v>174</v>
      </c>
      <c r="G14" s="100" t="s">
        <v>175</v>
      </c>
      <c r="H14" s="100" t="s">
        <v>176</v>
      </c>
      <c r="I14" s="102">
        <v>5840</v>
      </c>
      <c r="J14" s="100" t="s">
        <v>165</v>
      </c>
      <c r="K14" s="103">
        <f t="shared" si="0"/>
        <v>53494.400000000001</v>
      </c>
      <c r="L14" s="66">
        <v>33729.69</v>
      </c>
      <c r="M14" s="67"/>
      <c r="N14" s="67"/>
      <c r="O14" s="67"/>
      <c r="P14" s="63" t="s">
        <v>122</v>
      </c>
      <c r="Q14" s="63"/>
      <c r="R14" s="68">
        <f t="shared" si="3"/>
        <v>33729.69</v>
      </c>
      <c r="S14" s="65"/>
      <c r="T14" s="69">
        <f t="shared" si="4"/>
        <v>33729.69</v>
      </c>
      <c r="U14" s="65"/>
      <c r="V14" s="65"/>
      <c r="W14" s="65"/>
      <c r="X14" s="65"/>
      <c r="Y14" s="65"/>
      <c r="Z14" s="68">
        <f t="shared" si="1"/>
        <v>33729.69</v>
      </c>
      <c r="AA14" s="65"/>
      <c r="AB14" s="69">
        <f t="shared" si="2"/>
        <v>33729.69</v>
      </c>
      <c r="AC14" s="65"/>
      <c r="AD14" s="65"/>
      <c r="AE14" s="65"/>
      <c r="AF14" s="65"/>
      <c r="AG14" s="65"/>
      <c r="AH14" s="68">
        <f t="shared" si="5"/>
        <v>33729.69</v>
      </c>
      <c r="AI14" s="65"/>
      <c r="AJ14" s="69">
        <f t="shared" si="6"/>
        <v>33729.69</v>
      </c>
      <c r="AK14" s="65"/>
      <c r="AL14" s="65"/>
      <c r="AM14" s="65"/>
      <c r="AN14" s="65"/>
      <c r="AO14" s="65"/>
      <c r="AP14" s="68">
        <f t="shared" si="7"/>
        <v>33729.69</v>
      </c>
      <c r="AQ14" s="65"/>
      <c r="AR14" s="69">
        <f t="shared" si="8"/>
        <v>33729.69</v>
      </c>
      <c r="AS14" s="65"/>
      <c r="AT14" s="65"/>
      <c r="AU14" s="65"/>
      <c r="AV14" s="65"/>
      <c r="AW14" s="65"/>
      <c r="AX14" s="68">
        <f t="shared" si="9"/>
        <v>33729.69</v>
      </c>
      <c r="AY14" s="65"/>
      <c r="AZ14" s="69">
        <f t="shared" si="10"/>
        <v>33729.69</v>
      </c>
      <c r="BA14" s="65"/>
      <c r="BB14" s="65"/>
      <c r="BC14" s="65"/>
      <c r="BD14" s="65"/>
      <c r="BE14" s="65"/>
      <c r="BF14" s="70"/>
      <c r="BG14" s="70"/>
      <c r="BH14" s="70"/>
    </row>
    <row r="15" spans="1:60" s="71" customFormat="1" x14ac:dyDescent="0.25">
      <c r="A15" s="100" t="s">
        <v>184</v>
      </c>
      <c r="B15" s="100" t="s">
        <v>158</v>
      </c>
      <c r="C15" s="100" t="s">
        <v>159</v>
      </c>
      <c r="D15" s="101" t="s">
        <v>160</v>
      </c>
      <c r="E15" s="100" t="s">
        <v>185</v>
      </c>
      <c r="F15" s="100" t="s">
        <v>174</v>
      </c>
      <c r="G15" s="100" t="s">
        <v>175</v>
      </c>
      <c r="H15" s="100" t="s">
        <v>176</v>
      </c>
      <c r="I15" s="102">
        <v>880</v>
      </c>
      <c r="J15" s="100" t="s">
        <v>168</v>
      </c>
      <c r="K15" s="103">
        <f t="shared" si="0"/>
        <v>8060.8</v>
      </c>
      <c r="L15" s="66">
        <v>5082.5600000000004</v>
      </c>
      <c r="M15" s="67"/>
      <c r="N15" s="67"/>
      <c r="O15" s="67"/>
      <c r="P15" s="63" t="s">
        <v>122</v>
      </c>
      <c r="Q15" s="63"/>
      <c r="R15" s="68">
        <f t="shared" si="3"/>
        <v>5082.5600000000004</v>
      </c>
      <c r="S15" s="65"/>
      <c r="T15" s="69">
        <f t="shared" si="4"/>
        <v>5082.5600000000004</v>
      </c>
      <c r="U15" s="65"/>
      <c r="V15" s="65"/>
      <c r="W15" s="65"/>
      <c r="X15" s="65"/>
      <c r="Y15" s="65"/>
      <c r="Z15" s="68">
        <f t="shared" si="1"/>
        <v>5082.5600000000004</v>
      </c>
      <c r="AA15" s="65"/>
      <c r="AB15" s="69">
        <f t="shared" si="2"/>
        <v>5082.5600000000004</v>
      </c>
      <c r="AC15" s="65"/>
      <c r="AD15" s="65"/>
      <c r="AE15" s="65"/>
      <c r="AF15" s="65"/>
      <c r="AG15" s="65"/>
      <c r="AH15" s="68">
        <f t="shared" si="5"/>
        <v>5082.5600000000004</v>
      </c>
      <c r="AI15" s="65"/>
      <c r="AJ15" s="69">
        <f t="shared" si="6"/>
        <v>5082.5600000000004</v>
      </c>
      <c r="AK15" s="65"/>
      <c r="AL15" s="65"/>
      <c r="AM15" s="65"/>
      <c r="AN15" s="65"/>
      <c r="AO15" s="65"/>
      <c r="AP15" s="68">
        <f t="shared" si="7"/>
        <v>5082.5600000000004</v>
      </c>
      <c r="AQ15" s="65"/>
      <c r="AR15" s="69">
        <f t="shared" si="8"/>
        <v>5082.5600000000004</v>
      </c>
      <c r="AS15" s="65"/>
      <c r="AT15" s="65"/>
      <c r="AU15" s="65"/>
      <c r="AV15" s="65"/>
      <c r="AW15" s="65"/>
      <c r="AX15" s="68">
        <f t="shared" si="9"/>
        <v>5082.5600000000004</v>
      </c>
      <c r="AY15" s="65"/>
      <c r="AZ15" s="69">
        <f t="shared" si="10"/>
        <v>5082.5600000000004</v>
      </c>
      <c r="BA15" s="65"/>
      <c r="BB15" s="65"/>
      <c r="BC15" s="65"/>
      <c r="BD15" s="65"/>
      <c r="BE15" s="65"/>
      <c r="BF15" s="70"/>
      <c r="BG15" s="70"/>
      <c r="BH15" s="70"/>
    </row>
    <row r="16" spans="1:60" s="71" customFormat="1" x14ac:dyDescent="0.25">
      <c r="A16" s="100" t="s">
        <v>186</v>
      </c>
      <c r="B16" s="100" t="s">
        <v>158</v>
      </c>
      <c r="C16" s="100" t="s">
        <v>159</v>
      </c>
      <c r="D16" s="101" t="s">
        <v>160</v>
      </c>
      <c r="E16" s="100" t="s">
        <v>187</v>
      </c>
      <c r="F16" s="100" t="s">
        <v>174</v>
      </c>
      <c r="G16" s="100" t="s">
        <v>175</v>
      </c>
      <c r="H16" s="100" t="s">
        <v>176</v>
      </c>
      <c r="I16" s="102">
        <v>5840</v>
      </c>
      <c r="J16" s="100" t="s">
        <v>165</v>
      </c>
      <c r="K16" s="103">
        <f t="shared" si="0"/>
        <v>53494.400000000001</v>
      </c>
      <c r="L16" s="66">
        <v>33729.69</v>
      </c>
      <c r="M16" s="67"/>
      <c r="N16" s="67"/>
      <c r="O16" s="67"/>
      <c r="P16" s="63" t="s">
        <v>122</v>
      </c>
      <c r="Q16" s="63"/>
      <c r="R16" s="68">
        <f t="shared" si="3"/>
        <v>33729.69</v>
      </c>
      <c r="S16" s="65"/>
      <c r="T16" s="69">
        <f t="shared" si="4"/>
        <v>33729.69</v>
      </c>
      <c r="U16" s="65"/>
      <c r="V16" s="65"/>
      <c r="W16" s="65"/>
      <c r="X16" s="65"/>
      <c r="Y16" s="65"/>
      <c r="Z16" s="68">
        <f t="shared" si="1"/>
        <v>33729.69</v>
      </c>
      <c r="AA16" s="65"/>
      <c r="AB16" s="69">
        <f t="shared" si="2"/>
        <v>33729.69</v>
      </c>
      <c r="AC16" s="65"/>
      <c r="AD16" s="65"/>
      <c r="AE16" s="65"/>
      <c r="AF16" s="65"/>
      <c r="AG16" s="65"/>
      <c r="AH16" s="68">
        <f t="shared" si="5"/>
        <v>33729.69</v>
      </c>
      <c r="AI16" s="65"/>
      <c r="AJ16" s="69">
        <f t="shared" si="6"/>
        <v>33729.69</v>
      </c>
      <c r="AK16" s="65"/>
      <c r="AL16" s="65"/>
      <c r="AM16" s="65"/>
      <c r="AN16" s="65"/>
      <c r="AO16" s="65"/>
      <c r="AP16" s="68">
        <f t="shared" si="7"/>
        <v>33729.69</v>
      </c>
      <c r="AQ16" s="65"/>
      <c r="AR16" s="69">
        <f t="shared" si="8"/>
        <v>33729.69</v>
      </c>
      <c r="AS16" s="65"/>
      <c r="AT16" s="65"/>
      <c r="AU16" s="65"/>
      <c r="AV16" s="65"/>
      <c r="AW16" s="65"/>
      <c r="AX16" s="68">
        <f t="shared" si="9"/>
        <v>33729.69</v>
      </c>
      <c r="AY16" s="65"/>
      <c r="AZ16" s="69">
        <f t="shared" si="10"/>
        <v>33729.69</v>
      </c>
      <c r="BA16" s="65"/>
      <c r="BB16" s="65"/>
      <c r="BC16" s="65"/>
      <c r="BD16" s="65"/>
      <c r="BE16" s="65"/>
      <c r="BF16" s="70"/>
      <c r="BG16" s="70"/>
      <c r="BH16" s="70"/>
    </row>
    <row r="17" spans="1:60" s="71" customFormat="1" x14ac:dyDescent="0.25">
      <c r="A17" s="100" t="s">
        <v>188</v>
      </c>
      <c r="B17" s="100" t="s">
        <v>158</v>
      </c>
      <c r="C17" s="100" t="s">
        <v>159</v>
      </c>
      <c r="D17" s="101" t="s">
        <v>160</v>
      </c>
      <c r="E17" s="100" t="s">
        <v>189</v>
      </c>
      <c r="F17" s="100" t="s">
        <v>174</v>
      </c>
      <c r="G17" s="100" t="s">
        <v>175</v>
      </c>
      <c r="H17" s="100" t="s">
        <v>176</v>
      </c>
      <c r="I17" s="102">
        <v>620</v>
      </c>
      <c r="J17" s="100" t="s">
        <v>190</v>
      </c>
      <c r="K17" s="103">
        <f t="shared" si="0"/>
        <v>5679.2</v>
      </c>
      <c r="L17" s="66">
        <v>3580.89</v>
      </c>
      <c r="M17" s="67"/>
      <c r="N17" s="67"/>
      <c r="O17" s="67"/>
      <c r="P17" s="63" t="s">
        <v>122</v>
      </c>
      <c r="Q17" s="63"/>
      <c r="R17" s="68">
        <f t="shared" si="3"/>
        <v>3580.89</v>
      </c>
      <c r="S17" s="65"/>
      <c r="T17" s="69">
        <f t="shared" si="4"/>
        <v>3580.89</v>
      </c>
      <c r="U17" s="65"/>
      <c r="V17" s="65"/>
      <c r="W17" s="65"/>
      <c r="X17" s="65"/>
      <c r="Y17" s="65"/>
      <c r="Z17" s="68">
        <f t="shared" si="1"/>
        <v>3580.89</v>
      </c>
      <c r="AA17" s="65"/>
      <c r="AB17" s="69">
        <f t="shared" si="2"/>
        <v>3580.89</v>
      </c>
      <c r="AC17" s="65"/>
      <c r="AD17" s="65"/>
      <c r="AE17" s="65"/>
      <c r="AF17" s="65"/>
      <c r="AG17" s="65"/>
      <c r="AH17" s="68">
        <f t="shared" si="5"/>
        <v>3580.89</v>
      </c>
      <c r="AI17" s="65"/>
      <c r="AJ17" s="69">
        <f t="shared" si="6"/>
        <v>3580.89</v>
      </c>
      <c r="AK17" s="65"/>
      <c r="AL17" s="65"/>
      <c r="AM17" s="65"/>
      <c r="AN17" s="65"/>
      <c r="AO17" s="65"/>
      <c r="AP17" s="68">
        <f t="shared" si="7"/>
        <v>3580.89</v>
      </c>
      <c r="AQ17" s="65"/>
      <c r="AR17" s="69">
        <f t="shared" si="8"/>
        <v>3580.89</v>
      </c>
      <c r="AS17" s="65"/>
      <c r="AT17" s="65"/>
      <c r="AU17" s="65"/>
      <c r="AV17" s="65"/>
      <c r="AW17" s="65"/>
      <c r="AX17" s="68">
        <f t="shared" si="9"/>
        <v>3580.89</v>
      </c>
      <c r="AY17" s="65"/>
      <c r="AZ17" s="69">
        <f t="shared" si="10"/>
        <v>3580.89</v>
      </c>
      <c r="BA17" s="65"/>
      <c r="BB17" s="65"/>
      <c r="BC17" s="65"/>
      <c r="BD17" s="65"/>
      <c r="BE17" s="65"/>
      <c r="BF17" s="70"/>
      <c r="BG17" s="70"/>
      <c r="BH17" s="70"/>
    </row>
    <row r="18" spans="1:60" s="71" customFormat="1" x14ac:dyDescent="0.25">
      <c r="A18" s="100" t="s">
        <v>191</v>
      </c>
      <c r="B18" s="100" t="s">
        <v>158</v>
      </c>
      <c r="C18" s="100" t="s">
        <v>159</v>
      </c>
      <c r="D18" s="101" t="s">
        <v>160</v>
      </c>
      <c r="E18" s="100" t="s">
        <v>192</v>
      </c>
      <c r="F18" s="100" t="s">
        <v>174</v>
      </c>
      <c r="G18" s="100" t="s">
        <v>175</v>
      </c>
      <c r="H18" s="100" t="s">
        <v>176</v>
      </c>
      <c r="I18" s="102">
        <v>168</v>
      </c>
      <c r="J18" s="100" t="s">
        <v>193</v>
      </c>
      <c r="K18" s="103">
        <f t="shared" si="0"/>
        <v>1538.88</v>
      </c>
      <c r="L18" s="66">
        <v>970.31</v>
      </c>
      <c r="M18" s="67"/>
      <c r="N18" s="67"/>
      <c r="O18" s="67"/>
      <c r="P18" s="63" t="s">
        <v>122</v>
      </c>
      <c r="Q18" s="63"/>
      <c r="R18" s="68">
        <f t="shared" si="3"/>
        <v>970.31</v>
      </c>
      <c r="S18" s="65"/>
      <c r="T18" s="69">
        <f t="shared" si="4"/>
        <v>970.31</v>
      </c>
      <c r="U18" s="65"/>
      <c r="V18" s="65"/>
      <c r="W18" s="65"/>
      <c r="X18" s="65"/>
      <c r="Y18" s="65"/>
      <c r="Z18" s="68">
        <f t="shared" si="1"/>
        <v>970.31</v>
      </c>
      <c r="AA18" s="65"/>
      <c r="AB18" s="69">
        <f t="shared" si="2"/>
        <v>970.31</v>
      </c>
      <c r="AC18" s="65"/>
      <c r="AD18" s="65"/>
      <c r="AE18" s="65"/>
      <c r="AF18" s="65"/>
      <c r="AG18" s="65"/>
      <c r="AH18" s="68">
        <f t="shared" si="5"/>
        <v>970.31</v>
      </c>
      <c r="AI18" s="65"/>
      <c r="AJ18" s="69">
        <f t="shared" si="6"/>
        <v>970.31</v>
      </c>
      <c r="AK18" s="65"/>
      <c r="AL18" s="65"/>
      <c r="AM18" s="65"/>
      <c r="AN18" s="65"/>
      <c r="AO18" s="65"/>
      <c r="AP18" s="68">
        <f t="shared" si="7"/>
        <v>970.31</v>
      </c>
      <c r="AQ18" s="65"/>
      <c r="AR18" s="69">
        <f t="shared" si="8"/>
        <v>970.31</v>
      </c>
      <c r="AS18" s="65"/>
      <c r="AT18" s="65"/>
      <c r="AU18" s="65"/>
      <c r="AV18" s="65"/>
      <c r="AW18" s="65"/>
      <c r="AX18" s="68">
        <f t="shared" si="9"/>
        <v>970.31</v>
      </c>
      <c r="AY18" s="65"/>
      <c r="AZ18" s="69">
        <f t="shared" si="10"/>
        <v>970.31</v>
      </c>
      <c r="BA18" s="65"/>
      <c r="BB18" s="65"/>
      <c r="BC18" s="65"/>
      <c r="BD18" s="65"/>
      <c r="BE18" s="65"/>
      <c r="BF18" s="70"/>
      <c r="BG18" s="70"/>
      <c r="BH18" s="70"/>
    </row>
    <row r="19" spans="1:60" s="71" customFormat="1" x14ac:dyDescent="0.25">
      <c r="A19" s="100" t="s">
        <v>194</v>
      </c>
      <c r="B19" s="100" t="s">
        <v>158</v>
      </c>
      <c r="C19" s="100" t="s">
        <v>159</v>
      </c>
      <c r="D19" s="101" t="s">
        <v>160</v>
      </c>
      <c r="E19" s="100" t="s">
        <v>195</v>
      </c>
      <c r="F19" s="100" t="s">
        <v>174</v>
      </c>
      <c r="G19" s="100" t="s">
        <v>175</v>
      </c>
      <c r="H19" s="100" t="s">
        <v>176</v>
      </c>
      <c r="I19" s="102">
        <v>19109</v>
      </c>
      <c r="J19" s="100" t="s">
        <v>196</v>
      </c>
      <c r="K19" s="103">
        <f t="shared" si="0"/>
        <v>175038.44</v>
      </c>
      <c r="L19" s="66">
        <v>110366.55</v>
      </c>
      <c r="M19" s="67"/>
      <c r="N19" s="67"/>
      <c r="O19" s="67"/>
      <c r="P19" s="63" t="s">
        <v>122</v>
      </c>
      <c r="Q19" s="63"/>
      <c r="R19" s="68">
        <f t="shared" si="3"/>
        <v>110366.55</v>
      </c>
      <c r="S19" s="65"/>
      <c r="T19" s="69">
        <f t="shared" si="4"/>
        <v>110366.55</v>
      </c>
      <c r="U19" s="65"/>
      <c r="V19" s="65"/>
      <c r="W19" s="65"/>
      <c r="X19" s="65"/>
      <c r="Y19" s="65"/>
      <c r="Z19" s="68">
        <f t="shared" si="1"/>
        <v>110366.55</v>
      </c>
      <c r="AA19" s="65"/>
      <c r="AB19" s="69">
        <f t="shared" si="2"/>
        <v>110366.55</v>
      </c>
      <c r="AC19" s="65"/>
      <c r="AD19" s="65"/>
      <c r="AE19" s="65"/>
      <c r="AF19" s="65"/>
      <c r="AG19" s="65"/>
      <c r="AH19" s="68">
        <f t="shared" si="5"/>
        <v>110366.55</v>
      </c>
      <c r="AI19" s="65"/>
      <c r="AJ19" s="69">
        <f t="shared" si="6"/>
        <v>110366.55</v>
      </c>
      <c r="AK19" s="65"/>
      <c r="AL19" s="65"/>
      <c r="AM19" s="65"/>
      <c r="AN19" s="65"/>
      <c r="AO19" s="65"/>
      <c r="AP19" s="68">
        <f t="shared" si="7"/>
        <v>110366.55</v>
      </c>
      <c r="AQ19" s="65"/>
      <c r="AR19" s="69">
        <f t="shared" si="8"/>
        <v>110366.55</v>
      </c>
      <c r="AS19" s="65"/>
      <c r="AT19" s="65"/>
      <c r="AU19" s="65"/>
      <c r="AV19" s="65"/>
      <c r="AW19" s="65"/>
      <c r="AX19" s="68">
        <f t="shared" si="9"/>
        <v>110366.55</v>
      </c>
      <c r="AY19" s="65"/>
      <c r="AZ19" s="69">
        <f t="shared" si="10"/>
        <v>110366.55</v>
      </c>
      <c r="BA19" s="65"/>
      <c r="BB19" s="65"/>
      <c r="BC19" s="65"/>
      <c r="BD19" s="65"/>
      <c r="BE19" s="65"/>
      <c r="BF19" s="70"/>
      <c r="BG19" s="70"/>
      <c r="BH19" s="70"/>
    </row>
    <row r="20" spans="1:60" s="71" customFormat="1" x14ac:dyDescent="0.25">
      <c r="A20" s="100" t="s">
        <v>197</v>
      </c>
      <c r="B20" s="100" t="s">
        <v>158</v>
      </c>
      <c r="C20" s="100" t="s">
        <v>159</v>
      </c>
      <c r="D20" s="101" t="s">
        <v>160</v>
      </c>
      <c r="E20" s="100" t="s">
        <v>198</v>
      </c>
      <c r="F20" s="100" t="s">
        <v>174</v>
      </c>
      <c r="G20" s="100" t="s">
        <v>175</v>
      </c>
      <c r="H20" s="100" t="s">
        <v>176</v>
      </c>
      <c r="I20" s="102">
        <v>5840</v>
      </c>
      <c r="J20" s="100" t="s">
        <v>165</v>
      </c>
      <c r="K20" s="103">
        <f t="shared" si="0"/>
        <v>53494.400000000001</v>
      </c>
      <c r="L20" s="66">
        <v>33729.69</v>
      </c>
      <c r="M20" s="67"/>
      <c r="N20" s="67"/>
      <c r="O20" s="67"/>
      <c r="P20" s="63" t="s">
        <v>122</v>
      </c>
      <c r="Q20" s="63"/>
      <c r="R20" s="68">
        <f t="shared" si="3"/>
        <v>33729.69</v>
      </c>
      <c r="S20" s="65"/>
      <c r="T20" s="69">
        <f t="shared" si="4"/>
        <v>33729.69</v>
      </c>
      <c r="U20" s="65"/>
      <c r="V20" s="65"/>
      <c r="W20" s="65"/>
      <c r="X20" s="65"/>
      <c r="Y20" s="65"/>
      <c r="Z20" s="68">
        <f t="shared" si="1"/>
        <v>33729.69</v>
      </c>
      <c r="AA20" s="65"/>
      <c r="AB20" s="69">
        <f t="shared" si="2"/>
        <v>33729.69</v>
      </c>
      <c r="AC20" s="65"/>
      <c r="AD20" s="65"/>
      <c r="AE20" s="65"/>
      <c r="AF20" s="65"/>
      <c r="AG20" s="65"/>
      <c r="AH20" s="68">
        <f t="shared" si="5"/>
        <v>33729.69</v>
      </c>
      <c r="AI20" s="65"/>
      <c r="AJ20" s="69">
        <f t="shared" si="6"/>
        <v>33729.69</v>
      </c>
      <c r="AK20" s="65"/>
      <c r="AL20" s="65"/>
      <c r="AM20" s="65"/>
      <c r="AN20" s="65"/>
      <c r="AO20" s="65"/>
      <c r="AP20" s="68">
        <f t="shared" si="7"/>
        <v>33729.69</v>
      </c>
      <c r="AQ20" s="65"/>
      <c r="AR20" s="69">
        <f t="shared" si="8"/>
        <v>33729.69</v>
      </c>
      <c r="AS20" s="65"/>
      <c r="AT20" s="65"/>
      <c r="AU20" s="65"/>
      <c r="AV20" s="65"/>
      <c r="AW20" s="65"/>
      <c r="AX20" s="68">
        <f t="shared" si="9"/>
        <v>33729.69</v>
      </c>
      <c r="AY20" s="65"/>
      <c r="AZ20" s="69">
        <f t="shared" si="10"/>
        <v>33729.69</v>
      </c>
      <c r="BA20" s="65"/>
      <c r="BB20" s="65"/>
      <c r="BC20" s="65"/>
      <c r="BD20" s="65"/>
      <c r="BE20" s="65"/>
      <c r="BF20" s="70"/>
      <c r="BG20" s="70"/>
      <c r="BH20" s="70"/>
    </row>
    <row r="21" spans="1:60" s="71" customFormat="1" x14ac:dyDescent="0.25">
      <c r="A21" s="100" t="s">
        <v>199</v>
      </c>
      <c r="B21" s="100" t="s">
        <v>158</v>
      </c>
      <c r="C21" s="100" t="s">
        <v>159</v>
      </c>
      <c r="D21" s="101" t="s">
        <v>160</v>
      </c>
      <c r="E21" s="100" t="s">
        <v>200</v>
      </c>
      <c r="F21" s="100" t="s">
        <v>174</v>
      </c>
      <c r="G21" s="100" t="s">
        <v>175</v>
      </c>
      <c r="H21" s="100" t="s">
        <v>176</v>
      </c>
      <c r="I21" s="102">
        <v>23010</v>
      </c>
      <c r="J21" s="100" t="s">
        <v>201</v>
      </c>
      <c r="K21" s="103">
        <f t="shared" si="0"/>
        <v>210771.6</v>
      </c>
      <c r="L21" s="66">
        <v>132897.29</v>
      </c>
      <c r="M21" s="67"/>
      <c r="N21" s="67"/>
      <c r="O21" s="67"/>
      <c r="P21" s="63" t="s">
        <v>120</v>
      </c>
      <c r="Q21" s="63">
        <v>2</v>
      </c>
      <c r="R21" s="68">
        <f t="shared" si="3"/>
        <v>132897.29</v>
      </c>
      <c r="S21" s="65"/>
      <c r="T21" s="69">
        <f t="shared" si="4"/>
        <v>132897.29</v>
      </c>
      <c r="U21" s="65"/>
      <c r="V21" s="65"/>
      <c r="W21" s="65"/>
      <c r="X21" s="65"/>
      <c r="Y21" s="65"/>
      <c r="Z21" s="68">
        <f t="shared" si="1"/>
        <v>132897.29</v>
      </c>
      <c r="AA21" s="65"/>
      <c r="AB21" s="69">
        <f t="shared" si="2"/>
        <v>132897.29</v>
      </c>
      <c r="AC21" s="65"/>
      <c r="AD21" s="65"/>
      <c r="AE21" s="65"/>
      <c r="AF21" s="65"/>
      <c r="AG21" s="65"/>
      <c r="AH21" s="68">
        <f t="shared" si="5"/>
        <v>132897.29</v>
      </c>
      <c r="AI21" s="65"/>
      <c r="AJ21" s="69">
        <f t="shared" si="6"/>
        <v>132897.29</v>
      </c>
      <c r="AK21" s="65"/>
      <c r="AL21" s="65"/>
      <c r="AM21" s="65"/>
      <c r="AN21" s="65"/>
      <c r="AO21" s="65"/>
      <c r="AP21" s="68">
        <f t="shared" si="7"/>
        <v>132897.29</v>
      </c>
      <c r="AQ21" s="65"/>
      <c r="AR21" s="69">
        <f t="shared" si="8"/>
        <v>132897.29</v>
      </c>
      <c r="AS21" s="65"/>
      <c r="AT21" s="65"/>
      <c r="AU21" s="65"/>
      <c r="AV21" s="65"/>
      <c r="AW21" s="65"/>
      <c r="AX21" s="68">
        <f t="shared" si="9"/>
        <v>132897.29</v>
      </c>
      <c r="AY21" s="65"/>
      <c r="AZ21" s="69">
        <f t="shared" si="10"/>
        <v>132897.29</v>
      </c>
      <c r="BA21" s="65"/>
      <c r="BB21" s="65"/>
      <c r="BC21" s="65"/>
      <c r="BD21" s="65"/>
      <c r="BE21" s="65"/>
      <c r="BF21" s="70"/>
      <c r="BG21" s="70" t="s">
        <v>790</v>
      </c>
      <c r="BH21" s="70" t="s">
        <v>791</v>
      </c>
    </row>
    <row r="22" spans="1:60" s="71" customFormat="1" x14ac:dyDescent="0.25">
      <c r="A22" s="100" t="s">
        <v>202</v>
      </c>
      <c r="B22" s="100" t="s">
        <v>158</v>
      </c>
      <c r="C22" s="100" t="s">
        <v>159</v>
      </c>
      <c r="D22" s="101" t="s">
        <v>160</v>
      </c>
      <c r="E22" s="100" t="s">
        <v>203</v>
      </c>
      <c r="F22" s="100" t="s">
        <v>174</v>
      </c>
      <c r="G22" s="100" t="s">
        <v>175</v>
      </c>
      <c r="H22" s="100" t="s">
        <v>176</v>
      </c>
      <c r="I22" s="102">
        <v>1332</v>
      </c>
      <c r="J22" s="100" t="s">
        <v>193</v>
      </c>
      <c r="K22" s="103">
        <f t="shared" si="0"/>
        <v>12201.12</v>
      </c>
      <c r="L22" s="66">
        <v>7693.14</v>
      </c>
      <c r="M22" s="67"/>
      <c r="N22" s="67"/>
      <c r="O22" s="67"/>
      <c r="P22" s="63" t="s">
        <v>122</v>
      </c>
      <c r="Q22" s="63"/>
      <c r="R22" s="68">
        <f t="shared" si="3"/>
        <v>7693.14</v>
      </c>
      <c r="S22" s="65"/>
      <c r="T22" s="69">
        <f t="shared" si="4"/>
        <v>7693.14</v>
      </c>
      <c r="U22" s="65"/>
      <c r="V22" s="65"/>
      <c r="W22" s="65"/>
      <c r="X22" s="65"/>
      <c r="Y22" s="65"/>
      <c r="Z22" s="68">
        <f t="shared" si="1"/>
        <v>7693.14</v>
      </c>
      <c r="AA22" s="65"/>
      <c r="AB22" s="69">
        <f t="shared" si="2"/>
        <v>7693.14</v>
      </c>
      <c r="AC22" s="65"/>
      <c r="AD22" s="65"/>
      <c r="AE22" s="65"/>
      <c r="AF22" s="65"/>
      <c r="AG22" s="65"/>
      <c r="AH22" s="68">
        <f t="shared" si="5"/>
        <v>7693.14</v>
      </c>
      <c r="AI22" s="65"/>
      <c r="AJ22" s="69">
        <f t="shared" si="6"/>
        <v>7693.14</v>
      </c>
      <c r="AK22" s="65"/>
      <c r="AL22" s="65"/>
      <c r="AM22" s="65"/>
      <c r="AN22" s="65"/>
      <c r="AO22" s="65"/>
      <c r="AP22" s="68">
        <f t="shared" si="7"/>
        <v>7693.14</v>
      </c>
      <c r="AQ22" s="65"/>
      <c r="AR22" s="69">
        <f t="shared" si="8"/>
        <v>7693.14</v>
      </c>
      <c r="AS22" s="65"/>
      <c r="AT22" s="65"/>
      <c r="AU22" s="65"/>
      <c r="AV22" s="65"/>
      <c r="AW22" s="65"/>
      <c r="AX22" s="68">
        <f t="shared" si="9"/>
        <v>7693.14</v>
      </c>
      <c r="AY22" s="65"/>
      <c r="AZ22" s="69">
        <f t="shared" si="10"/>
        <v>7693.14</v>
      </c>
      <c r="BA22" s="65"/>
      <c r="BB22" s="65"/>
      <c r="BC22" s="65"/>
      <c r="BD22" s="65"/>
      <c r="BE22" s="65"/>
      <c r="BF22" s="70"/>
      <c r="BG22" s="70"/>
      <c r="BH22" s="70"/>
    </row>
    <row r="23" spans="1:60" s="71" customFormat="1" x14ac:dyDescent="0.25">
      <c r="A23" s="100" t="s">
        <v>204</v>
      </c>
      <c r="B23" s="100" t="s">
        <v>158</v>
      </c>
      <c r="C23" s="100" t="s">
        <v>159</v>
      </c>
      <c r="D23" s="101" t="s">
        <v>160</v>
      </c>
      <c r="E23" s="100" t="s">
        <v>205</v>
      </c>
      <c r="F23" s="100" t="s">
        <v>174</v>
      </c>
      <c r="G23" s="100" t="s">
        <v>175</v>
      </c>
      <c r="H23" s="100" t="s">
        <v>176</v>
      </c>
      <c r="I23" s="102">
        <v>5840</v>
      </c>
      <c r="J23" s="100" t="s">
        <v>165</v>
      </c>
      <c r="K23" s="103">
        <f t="shared" si="0"/>
        <v>53494.400000000001</v>
      </c>
      <c r="L23" s="66">
        <v>33729.69</v>
      </c>
      <c r="M23" s="67"/>
      <c r="N23" s="67"/>
      <c r="O23" s="67"/>
      <c r="P23" s="63" t="s">
        <v>122</v>
      </c>
      <c r="Q23" s="63"/>
      <c r="R23" s="68">
        <f t="shared" si="3"/>
        <v>33729.69</v>
      </c>
      <c r="S23" s="65"/>
      <c r="T23" s="69">
        <f t="shared" si="4"/>
        <v>33729.69</v>
      </c>
      <c r="U23" s="65"/>
      <c r="V23" s="65"/>
      <c r="W23" s="65"/>
      <c r="X23" s="65"/>
      <c r="Y23" s="65"/>
      <c r="Z23" s="68">
        <f t="shared" si="1"/>
        <v>33729.69</v>
      </c>
      <c r="AA23" s="65"/>
      <c r="AB23" s="69">
        <f t="shared" si="2"/>
        <v>33729.69</v>
      </c>
      <c r="AC23" s="65"/>
      <c r="AD23" s="65"/>
      <c r="AE23" s="65"/>
      <c r="AF23" s="65"/>
      <c r="AG23" s="65"/>
      <c r="AH23" s="68">
        <f t="shared" si="5"/>
        <v>33729.69</v>
      </c>
      <c r="AI23" s="65"/>
      <c r="AJ23" s="69">
        <f t="shared" si="6"/>
        <v>33729.69</v>
      </c>
      <c r="AK23" s="65"/>
      <c r="AL23" s="65"/>
      <c r="AM23" s="65"/>
      <c r="AN23" s="65"/>
      <c r="AO23" s="65"/>
      <c r="AP23" s="68">
        <f t="shared" si="7"/>
        <v>33729.69</v>
      </c>
      <c r="AQ23" s="65"/>
      <c r="AR23" s="69">
        <f t="shared" si="8"/>
        <v>33729.69</v>
      </c>
      <c r="AS23" s="65"/>
      <c r="AT23" s="65"/>
      <c r="AU23" s="65"/>
      <c r="AV23" s="65"/>
      <c r="AW23" s="65"/>
      <c r="AX23" s="68">
        <f t="shared" si="9"/>
        <v>33729.69</v>
      </c>
      <c r="AY23" s="65"/>
      <c r="AZ23" s="69">
        <f t="shared" si="10"/>
        <v>33729.69</v>
      </c>
      <c r="BA23" s="65"/>
      <c r="BB23" s="65"/>
      <c r="BC23" s="65"/>
      <c r="BD23" s="65"/>
      <c r="BE23" s="65"/>
      <c r="BF23" s="70"/>
      <c r="BG23" s="70"/>
      <c r="BH23" s="70"/>
    </row>
    <row r="24" spans="1:60" s="71" customFormat="1" x14ac:dyDescent="0.25">
      <c r="A24" s="100" t="s">
        <v>206</v>
      </c>
      <c r="B24" s="100" t="s">
        <v>158</v>
      </c>
      <c r="C24" s="100" t="s">
        <v>159</v>
      </c>
      <c r="D24" s="101" t="s">
        <v>160</v>
      </c>
      <c r="E24" s="100" t="s">
        <v>207</v>
      </c>
      <c r="F24" s="100" t="s">
        <v>174</v>
      </c>
      <c r="G24" s="100" t="s">
        <v>175</v>
      </c>
      <c r="H24" s="100" t="s">
        <v>176</v>
      </c>
      <c r="I24" s="102">
        <v>5840</v>
      </c>
      <c r="J24" s="100" t="s">
        <v>165</v>
      </c>
      <c r="K24" s="103">
        <f t="shared" si="0"/>
        <v>53494.400000000001</v>
      </c>
      <c r="L24" s="66">
        <v>33729.69</v>
      </c>
      <c r="M24" s="67"/>
      <c r="N24" s="67"/>
      <c r="O24" s="67"/>
      <c r="P24" s="63" t="s">
        <v>122</v>
      </c>
      <c r="Q24" s="63"/>
      <c r="R24" s="68">
        <f t="shared" si="3"/>
        <v>33729.69</v>
      </c>
      <c r="S24" s="65"/>
      <c r="T24" s="69">
        <f t="shared" si="4"/>
        <v>33729.69</v>
      </c>
      <c r="U24" s="65"/>
      <c r="V24" s="65"/>
      <c r="W24" s="65"/>
      <c r="X24" s="65"/>
      <c r="Y24" s="65"/>
      <c r="Z24" s="68">
        <f t="shared" si="1"/>
        <v>33729.69</v>
      </c>
      <c r="AA24" s="65"/>
      <c r="AB24" s="69">
        <f t="shared" si="2"/>
        <v>33729.69</v>
      </c>
      <c r="AC24" s="65"/>
      <c r="AD24" s="65"/>
      <c r="AE24" s="65"/>
      <c r="AF24" s="65"/>
      <c r="AG24" s="65"/>
      <c r="AH24" s="68">
        <f t="shared" si="5"/>
        <v>33729.69</v>
      </c>
      <c r="AI24" s="65"/>
      <c r="AJ24" s="69">
        <f t="shared" si="6"/>
        <v>33729.69</v>
      </c>
      <c r="AK24" s="65"/>
      <c r="AL24" s="65"/>
      <c r="AM24" s="65"/>
      <c r="AN24" s="65"/>
      <c r="AO24" s="65"/>
      <c r="AP24" s="68">
        <f t="shared" si="7"/>
        <v>33729.69</v>
      </c>
      <c r="AQ24" s="65"/>
      <c r="AR24" s="69">
        <f t="shared" si="8"/>
        <v>33729.69</v>
      </c>
      <c r="AS24" s="65"/>
      <c r="AT24" s="65"/>
      <c r="AU24" s="65"/>
      <c r="AV24" s="65"/>
      <c r="AW24" s="65"/>
      <c r="AX24" s="68">
        <f t="shared" si="9"/>
        <v>33729.69</v>
      </c>
      <c r="AY24" s="65"/>
      <c r="AZ24" s="69">
        <f t="shared" si="10"/>
        <v>33729.69</v>
      </c>
      <c r="BA24" s="65"/>
      <c r="BB24" s="65"/>
      <c r="BC24" s="65"/>
      <c r="BD24" s="65"/>
      <c r="BE24" s="65"/>
      <c r="BF24" s="70"/>
      <c r="BG24" s="70"/>
      <c r="BH24" s="70"/>
    </row>
    <row r="25" spans="1:60" s="71" customFormat="1" x14ac:dyDescent="0.25">
      <c r="A25" s="100" t="s">
        <v>208</v>
      </c>
      <c r="B25" s="100" t="s">
        <v>158</v>
      </c>
      <c r="C25" s="100" t="s">
        <v>159</v>
      </c>
      <c r="D25" s="101" t="s">
        <v>160</v>
      </c>
      <c r="E25" s="100" t="s">
        <v>209</v>
      </c>
      <c r="F25" s="100" t="s">
        <v>174</v>
      </c>
      <c r="G25" s="100" t="s">
        <v>175</v>
      </c>
      <c r="H25" s="100" t="s">
        <v>176</v>
      </c>
      <c r="I25" s="102">
        <v>3705</v>
      </c>
      <c r="J25" s="100" t="s">
        <v>210</v>
      </c>
      <c r="K25" s="103">
        <f t="shared" si="0"/>
        <v>33937.800000000003</v>
      </c>
      <c r="L25" s="66">
        <v>21398.720000000001</v>
      </c>
      <c r="M25" s="67"/>
      <c r="N25" s="67"/>
      <c r="O25" s="67"/>
      <c r="P25" s="63" t="s">
        <v>122</v>
      </c>
      <c r="Q25" s="63"/>
      <c r="R25" s="68">
        <f t="shared" si="3"/>
        <v>21398.720000000001</v>
      </c>
      <c r="S25" s="65"/>
      <c r="T25" s="69">
        <f t="shared" si="4"/>
        <v>21398.720000000001</v>
      </c>
      <c r="U25" s="65"/>
      <c r="V25" s="65"/>
      <c r="W25" s="65"/>
      <c r="X25" s="65"/>
      <c r="Y25" s="65"/>
      <c r="Z25" s="68">
        <f t="shared" si="1"/>
        <v>21398.720000000001</v>
      </c>
      <c r="AA25" s="65"/>
      <c r="AB25" s="69">
        <f t="shared" si="2"/>
        <v>21398.720000000001</v>
      </c>
      <c r="AC25" s="65"/>
      <c r="AD25" s="65"/>
      <c r="AE25" s="65"/>
      <c r="AF25" s="65"/>
      <c r="AG25" s="65"/>
      <c r="AH25" s="68">
        <f t="shared" si="5"/>
        <v>21398.720000000001</v>
      </c>
      <c r="AI25" s="65"/>
      <c r="AJ25" s="69">
        <f t="shared" si="6"/>
        <v>21398.720000000001</v>
      </c>
      <c r="AK25" s="65"/>
      <c r="AL25" s="65"/>
      <c r="AM25" s="65"/>
      <c r="AN25" s="65"/>
      <c r="AO25" s="65"/>
      <c r="AP25" s="68">
        <f t="shared" si="7"/>
        <v>21398.720000000001</v>
      </c>
      <c r="AQ25" s="65"/>
      <c r="AR25" s="69">
        <f t="shared" si="8"/>
        <v>21398.720000000001</v>
      </c>
      <c r="AS25" s="65"/>
      <c r="AT25" s="65"/>
      <c r="AU25" s="65"/>
      <c r="AV25" s="65"/>
      <c r="AW25" s="65"/>
      <c r="AX25" s="68">
        <f t="shared" si="9"/>
        <v>21398.720000000001</v>
      </c>
      <c r="AY25" s="65"/>
      <c r="AZ25" s="69">
        <f t="shared" si="10"/>
        <v>21398.720000000001</v>
      </c>
      <c r="BA25" s="65"/>
      <c r="BB25" s="65"/>
      <c r="BC25" s="65"/>
      <c r="BD25" s="65"/>
      <c r="BE25" s="65"/>
      <c r="BF25" s="70"/>
      <c r="BG25" s="70"/>
      <c r="BH25" s="70"/>
    </row>
    <row r="26" spans="1:60" s="71" customFormat="1" x14ac:dyDescent="0.25">
      <c r="A26" s="100" t="s">
        <v>211</v>
      </c>
      <c r="B26" s="100" t="s">
        <v>158</v>
      </c>
      <c r="C26" s="100" t="s">
        <v>159</v>
      </c>
      <c r="D26" s="101" t="s">
        <v>160</v>
      </c>
      <c r="E26" s="100" t="s">
        <v>212</v>
      </c>
      <c r="F26" s="100" t="s">
        <v>174</v>
      </c>
      <c r="G26" s="100" t="s">
        <v>175</v>
      </c>
      <c r="H26" s="100" t="s">
        <v>176</v>
      </c>
      <c r="I26" s="102">
        <v>676</v>
      </c>
      <c r="J26" s="100" t="s">
        <v>168</v>
      </c>
      <c r="K26" s="103">
        <f t="shared" si="0"/>
        <v>6192.16</v>
      </c>
      <c r="L26" s="66">
        <v>3904.33</v>
      </c>
      <c r="M26" s="67"/>
      <c r="N26" s="67"/>
      <c r="O26" s="67"/>
      <c r="P26" s="63" t="s">
        <v>122</v>
      </c>
      <c r="Q26" s="63"/>
      <c r="R26" s="68">
        <f t="shared" si="3"/>
        <v>3904.33</v>
      </c>
      <c r="S26" s="65"/>
      <c r="T26" s="69">
        <f t="shared" si="4"/>
        <v>3904.33</v>
      </c>
      <c r="U26" s="65"/>
      <c r="V26" s="65"/>
      <c r="W26" s="65"/>
      <c r="X26" s="65"/>
      <c r="Y26" s="65"/>
      <c r="Z26" s="68">
        <f t="shared" si="1"/>
        <v>3904.33</v>
      </c>
      <c r="AA26" s="65"/>
      <c r="AB26" s="69">
        <f t="shared" si="2"/>
        <v>3904.33</v>
      </c>
      <c r="AC26" s="65"/>
      <c r="AD26" s="65"/>
      <c r="AE26" s="65"/>
      <c r="AF26" s="65"/>
      <c r="AG26" s="65"/>
      <c r="AH26" s="68">
        <f t="shared" si="5"/>
        <v>3904.33</v>
      </c>
      <c r="AI26" s="65"/>
      <c r="AJ26" s="69">
        <f t="shared" si="6"/>
        <v>3904.33</v>
      </c>
      <c r="AK26" s="65"/>
      <c r="AL26" s="65"/>
      <c r="AM26" s="65"/>
      <c r="AN26" s="65"/>
      <c r="AO26" s="65"/>
      <c r="AP26" s="68">
        <f t="shared" si="7"/>
        <v>3904.33</v>
      </c>
      <c r="AQ26" s="65"/>
      <c r="AR26" s="69">
        <f t="shared" si="8"/>
        <v>3904.33</v>
      </c>
      <c r="AS26" s="65"/>
      <c r="AT26" s="65"/>
      <c r="AU26" s="65"/>
      <c r="AV26" s="65"/>
      <c r="AW26" s="65"/>
      <c r="AX26" s="68">
        <f t="shared" si="9"/>
        <v>3904.33</v>
      </c>
      <c r="AY26" s="65"/>
      <c r="AZ26" s="69">
        <f t="shared" si="10"/>
        <v>3904.33</v>
      </c>
      <c r="BA26" s="65"/>
      <c r="BB26" s="65"/>
      <c r="BC26" s="65"/>
      <c r="BD26" s="65"/>
      <c r="BE26" s="65"/>
      <c r="BF26" s="70"/>
      <c r="BG26" s="70"/>
      <c r="BH26" s="70"/>
    </row>
    <row r="27" spans="1:60" s="71" customFormat="1" x14ac:dyDescent="0.25">
      <c r="A27" s="100" t="s">
        <v>213</v>
      </c>
      <c r="B27" s="100" t="s">
        <v>158</v>
      </c>
      <c r="C27" s="100" t="s">
        <v>159</v>
      </c>
      <c r="D27" s="101" t="s">
        <v>160</v>
      </c>
      <c r="E27" s="100" t="s">
        <v>214</v>
      </c>
      <c r="F27" s="100" t="s">
        <v>174</v>
      </c>
      <c r="G27" s="100" t="s">
        <v>175</v>
      </c>
      <c r="H27" s="100" t="s">
        <v>176</v>
      </c>
      <c r="I27" s="102">
        <v>441</v>
      </c>
      <c r="J27" s="100" t="s">
        <v>190</v>
      </c>
      <c r="K27" s="103">
        <f t="shared" si="0"/>
        <v>4039.56</v>
      </c>
      <c r="L27" s="66">
        <v>2547.0500000000002</v>
      </c>
      <c r="M27" s="67"/>
      <c r="N27" s="67"/>
      <c r="O27" s="67"/>
      <c r="P27" s="63" t="s">
        <v>122</v>
      </c>
      <c r="Q27" s="63"/>
      <c r="R27" s="68">
        <f t="shared" si="3"/>
        <v>2547.0500000000002</v>
      </c>
      <c r="S27" s="65"/>
      <c r="T27" s="69">
        <f t="shared" si="4"/>
        <v>2547.0500000000002</v>
      </c>
      <c r="U27" s="65"/>
      <c r="V27" s="65"/>
      <c r="W27" s="65"/>
      <c r="X27" s="65"/>
      <c r="Y27" s="65"/>
      <c r="Z27" s="68">
        <f t="shared" si="1"/>
        <v>2547.0500000000002</v>
      </c>
      <c r="AA27" s="65"/>
      <c r="AB27" s="69">
        <f t="shared" si="2"/>
        <v>2547.0500000000002</v>
      </c>
      <c r="AC27" s="65"/>
      <c r="AD27" s="65"/>
      <c r="AE27" s="65"/>
      <c r="AF27" s="65"/>
      <c r="AG27" s="65"/>
      <c r="AH27" s="68">
        <f t="shared" si="5"/>
        <v>2547.0500000000002</v>
      </c>
      <c r="AI27" s="65"/>
      <c r="AJ27" s="69">
        <f t="shared" si="6"/>
        <v>2547.0500000000002</v>
      </c>
      <c r="AK27" s="65"/>
      <c r="AL27" s="65"/>
      <c r="AM27" s="65"/>
      <c r="AN27" s="65"/>
      <c r="AO27" s="65"/>
      <c r="AP27" s="68">
        <f t="shared" si="7"/>
        <v>2547.0500000000002</v>
      </c>
      <c r="AQ27" s="65"/>
      <c r="AR27" s="69">
        <f t="shared" si="8"/>
        <v>2547.0500000000002</v>
      </c>
      <c r="AS27" s="65"/>
      <c r="AT27" s="65"/>
      <c r="AU27" s="65"/>
      <c r="AV27" s="65"/>
      <c r="AW27" s="65"/>
      <c r="AX27" s="68">
        <f t="shared" si="9"/>
        <v>2547.0500000000002</v>
      </c>
      <c r="AY27" s="65"/>
      <c r="AZ27" s="69">
        <f t="shared" si="10"/>
        <v>2547.0500000000002</v>
      </c>
      <c r="BA27" s="65"/>
      <c r="BB27" s="65"/>
      <c r="BC27" s="65"/>
      <c r="BD27" s="65"/>
      <c r="BE27" s="65"/>
      <c r="BF27" s="70"/>
      <c r="BG27" s="70"/>
      <c r="BH27" s="70"/>
    </row>
    <row r="28" spans="1:60" s="71" customFormat="1" x14ac:dyDescent="0.25">
      <c r="A28" s="100" t="s">
        <v>215</v>
      </c>
      <c r="B28" s="100" t="s">
        <v>158</v>
      </c>
      <c r="C28" s="100" t="s">
        <v>159</v>
      </c>
      <c r="D28" s="101" t="s">
        <v>160</v>
      </c>
      <c r="E28" s="100" t="s">
        <v>216</v>
      </c>
      <c r="F28" s="100" t="s">
        <v>174</v>
      </c>
      <c r="G28" s="100" t="s">
        <v>175</v>
      </c>
      <c r="H28" s="100" t="s">
        <v>176</v>
      </c>
      <c r="I28" s="102">
        <v>200</v>
      </c>
      <c r="J28" s="100" t="s">
        <v>190</v>
      </c>
      <c r="K28" s="103">
        <f t="shared" si="0"/>
        <v>1832</v>
      </c>
      <c r="L28" s="66">
        <v>1155.1300000000001</v>
      </c>
      <c r="M28" s="67"/>
      <c r="N28" s="67"/>
      <c r="O28" s="67"/>
      <c r="P28" s="63" t="s">
        <v>122</v>
      </c>
      <c r="Q28" s="63"/>
      <c r="R28" s="68">
        <f t="shared" si="3"/>
        <v>1155.1300000000001</v>
      </c>
      <c r="S28" s="65"/>
      <c r="T28" s="69">
        <f t="shared" si="4"/>
        <v>1155.1300000000001</v>
      </c>
      <c r="U28" s="65"/>
      <c r="V28" s="65"/>
      <c r="W28" s="65"/>
      <c r="X28" s="65"/>
      <c r="Y28" s="65"/>
      <c r="Z28" s="68">
        <f t="shared" si="1"/>
        <v>1155.1300000000001</v>
      </c>
      <c r="AA28" s="65"/>
      <c r="AB28" s="69">
        <f t="shared" si="2"/>
        <v>1155.1300000000001</v>
      </c>
      <c r="AC28" s="65"/>
      <c r="AD28" s="65"/>
      <c r="AE28" s="65"/>
      <c r="AF28" s="65"/>
      <c r="AG28" s="65"/>
      <c r="AH28" s="68">
        <f t="shared" si="5"/>
        <v>1155.1300000000001</v>
      </c>
      <c r="AI28" s="65"/>
      <c r="AJ28" s="69">
        <f t="shared" si="6"/>
        <v>1155.1300000000001</v>
      </c>
      <c r="AK28" s="65"/>
      <c r="AL28" s="65"/>
      <c r="AM28" s="65"/>
      <c r="AN28" s="65"/>
      <c r="AO28" s="65"/>
      <c r="AP28" s="68">
        <f t="shared" si="7"/>
        <v>1155.1300000000001</v>
      </c>
      <c r="AQ28" s="65"/>
      <c r="AR28" s="69">
        <f t="shared" si="8"/>
        <v>1155.1300000000001</v>
      </c>
      <c r="AS28" s="65"/>
      <c r="AT28" s="65"/>
      <c r="AU28" s="65"/>
      <c r="AV28" s="65"/>
      <c r="AW28" s="65"/>
      <c r="AX28" s="68">
        <f t="shared" si="9"/>
        <v>1155.1300000000001</v>
      </c>
      <c r="AY28" s="65"/>
      <c r="AZ28" s="69">
        <f t="shared" si="10"/>
        <v>1155.1300000000001</v>
      </c>
      <c r="BA28" s="65"/>
      <c r="BB28" s="65"/>
      <c r="BC28" s="65"/>
      <c r="BD28" s="65"/>
      <c r="BE28" s="65"/>
      <c r="BF28" s="70"/>
      <c r="BG28" s="70"/>
      <c r="BH28" s="70"/>
    </row>
    <row r="29" spans="1:60" s="71" customFormat="1" x14ac:dyDescent="0.25">
      <c r="A29" s="100" t="s">
        <v>217</v>
      </c>
      <c r="B29" s="100" t="s">
        <v>158</v>
      </c>
      <c r="C29" s="100" t="s">
        <v>159</v>
      </c>
      <c r="D29" s="101" t="s">
        <v>160</v>
      </c>
      <c r="E29" s="100" t="s">
        <v>218</v>
      </c>
      <c r="F29" s="100" t="s">
        <v>174</v>
      </c>
      <c r="G29" s="100" t="s">
        <v>175</v>
      </c>
      <c r="H29" s="100" t="s">
        <v>176</v>
      </c>
      <c r="I29" s="102">
        <v>1356</v>
      </c>
      <c r="J29" s="100" t="s">
        <v>168</v>
      </c>
      <c r="K29" s="103">
        <f t="shared" si="0"/>
        <v>12420.960000000001</v>
      </c>
      <c r="L29" s="66">
        <v>7831.76</v>
      </c>
      <c r="M29" s="67"/>
      <c r="N29" s="67"/>
      <c r="O29" s="67"/>
      <c r="P29" s="63" t="s">
        <v>122</v>
      </c>
      <c r="Q29" s="63"/>
      <c r="R29" s="68">
        <f t="shared" si="3"/>
        <v>7831.76</v>
      </c>
      <c r="S29" s="65"/>
      <c r="T29" s="69">
        <f t="shared" si="4"/>
        <v>7831.76</v>
      </c>
      <c r="U29" s="65"/>
      <c r="V29" s="65"/>
      <c r="W29" s="65"/>
      <c r="X29" s="65"/>
      <c r="Y29" s="65"/>
      <c r="Z29" s="68">
        <f t="shared" si="1"/>
        <v>7831.76</v>
      </c>
      <c r="AA29" s="65"/>
      <c r="AB29" s="69">
        <f t="shared" si="2"/>
        <v>7831.76</v>
      </c>
      <c r="AC29" s="65"/>
      <c r="AD29" s="65"/>
      <c r="AE29" s="65"/>
      <c r="AF29" s="65"/>
      <c r="AG29" s="65"/>
      <c r="AH29" s="68">
        <f t="shared" si="5"/>
        <v>7831.76</v>
      </c>
      <c r="AI29" s="65"/>
      <c r="AJ29" s="69">
        <f t="shared" si="6"/>
        <v>7831.76</v>
      </c>
      <c r="AK29" s="65"/>
      <c r="AL29" s="65"/>
      <c r="AM29" s="65"/>
      <c r="AN29" s="65"/>
      <c r="AO29" s="65"/>
      <c r="AP29" s="68">
        <f t="shared" si="7"/>
        <v>7831.76</v>
      </c>
      <c r="AQ29" s="65"/>
      <c r="AR29" s="69">
        <f t="shared" si="8"/>
        <v>7831.76</v>
      </c>
      <c r="AS29" s="65"/>
      <c r="AT29" s="65"/>
      <c r="AU29" s="65"/>
      <c r="AV29" s="65"/>
      <c r="AW29" s="65"/>
      <c r="AX29" s="68">
        <f t="shared" si="9"/>
        <v>7831.76</v>
      </c>
      <c r="AY29" s="65"/>
      <c r="AZ29" s="69">
        <f t="shared" si="10"/>
        <v>7831.76</v>
      </c>
      <c r="BA29" s="65"/>
      <c r="BB29" s="65"/>
      <c r="BC29" s="65"/>
      <c r="BD29" s="65"/>
      <c r="BE29" s="65"/>
      <c r="BF29" s="70"/>
      <c r="BG29" s="70"/>
      <c r="BH29" s="70"/>
    </row>
    <row r="30" spans="1:60" s="71" customFormat="1" x14ac:dyDescent="0.25">
      <c r="A30" s="100" t="s">
        <v>219</v>
      </c>
      <c r="B30" s="100" t="s">
        <v>158</v>
      </c>
      <c r="C30" s="100" t="s">
        <v>159</v>
      </c>
      <c r="D30" s="101" t="s">
        <v>160</v>
      </c>
      <c r="E30" s="100" t="s">
        <v>220</v>
      </c>
      <c r="F30" s="100" t="s">
        <v>174</v>
      </c>
      <c r="G30" s="100" t="s">
        <v>175</v>
      </c>
      <c r="H30" s="100" t="s">
        <v>176</v>
      </c>
      <c r="I30" s="102">
        <v>8221</v>
      </c>
      <c r="J30" s="100" t="s">
        <v>193</v>
      </c>
      <c r="K30" s="103">
        <f t="shared" si="0"/>
        <v>75304.36</v>
      </c>
      <c r="L30" s="66">
        <v>47481.47</v>
      </c>
      <c r="M30" s="67"/>
      <c r="N30" s="67"/>
      <c r="O30" s="67"/>
      <c r="P30" s="63" t="s">
        <v>122</v>
      </c>
      <c r="Q30" s="63"/>
      <c r="R30" s="68">
        <f t="shared" si="3"/>
        <v>47481.47</v>
      </c>
      <c r="S30" s="65"/>
      <c r="T30" s="69">
        <f t="shared" si="4"/>
        <v>47481.47</v>
      </c>
      <c r="U30" s="65"/>
      <c r="V30" s="65"/>
      <c r="W30" s="65"/>
      <c r="X30" s="65"/>
      <c r="Y30" s="65"/>
      <c r="Z30" s="68">
        <f t="shared" si="1"/>
        <v>47481.47</v>
      </c>
      <c r="AA30" s="65"/>
      <c r="AB30" s="69">
        <f t="shared" si="2"/>
        <v>47481.47</v>
      </c>
      <c r="AC30" s="65"/>
      <c r="AD30" s="65"/>
      <c r="AE30" s="65"/>
      <c r="AF30" s="65"/>
      <c r="AG30" s="65"/>
      <c r="AH30" s="68">
        <f t="shared" si="5"/>
        <v>47481.47</v>
      </c>
      <c r="AI30" s="65"/>
      <c r="AJ30" s="69">
        <f t="shared" si="6"/>
        <v>47481.47</v>
      </c>
      <c r="AK30" s="65"/>
      <c r="AL30" s="65"/>
      <c r="AM30" s="65"/>
      <c r="AN30" s="65"/>
      <c r="AO30" s="65"/>
      <c r="AP30" s="68">
        <f t="shared" si="7"/>
        <v>47481.47</v>
      </c>
      <c r="AQ30" s="65"/>
      <c r="AR30" s="69">
        <f t="shared" si="8"/>
        <v>47481.47</v>
      </c>
      <c r="AS30" s="65"/>
      <c r="AT30" s="65"/>
      <c r="AU30" s="65"/>
      <c r="AV30" s="65"/>
      <c r="AW30" s="65"/>
      <c r="AX30" s="68">
        <f t="shared" si="9"/>
        <v>47481.47</v>
      </c>
      <c r="AY30" s="65"/>
      <c r="AZ30" s="69">
        <f t="shared" si="10"/>
        <v>47481.47</v>
      </c>
      <c r="BA30" s="65"/>
      <c r="BB30" s="65"/>
      <c r="BC30" s="65"/>
      <c r="BD30" s="65"/>
      <c r="BE30" s="65"/>
      <c r="BF30" s="70"/>
      <c r="BG30" s="70"/>
      <c r="BH30" s="70"/>
    </row>
    <row r="31" spans="1:60" s="71" customFormat="1" x14ac:dyDescent="0.25">
      <c r="A31" s="100" t="s">
        <v>221</v>
      </c>
      <c r="B31" s="100" t="s">
        <v>158</v>
      </c>
      <c r="C31" s="100" t="s">
        <v>159</v>
      </c>
      <c r="D31" s="101" t="s">
        <v>160</v>
      </c>
      <c r="E31" s="100" t="s">
        <v>222</v>
      </c>
      <c r="F31" s="100" t="s">
        <v>174</v>
      </c>
      <c r="G31" s="100" t="s">
        <v>175</v>
      </c>
      <c r="H31" s="100" t="s">
        <v>176</v>
      </c>
      <c r="I31" s="102">
        <v>855</v>
      </c>
      <c r="J31" s="100" t="s">
        <v>190</v>
      </c>
      <c r="K31" s="103">
        <f t="shared" si="0"/>
        <v>7831.8</v>
      </c>
      <c r="L31" s="66">
        <v>4938.17</v>
      </c>
      <c r="M31" s="67"/>
      <c r="N31" s="67"/>
      <c r="O31" s="67"/>
      <c r="P31" s="63" t="s">
        <v>122</v>
      </c>
      <c r="Q31" s="63"/>
      <c r="R31" s="68">
        <f t="shared" si="3"/>
        <v>4938.17</v>
      </c>
      <c r="S31" s="65"/>
      <c r="T31" s="69">
        <f t="shared" si="4"/>
        <v>4938.17</v>
      </c>
      <c r="U31" s="65"/>
      <c r="V31" s="65"/>
      <c r="W31" s="65"/>
      <c r="X31" s="65"/>
      <c r="Y31" s="65"/>
      <c r="Z31" s="68">
        <f t="shared" si="1"/>
        <v>4938.17</v>
      </c>
      <c r="AA31" s="65"/>
      <c r="AB31" s="69">
        <f t="shared" si="2"/>
        <v>4938.17</v>
      </c>
      <c r="AC31" s="65"/>
      <c r="AD31" s="65"/>
      <c r="AE31" s="65"/>
      <c r="AF31" s="65"/>
      <c r="AG31" s="65"/>
      <c r="AH31" s="68">
        <f t="shared" si="5"/>
        <v>4938.17</v>
      </c>
      <c r="AI31" s="65"/>
      <c r="AJ31" s="69">
        <f t="shared" si="6"/>
        <v>4938.17</v>
      </c>
      <c r="AK31" s="65"/>
      <c r="AL31" s="65"/>
      <c r="AM31" s="65"/>
      <c r="AN31" s="65"/>
      <c r="AO31" s="65"/>
      <c r="AP31" s="68">
        <f t="shared" si="7"/>
        <v>4938.17</v>
      </c>
      <c r="AQ31" s="65"/>
      <c r="AR31" s="69">
        <f t="shared" si="8"/>
        <v>4938.17</v>
      </c>
      <c r="AS31" s="65"/>
      <c r="AT31" s="65"/>
      <c r="AU31" s="65"/>
      <c r="AV31" s="65"/>
      <c r="AW31" s="65"/>
      <c r="AX31" s="68">
        <f t="shared" si="9"/>
        <v>4938.17</v>
      </c>
      <c r="AY31" s="65"/>
      <c r="AZ31" s="69">
        <f t="shared" si="10"/>
        <v>4938.17</v>
      </c>
      <c r="BA31" s="65"/>
      <c r="BB31" s="65"/>
      <c r="BC31" s="65"/>
      <c r="BD31" s="65"/>
      <c r="BE31" s="65"/>
      <c r="BF31" s="70"/>
      <c r="BG31" s="70"/>
      <c r="BH31" s="70"/>
    </row>
    <row r="32" spans="1:60" s="71" customFormat="1" x14ac:dyDescent="0.25">
      <c r="A32" s="100" t="s">
        <v>223</v>
      </c>
      <c r="B32" s="100" t="s">
        <v>158</v>
      </c>
      <c r="C32" s="100" t="s">
        <v>159</v>
      </c>
      <c r="D32" s="101" t="s">
        <v>160</v>
      </c>
      <c r="E32" s="100" t="s">
        <v>224</v>
      </c>
      <c r="F32" s="100" t="s">
        <v>174</v>
      </c>
      <c r="G32" s="100" t="s">
        <v>175</v>
      </c>
      <c r="H32" s="100" t="s">
        <v>176</v>
      </c>
      <c r="I32" s="102">
        <v>2196</v>
      </c>
      <c r="J32" s="100" t="s">
        <v>225</v>
      </c>
      <c r="K32" s="103">
        <f t="shared" si="0"/>
        <v>20115.36</v>
      </c>
      <c r="L32" s="66">
        <v>12683.29</v>
      </c>
      <c r="M32" s="67"/>
      <c r="N32" s="67"/>
      <c r="O32" s="67"/>
      <c r="P32" s="63" t="s">
        <v>122</v>
      </c>
      <c r="Q32" s="63"/>
      <c r="R32" s="68">
        <f t="shared" si="3"/>
        <v>12683.29</v>
      </c>
      <c r="S32" s="65"/>
      <c r="T32" s="69">
        <f t="shared" si="4"/>
        <v>12683.29</v>
      </c>
      <c r="U32" s="65"/>
      <c r="V32" s="65"/>
      <c r="W32" s="65"/>
      <c r="X32" s="65"/>
      <c r="Y32" s="65"/>
      <c r="Z32" s="68">
        <f t="shared" si="1"/>
        <v>12683.29</v>
      </c>
      <c r="AA32" s="65"/>
      <c r="AB32" s="69">
        <f t="shared" si="2"/>
        <v>12683.29</v>
      </c>
      <c r="AC32" s="65"/>
      <c r="AD32" s="65"/>
      <c r="AE32" s="65"/>
      <c r="AF32" s="65"/>
      <c r="AG32" s="65"/>
      <c r="AH32" s="68">
        <f t="shared" si="5"/>
        <v>12683.29</v>
      </c>
      <c r="AI32" s="65"/>
      <c r="AJ32" s="69">
        <f t="shared" si="6"/>
        <v>12683.29</v>
      </c>
      <c r="AK32" s="65"/>
      <c r="AL32" s="65"/>
      <c r="AM32" s="65"/>
      <c r="AN32" s="65"/>
      <c r="AO32" s="65"/>
      <c r="AP32" s="68">
        <f t="shared" si="7"/>
        <v>12683.29</v>
      </c>
      <c r="AQ32" s="65"/>
      <c r="AR32" s="69">
        <f t="shared" si="8"/>
        <v>12683.29</v>
      </c>
      <c r="AS32" s="65"/>
      <c r="AT32" s="65"/>
      <c r="AU32" s="65"/>
      <c r="AV32" s="65"/>
      <c r="AW32" s="65"/>
      <c r="AX32" s="68">
        <f t="shared" si="9"/>
        <v>12683.29</v>
      </c>
      <c r="AY32" s="65"/>
      <c r="AZ32" s="69">
        <f t="shared" si="10"/>
        <v>12683.29</v>
      </c>
      <c r="BA32" s="65"/>
      <c r="BB32" s="65"/>
      <c r="BC32" s="65"/>
      <c r="BD32" s="65"/>
      <c r="BE32" s="65"/>
      <c r="BF32" s="70"/>
      <c r="BG32" s="70"/>
      <c r="BH32" s="70"/>
    </row>
    <row r="33" spans="1:60" s="71" customFormat="1" x14ac:dyDescent="0.25">
      <c r="A33" s="100" t="s">
        <v>226</v>
      </c>
      <c r="B33" s="100" t="s">
        <v>158</v>
      </c>
      <c r="C33" s="100" t="s">
        <v>159</v>
      </c>
      <c r="D33" s="101" t="s">
        <v>160</v>
      </c>
      <c r="E33" s="100" t="s">
        <v>227</v>
      </c>
      <c r="F33" s="100" t="s">
        <v>174</v>
      </c>
      <c r="G33" s="100" t="s">
        <v>175</v>
      </c>
      <c r="H33" s="100" t="s">
        <v>176</v>
      </c>
      <c r="I33" s="102">
        <v>5840</v>
      </c>
      <c r="J33" s="100" t="s">
        <v>165</v>
      </c>
      <c r="K33" s="103">
        <f t="shared" si="0"/>
        <v>53494.400000000001</v>
      </c>
      <c r="L33" s="66">
        <v>33729.69</v>
      </c>
      <c r="M33" s="67"/>
      <c r="N33" s="67"/>
      <c r="O33" s="67"/>
      <c r="P33" s="63" t="s">
        <v>122</v>
      </c>
      <c r="Q33" s="63"/>
      <c r="R33" s="68">
        <f t="shared" si="3"/>
        <v>33729.69</v>
      </c>
      <c r="S33" s="65"/>
      <c r="T33" s="69">
        <f t="shared" si="4"/>
        <v>33729.69</v>
      </c>
      <c r="U33" s="65"/>
      <c r="V33" s="65"/>
      <c r="W33" s="65"/>
      <c r="X33" s="65"/>
      <c r="Y33" s="65"/>
      <c r="Z33" s="68">
        <f t="shared" si="1"/>
        <v>33729.69</v>
      </c>
      <c r="AA33" s="65"/>
      <c r="AB33" s="69">
        <f t="shared" si="2"/>
        <v>33729.69</v>
      </c>
      <c r="AC33" s="65"/>
      <c r="AD33" s="65"/>
      <c r="AE33" s="65"/>
      <c r="AF33" s="65"/>
      <c r="AG33" s="65"/>
      <c r="AH33" s="68">
        <f t="shared" si="5"/>
        <v>33729.69</v>
      </c>
      <c r="AI33" s="65"/>
      <c r="AJ33" s="69">
        <f t="shared" si="6"/>
        <v>33729.69</v>
      </c>
      <c r="AK33" s="65"/>
      <c r="AL33" s="65"/>
      <c r="AM33" s="65"/>
      <c r="AN33" s="65"/>
      <c r="AO33" s="65"/>
      <c r="AP33" s="68">
        <f t="shared" si="7"/>
        <v>33729.69</v>
      </c>
      <c r="AQ33" s="65"/>
      <c r="AR33" s="69">
        <f t="shared" si="8"/>
        <v>33729.69</v>
      </c>
      <c r="AS33" s="65"/>
      <c r="AT33" s="65"/>
      <c r="AU33" s="65"/>
      <c r="AV33" s="65"/>
      <c r="AW33" s="65"/>
      <c r="AX33" s="68">
        <f t="shared" si="9"/>
        <v>33729.69</v>
      </c>
      <c r="AY33" s="65"/>
      <c r="AZ33" s="69">
        <f t="shared" si="10"/>
        <v>33729.69</v>
      </c>
      <c r="BA33" s="65"/>
      <c r="BB33" s="65"/>
      <c r="BC33" s="65"/>
      <c r="BD33" s="65"/>
      <c r="BE33" s="65"/>
      <c r="BF33" s="70"/>
      <c r="BG33" s="70"/>
      <c r="BH33" s="70"/>
    </row>
    <row r="34" spans="1:60" s="71" customFormat="1" x14ac:dyDescent="0.25">
      <c r="A34" s="100" t="s">
        <v>228</v>
      </c>
      <c r="B34" s="100" t="s">
        <v>158</v>
      </c>
      <c r="C34" s="100" t="s">
        <v>159</v>
      </c>
      <c r="D34" s="101" t="s">
        <v>160</v>
      </c>
      <c r="E34" s="100" t="s">
        <v>229</v>
      </c>
      <c r="F34" s="100" t="s">
        <v>174</v>
      </c>
      <c r="G34" s="100" t="s">
        <v>175</v>
      </c>
      <c r="H34" s="100" t="s">
        <v>176</v>
      </c>
      <c r="I34" s="102">
        <v>366</v>
      </c>
      <c r="J34" s="100" t="s">
        <v>190</v>
      </c>
      <c r="K34" s="103">
        <f t="shared" si="0"/>
        <v>3352.56</v>
      </c>
      <c r="L34" s="66">
        <v>2113.88</v>
      </c>
      <c r="M34" s="67"/>
      <c r="N34" s="67"/>
      <c r="O34" s="67"/>
      <c r="P34" s="63" t="s">
        <v>122</v>
      </c>
      <c r="Q34" s="63"/>
      <c r="R34" s="68">
        <f t="shared" si="3"/>
        <v>2113.88</v>
      </c>
      <c r="S34" s="65"/>
      <c r="T34" s="69">
        <f t="shared" si="4"/>
        <v>2113.88</v>
      </c>
      <c r="U34" s="65"/>
      <c r="V34" s="65"/>
      <c r="W34" s="65"/>
      <c r="X34" s="65"/>
      <c r="Y34" s="65"/>
      <c r="Z34" s="68">
        <f t="shared" si="1"/>
        <v>2113.88</v>
      </c>
      <c r="AA34" s="65"/>
      <c r="AB34" s="69">
        <f t="shared" si="2"/>
        <v>2113.88</v>
      </c>
      <c r="AC34" s="65"/>
      <c r="AD34" s="65"/>
      <c r="AE34" s="65"/>
      <c r="AF34" s="65"/>
      <c r="AG34" s="65"/>
      <c r="AH34" s="68">
        <f t="shared" si="5"/>
        <v>2113.88</v>
      </c>
      <c r="AI34" s="65"/>
      <c r="AJ34" s="69">
        <f t="shared" si="6"/>
        <v>2113.88</v>
      </c>
      <c r="AK34" s="65"/>
      <c r="AL34" s="65"/>
      <c r="AM34" s="65"/>
      <c r="AN34" s="65"/>
      <c r="AO34" s="65"/>
      <c r="AP34" s="68">
        <f t="shared" si="7"/>
        <v>2113.88</v>
      </c>
      <c r="AQ34" s="65"/>
      <c r="AR34" s="69">
        <f t="shared" si="8"/>
        <v>2113.88</v>
      </c>
      <c r="AS34" s="65"/>
      <c r="AT34" s="65"/>
      <c r="AU34" s="65"/>
      <c r="AV34" s="65"/>
      <c r="AW34" s="65"/>
      <c r="AX34" s="68">
        <f t="shared" si="9"/>
        <v>2113.88</v>
      </c>
      <c r="AY34" s="65"/>
      <c r="AZ34" s="69">
        <f t="shared" si="10"/>
        <v>2113.88</v>
      </c>
      <c r="BA34" s="65"/>
      <c r="BB34" s="65"/>
      <c r="BC34" s="65"/>
      <c r="BD34" s="65"/>
      <c r="BE34" s="65"/>
      <c r="BF34" s="70"/>
      <c r="BG34" s="70"/>
      <c r="BH34" s="70"/>
    </row>
    <row r="35" spans="1:60" s="71" customFormat="1" x14ac:dyDescent="0.25">
      <c r="A35" s="100" t="s">
        <v>230</v>
      </c>
      <c r="B35" s="100" t="s">
        <v>158</v>
      </c>
      <c r="C35" s="100" t="s">
        <v>159</v>
      </c>
      <c r="D35" s="101" t="s">
        <v>160</v>
      </c>
      <c r="E35" s="100" t="s">
        <v>231</v>
      </c>
      <c r="F35" s="100" t="s">
        <v>174</v>
      </c>
      <c r="G35" s="100" t="s">
        <v>175</v>
      </c>
      <c r="H35" s="100" t="s">
        <v>176</v>
      </c>
      <c r="I35" s="102">
        <v>5840</v>
      </c>
      <c r="J35" s="100" t="s">
        <v>165</v>
      </c>
      <c r="K35" s="103">
        <f t="shared" si="0"/>
        <v>53494.400000000001</v>
      </c>
      <c r="L35" s="66">
        <v>33729.69</v>
      </c>
      <c r="M35" s="67"/>
      <c r="N35" s="67"/>
      <c r="O35" s="67"/>
      <c r="P35" s="63" t="s">
        <v>122</v>
      </c>
      <c r="Q35" s="63"/>
      <c r="R35" s="68">
        <f t="shared" si="3"/>
        <v>33729.69</v>
      </c>
      <c r="S35" s="65"/>
      <c r="T35" s="69">
        <f t="shared" si="4"/>
        <v>33729.69</v>
      </c>
      <c r="U35" s="65"/>
      <c r="V35" s="65"/>
      <c r="W35" s="65"/>
      <c r="X35" s="65"/>
      <c r="Y35" s="65"/>
      <c r="Z35" s="68">
        <f t="shared" si="1"/>
        <v>33729.69</v>
      </c>
      <c r="AA35" s="65"/>
      <c r="AB35" s="69">
        <f t="shared" si="2"/>
        <v>33729.69</v>
      </c>
      <c r="AC35" s="65"/>
      <c r="AD35" s="65"/>
      <c r="AE35" s="65"/>
      <c r="AF35" s="65"/>
      <c r="AG35" s="65"/>
      <c r="AH35" s="68">
        <f t="shared" si="5"/>
        <v>33729.69</v>
      </c>
      <c r="AI35" s="65"/>
      <c r="AJ35" s="69">
        <f t="shared" si="6"/>
        <v>33729.69</v>
      </c>
      <c r="AK35" s="65"/>
      <c r="AL35" s="65"/>
      <c r="AM35" s="65"/>
      <c r="AN35" s="65"/>
      <c r="AO35" s="65"/>
      <c r="AP35" s="68">
        <f t="shared" si="7"/>
        <v>33729.69</v>
      </c>
      <c r="AQ35" s="65"/>
      <c r="AR35" s="69">
        <f t="shared" si="8"/>
        <v>33729.69</v>
      </c>
      <c r="AS35" s="65"/>
      <c r="AT35" s="65"/>
      <c r="AU35" s="65"/>
      <c r="AV35" s="65"/>
      <c r="AW35" s="65"/>
      <c r="AX35" s="68">
        <f t="shared" si="9"/>
        <v>33729.69</v>
      </c>
      <c r="AY35" s="65"/>
      <c r="AZ35" s="69">
        <f t="shared" si="10"/>
        <v>33729.69</v>
      </c>
      <c r="BA35" s="65"/>
      <c r="BB35" s="65"/>
      <c r="BC35" s="65"/>
      <c r="BD35" s="65"/>
      <c r="BE35" s="65"/>
      <c r="BF35" s="70"/>
      <c r="BG35" s="70"/>
      <c r="BH35" s="70"/>
    </row>
    <row r="36" spans="1:60" s="71" customFormat="1" x14ac:dyDescent="0.25">
      <c r="A36" s="100" t="s">
        <v>232</v>
      </c>
      <c r="B36" s="100" t="s">
        <v>158</v>
      </c>
      <c r="C36" s="100" t="s">
        <v>159</v>
      </c>
      <c r="D36" s="101" t="s">
        <v>160</v>
      </c>
      <c r="E36" s="100" t="s">
        <v>233</v>
      </c>
      <c r="F36" s="100" t="s">
        <v>174</v>
      </c>
      <c r="G36" s="100" t="s">
        <v>175</v>
      </c>
      <c r="H36" s="100" t="s">
        <v>176</v>
      </c>
      <c r="I36" s="102">
        <v>6317</v>
      </c>
      <c r="J36" s="100" t="s">
        <v>234</v>
      </c>
      <c r="K36" s="103">
        <f t="shared" si="0"/>
        <v>57863.72</v>
      </c>
      <c r="L36" s="66">
        <v>36484.67</v>
      </c>
      <c r="M36" s="67"/>
      <c r="N36" s="67"/>
      <c r="O36" s="67"/>
      <c r="P36" s="63" t="s">
        <v>122</v>
      </c>
      <c r="Q36" s="63"/>
      <c r="R36" s="68">
        <f t="shared" si="3"/>
        <v>36484.67</v>
      </c>
      <c r="S36" s="65"/>
      <c r="T36" s="69">
        <f t="shared" si="4"/>
        <v>36484.67</v>
      </c>
      <c r="U36" s="65"/>
      <c r="V36" s="65"/>
      <c r="W36" s="65"/>
      <c r="X36" s="65"/>
      <c r="Y36" s="65"/>
      <c r="Z36" s="68">
        <f t="shared" si="1"/>
        <v>36484.67</v>
      </c>
      <c r="AA36" s="65"/>
      <c r="AB36" s="69">
        <f t="shared" si="2"/>
        <v>36484.67</v>
      </c>
      <c r="AC36" s="65"/>
      <c r="AD36" s="65"/>
      <c r="AE36" s="65"/>
      <c r="AF36" s="65"/>
      <c r="AG36" s="65"/>
      <c r="AH36" s="68">
        <f t="shared" si="5"/>
        <v>36484.67</v>
      </c>
      <c r="AI36" s="65"/>
      <c r="AJ36" s="69">
        <f t="shared" si="6"/>
        <v>36484.67</v>
      </c>
      <c r="AK36" s="65"/>
      <c r="AL36" s="65"/>
      <c r="AM36" s="65"/>
      <c r="AN36" s="65"/>
      <c r="AO36" s="65"/>
      <c r="AP36" s="68">
        <f t="shared" si="7"/>
        <v>36484.67</v>
      </c>
      <c r="AQ36" s="65"/>
      <c r="AR36" s="69">
        <f t="shared" si="8"/>
        <v>36484.67</v>
      </c>
      <c r="AS36" s="65"/>
      <c r="AT36" s="65"/>
      <c r="AU36" s="65"/>
      <c r="AV36" s="65"/>
      <c r="AW36" s="65"/>
      <c r="AX36" s="68">
        <f t="shared" si="9"/>
        <v>36484.67</v>
      </c>
      <c r="AY36" s="65"/>
      <c r="AZ36" s="69">
        <f t="shared" si="10"/>
        <v>36484.67</v>
      </c>
      <c r="BA36" s="65"/>
      <c r="BB36" s="65"/>
      <c r="BC36" s="65"/>
      <c r="BD36" s="65"/>
      <c r="BE36" s="65"/>
      <c r="BF36" s="70"/>
      <c r="BG36" s="70"/>
      <c r="BH36" s="70"/>
    </row>
    <row r="37" spans="1:60" s="71" customFormat="1" x14ac:dyDescent="0.25">
      <c r="A37" s="100" t="s">
        <v>235</v>
      </c>
      <c r="B37" s="100" t="s">
        <v>158</v>
      </c>
      <c r="C37" s="100" t="s">
        <v>159</v>
      </c>
      <c r="D37" s="101" t="s">
        <v>160</v>
      </c>
      <c r="E37" s="100" t="s">
        <v>236</v>
      </c>
      <c r="F37" s="100" t="s">
        <v>174</v>
      </c>
      <c r="G37" s="100" t="s">
        <v>175</v>
      </c>
      <c r="H37" s="100" t="s">
        <v>176</v>
      </c>
      <c r="I37" s="102">
        <v>924</v>
      </c>
      <c r="J37" s="100" t="s">
        <v>193</v>
      </c>
      <c r="K37" s="103">
        <f t="shared" si="0"/>
        <v>8463.84</v>
      </c>
      <c r="L37" s="66">
        <v>5336.68</v>
      </c>
      <c r="M37" s="67"/>
      <c r="N37" s="67"/>
      <c r="O37" s="67"/>
      <c r="P37" s="63" t="s">
        <v>122</v>
      </c>
      <c r="Q37" s="63"/>
      <c r="R37" s="68">
        <f t="shared" si="3"/>
        <v>5336.68</v>
      </c>
      <c r="S37" s="65"/>
      <c r="T37" s="69">
        <f t="shared" si="4"/>
        <v>5336.68</v>
      </c>
      <c r="U37" s="65"/>
      <c r="V37" s="65"/>
      <c r="W37" s="65"/>
      <c r="X37" s="65"/>
      <c r="Y37" s="65"/>
      <c r="Z37" s="68">
        <f t="shared" si="1"/>
        <v>5336.68</v>
      </c>
      <c r="AA37" s="65"/>
      <c r="AB37" s="69">
        <f t="shared" si="2"/>
        <v>5336.68</v>
      </c>
      <c r="AC37" s="65"/>
      <c r="AD37" s="65"/>
      <c r="AE37" s="65"/>
      <c r="AF37" s="65"/>
      <c r="AG37" s="65"/>
      <c r="AH37" s="68">
        <f t="shared" si="5"/>
        <v>5336.68</v>
      </c>
      <c r="AI37" s="65"/>
      <c r="AJ37" s="69">
        <f t="shared" si="6"/>
        <v>5336.68</v>
      </c>
      <c r="AK37" s="65"/>
      <c r="AL37" s="65"/>
      <c r="AM37" s="65"/>
      <c r="AN37" s="65"/>
      <c r="AO37" s="65"/>
      <c r="AP37" s="68">
        <f t="shared" si="7"/>
        <v>5336.68</v>
      </c>
      <c r="AQ37" s="65"/>
      <c r="AR37" s="69">
        <f t="shared" si="8"/>
        <v>5336.68</v>
      </c>
      <c r="AS37" s="65"/>
      <c r="AT37" s="65"/>
      <c r="AU37" s="65"/>
      <c r="AV37" s="65"/>
      <c r="AW37" s="65"/>
      <c r="AX37" s="68">
        <f t="shared" si="9"/>
        <v>5336.68</v>
      </c>
      <c r="AY37" s="65"/>
      <c r="AZ37" s="69">
        <f t="shared" si="10"/>
        <v>5336.68</v>
      </c>
      <c r="BA37" s="65"/>
      <c r="BB37" s="65"/>
      <c r="BC37" s="65"/>
      <c r="BD37" s="65"/>
      <c r="BE37" s="65"/>
      <c r="BF37" s="70"/>
      <c r="BG37" s="70"/>
      <c r="BH37" s="70"/>
    </row>
    <row r="38" spans="1:60" s="71" customFormat="1" x14ac:dyDescent="0.25">
      <c r="A38" s="100" t="s">
        <v>237</v>
      </c>
      <c r="B38" s="100" t="s">
        <v>158</v>
      </c>
      <c r="C38" s="100" t="s">
        <v>159</v>
      </c>
      <c r="D38" s="101" t="s">
        <v>160</v>
      </c>
      <c r="E38" s="100" t="s">
        <v>238</v>
      </c>
      <c r="F38" s="100" t="s">
        <v>174</v>
      </c>
      <c r="G38" s="100" t="s">
        <v>175</v>
      </c>
      <c r="H38" s="100" t="s">
        <v>176</v>
      </c>
      <c r="I38" s="102">
        <v>3120</v>
      </c>
      <c r="J38" s="100" t="s">
        <v>239</v>
      </c>
      <c r="K38" s="103">
        <f t="shared" si="0"/>
        <v>28579.200000000001</v>
      </c>
      <c r="L38" s="66">
        <v>18019.97</v>
      </c>
      <c r="M38" s="67"/>
      <c r="N38" s="67"/>
      <c r="O38" s="67"/>
      <c r="P38" s="63" t="s">
        <v>122</v>
      </c>
      <c r="Q38" s="63"/>
      <c r="R38" s="68">
        <f t="shared" si="3"/>
        <v>18019.97</v>
      </c>
      <c r="S38" s="65"/>
      <c r="T38" s="69">
        <f t="shared" si="4"/>
        <v>18019.97</v>
      </c>
      <c r="U38" s="65"/>
      <c r="V38" s="65"/>
      <c r="W38" s="65"/>
      <c r="X38" s="65"/>
      <c r="Y38" s="65"/>
      <c r="Z38" s="68">
        <f t="shared" si="1"/>
        <v>18019.97</v>
      </c>
      <c r="AA38" s="65"/>
      <c r="AB38" s="69">
        <f t="shared" si="2"/>
        <v>18019.97</v>
      </c>
      <c r="AC38" s="65"/>
      <c r="AD38" s="65"/>
      <c r="AE38" s="65"/>
      <c r="AF38" s="65"/>
      <c r="AG38" s="65"/>
      <c r="AH38" s="68">
        <f t="shared" si="5"/>
        <v>18019.97</v>
      </c>
      <c r="AI38" s="65"/>
      <c r="AJ38" s="69">
        <f t="shared" si="6"/>
        <v>18019.97</v>
      </c>
      <c r="AK38" s="65"/>
      <c r="AL38" s="65"/>
      <c r="AM38" s="65"/>
      <c r="AN38" s="65"/>
      <c r="AO38" s="65"/>
      <c r="AP38" s="68">
        <f t="shared" si="7"/>
        <v>18019.97</v>
      </c>
      <c r="AQ38" s="65"/>
      <c r="AR38" s="69">
        <f t="shared" si="8"/>
        <v>18019.97</v>
      </c>
      <c r="AS38" s="65"/>
      <c r="AT38" s="65"/>
      <c r="AU38" s="65"/>
      <c r="AV38" s="65"/>
      <c r="AW38" s="65"/>
      <c r="AX38" s="68">
        <f t="shared" si="9"/>
        <v>18019.97</v>
      </c>
      <c r="AY38" s="65"/>
      <c r="AZ38" s="69">
        <f t="shared" si="10"/>
        <v>18019.97</v>
      </c>
      <c r="BA38" s="65"/>
      <c r="BB38" s="65"/>
      <c r="BC38" s="65"/>
      <c r="BD38" s="65"/>
      <c r="BE38" s="65"/>
      <c r="BF38" s="70"/>
      <c r="BG38" s="70"/>
      <c r="BH38" s="70"/>
    </row>
    <row r="39" spans="1:60" s="71" customFormat="1" x14ac:dyDescent="0.25">
      <c r="A39" s="100" t="s">
        <v>240</v>
      </c>
      <c r="B39" s="100" t="s">
        <v>158</v>
      </c>
      <c r="C39" s="100" t="s">
        <v>159</v>
      </c>
      <c r="D39" s="101" t="s">
        <v>160</v>
      </c>
      <c r="E39" s="100" t="s">
        <v>241</v>
      </c>
      <c r="F39" s="100" t="s">
        <v>174</v>
      </c>
      <c r="G39" s="100" t="s">
        <v>175</v>
      </c>
      <c r="H39" s="100" t="s">
        <v>176</v>
      </c>
      <c r="I39" s="102">
        <v>5840</v>
      </c>
      <c r="J39" s="100" t="s">
        <v>165</v>
      </c>
      <c r="K39" s="103">
        <f t="shared" si="0"/>
        <v>53494.400000000001</v>
      </c>
      <c r="L39" s="66">
        <v>33729.69</v>
      </c>
      <c r="M39" s="67"/>
      <c r="N39" s="67"/>
      <c r="O39" s="67"/>
      <c r="P39" s="63" t="s">
        <v>122</v>
      </c>
      <c r="Q39" s="63"/>
      <c r="R39" s="68">
        <f t="shared" si="3"/>
        <v>33729.69</v>
      </c>
      <c r="S39" s="65"/>
      <c r="T39" s="69">
        <f t="shared" si="4"/>
        <v>33729.69</v>
      </c>
      <c r="U39" s="65"/>
      <c r="V39" s="65"/>
      <c r="W39" s="65"/>
      <c r="X39" s="65"/>
      <c r="Y39" s="65"/>
      <c r="Z39" s="68">
        <f t="shared" si="1"/>
        <v>33729.69</v>
      </c>
      <c r="AA39" s="65"/>
      <c r="AB39" s="69">
        <f t="shared" si="2"/>
        <v>33729.69</v>
      </c>
      <c r="AC39" s="65"/>
      <c r="AD39" s="65"/>
      <c r="AE39" s="65"/>
      <c r="AF39" s="65"/>
      <c r="AG39" s="65"/>
      <c r="AH39" s="68">
        <f t="shared" si="5"/>
        <v>33729.69</v>
      </c>
      <c r="AI39" s="65"/>
      <c r="AJ39" s="69">
        <f t="shared" si="6"/>
        <v>33729.69</v>
      </c>
      <c r="AK39" s="65"/>
      <c r="AL39" s="65"/>
      <c r="AM39" s="65"/>
      <c r="AN39" s="65"/>
      <c r="AO39" s="65"/>
      <c r="AP39" s="68">
        <f t="shared" si="7"/>
        <v>33729.69</v>
      </c>
      <c r="AQ39" s="65"/>
      <c r="AR39" s="69">
        <f t="shared" si="8"/>
        <v>33729.69</v>
      </c>
      <c r="AS39" s="65"/>
      <c r="AT39" s="65"/>
      <c r="AU39" s="65"/>
      <c r="AV39" s="65"/>
      <c r="AW39" s="65"/>
      <c r="AX39" s="68">
        <f t="shared" si="9"/>
        <v>33729.69</v>
      </c>
      <c r="AY39" s="65"/>
      <c r="AZ39" s="69">
        <f t="shared" si="10"/>
        <v>33729.69</v>
      </c>
      <c r="BA39" s="65"/>
      <c r="BB39" s="65"/>
      <c r="BC39" s="65"/>
      <c r="BD39" s="65"/>
      <c r="BE39" s="65"/>
      <c r="BF39" s="70"/>
      <c r="BG39" s="70"/>
      <c r="BH39" s="70"/>
    </row>
    <row r="40" spans="1:60" s="71" customFormat="1" x14ac:dyDescent="0.25">
      <c r="A40" s="100" t="s">
        <v>242</v>
      </c>
      <c r="B40" s="100" t="s">
        <v>158</v>
      </c>
      <c r="C40" s="100" t="s">
        <v>159</v>
      </c>
      <c r="D40" s="101" t="s">
        <v>160</v>
      </c>
      <c r="E40" s="100" t="s">
        <v>243</v>
      </c>
      <c r="F40" s="100" t="s">
        <v>174</v>
      </c>
      <c r="G40" s="100" t="s">
        <v>175</v>
      </c>
      <c r="H40" s="100" t="s">
        <v>176</v>
      </c>
      <c r="I40" s="102">
        <v>5840</v>
      </c>
      <c r="J40" s="100" t="s">
        <v>165</v>
      </c>
      <c r="K40" s="103">
        <f t="shared" si="0"/>
        <v>53494.400000000001</v>
      </c>
      <c r="L40" s="66">
        <v>33729.69</v>
      </c>
      <c r="M40" s="67"/>
      <c r="N40" s="67"/>
      <c r="O40" s="67"/>
      <c r="P40" s="63" t="s">
        <v>122</v>
      </c>
      <c r="Q40" s="63"/>
      <c r="R40" s="68">
        <f t="shared" si="3"/>
        <v>33729.69</v>
      </c>
      <c r="S40" s="65"/>
      <c r="T40" s="69">
        <f t="shared" si="4"/>
        <v>33729.69</v>
      </c>
      <c r="U40" s="65"/>
      <c r="V40" s="65"/>
      <c r="W40" s="65"/>
      <c r="X40" s="65"/>
      <c r="Y40" s="65"/>
      <c r="Z40" s="68">
        <f t="shared" ref="Z40:Z71" si="11">R40</f>
        <v>33729.69</v>
      </c>
      <c r="AA40" s="65"/>
      <c r="AB40" s="69">
        <f t="shared" ref="AB40:AB71" si="12">Z40+AA40</f>
        <v>33729.69</v>
      </c>
      <c r="AC40" s="65"/>
      <c r="AD40" s="65"/>
      <c r="AE40" s="65"/>
      <c r="AF40" s="65"/>
      <c r="AG40" s="65"/>
      <c r="AH40" s="68">
        <f t="shared" si="5"/>
        <v>33729.69</v>
      </c>
      <c r="AI40" s="65"/>
      <c r="AJ40" s="69">
        <f t="shared" si="6"/>
        <v>33729.69</v>
      </c>
      <c r="AK40" s="65"/>
      <c r="AL40" s="65"/>
      <c r="AM40" s="65"/>
      <c r="AN40" s="65"/>
      <c r="AO40" s="65"/>
      <c r="AP40" s="68">
        <f t="shared" si="7"/>
        <v>33729.69</v>
      </c>
      <c r="AQ40" s="65"/>
      <c r="AR40" s="69">
        <f t="shared" si="8"/>
        <v>33729.69</v>
      </c>
      <c r="AS40" s="65"/>
      <c r="AT40" s="65"/>
      <c r="AU40" s="65"/>
      <c r="AV40" s="65"/>
      <c r="AW40" s="65"/>
      <c r="AX40" s="68">
        <f t="shared" si="9"/>
        <v>33729.69</v>
      </c>
      <c r="AY40" s="65"/>
      <c r="AZ40" s="69">
        <f t="shared" si="10"/>
        <v>33729.69</v>
      </c>
      <c r="BA40" s="65"/>
      <c r="BB40" s="65"/>
      <c r="BC40" s="65"/>
      <c r="BD40" s="65"/>
      <c r="BE40" s="65"/>
      <c r="BF40" s="70"/>
      <c r="BG40" s="70"/>
      <c r="BH40" s="70"/>
    </row>
    <row r="41" spans="1:60" s="71" customFormat="1" x14ac:dyDescent="0.25">
      <c r="A41" s="100" t="s">
        <v>244</v>
      </c>
      <c r="B41" s="100" t="s">
        <v>158</v>
      </c>
      <c r="C41" s="100" t="s">
        <v>159</v>
      </c>
      <c r="D41" s="101" t="s">
        <v>160</v>
      </c>
      <c r="E41" s="100" t="s">
        <v>245</v>
      </c>
      <c r="F41" s="100" t="s">
        <v>174</v>
      </c>
      <c r="G41" s="100" t="s">
        <v>175</v>
      </c>
      <c r="H41" s="100" t="s">
        <v>176</v>
      </c>
      <c r="I41" s="102">
        <v>5840</v>
      </c>
      <c r="J41" s="100" t="s">
        <v>165</v>
      </c>
      <c r="K41" s="103">
        <f t="shared" si="0"/>
        <v>53494.400000000001</v>
      </c>
      <c r="L41" s="66">
        <v>33729.69</v>
      </c>
      <c r="M41" s="67"/>
      <c r="N41" s="67"/>
      <c r="O41" s="67"/>
      <c r="P41" s="63" t="s">
        <v>122</v>
      </c>
      <c r="Q41" s="63"/>
      <c r="R41" s="68">
        <f t="shared" si="3"/>
        <v>33729.69</v>
      </c>
      <c r="S41" s="65"/>
      <c r="T41" s="69">
        <f t="shared" si="4"/>
        <v>33729.69</v>
      </c>
      <c r="U41" s="65"/>
      <c r="V41" s="65"/>
      <c r="W41" s="65"/>
      <c r="X41" s="65"/>
      <c r="Y41" s="65"/>
      <c r="Z41" s="68">
        <f t="shared" si="11"/>
        <v>33729.69</v>
      </c>
      <c r="AA41" s="65"/>
      <c r="AB41" s="69">
        <f t="shared" si="12"/>
        <v>33729.69</v>
      </c>
      <c r="AC41" s="65"/>
      <c r="AD41" s="65"/>
      <c r="AE41" s="65"/>
      <c r="AF41" s="65"/>
      <c r="AG41" s="65"/>
      <c r="AH41" s="68">
        <f t="shared" si="5"/>
        <v>33729.69</v>
      </c>
      <c r="AI41" s="65"/>
      <c r="AJ41" s="69">
        <f t="shared" si="6"/>
        <v>33729.69</v>
      </c>
      <c r="AK41" s="65"/>
      <c r="AL41" s="65"/>
      <c r="AM41" s="65"/>
      <c r="AN41" s="65"/>
      <c r="AO41" s="65"/>
      <c r="AP41" s="68">
        <f t="shared" si="7"/>
        <v>33729.69</v>
      </c>
      <c r="AQ41" s="65"/>
      <c r="AR41" s="69">
        <f t="shared" si="8"/>
        <v>33729.69</v>
      </c>
      <c r="AS41" s="65"/>
      <c r="AT41" s="65"/>
      <c r="AU41" s="65"/>
      <c r="AV41" s="65"/>
      <c r="AW41" s="65"/>
      <c r="AX41" s="68">
        <f t="shared" si="9"/>
        <v>33729.69</v>
      </c>
      <c r="AY41" s="65"/>
      <c r="AZ41" s="69">
        <f t="shared" si="10"/>
        <v>33729.69</v>
      </c>
      <c r="BA41" s="65"/>
      <c r="BB41" s="65"/>
      <c r="BC41" s="65"/>
      <c r="BD41" s="65"/>
      <c r="BE41" s="65"/>
      <c r="BF41" s="70"/>
      <c r="BG41" s="70"/>
      <c r="BH41" s="70"/>
    </row>
    <row r="42" spans="1:60" s="71" customFormat="1" x14ac:dyDescent="0.25">
      <c r="A42" s="100" t="s">
        <v>246</v>
      </c>
      <c r="B42" s="100" t="s">
        <v>158</v>
      </c>
      <c r="C42" s="100" t="s">
        <v>159</v>
      </c>
      <c r="D42" s="101" t="s">
        <v>160</v>
      </c>
      <c r="E42" s="100" t="s">
        <v>247</v>
      </c>
      <c r="F42" s="100" t="s">
        <v>174</v>
      </c>
      <c r="G42" s="100" t="s">
        <v>175</v>
      </c>
      <c r="H42" s="100" t="s">
        <v>176</v>
      </c>
      <c r="I42" s="102">
        <v>225</v>
      </c>
      <c r="J42" s="100" t="s">
        <v>168</v>
      </c>
      <c r="K42" s="103">
        <f t="shared" si="0"/>
        <v>2061</v>
      </c>
      <c r="L42" s="66">
        <v>1299.52</v>
      </c>
      <c r="M42" s="67"/>
      <c r="N42" s="67"/>
      <c r="O42" s="67"/>
      <c r="P42" s="63" t="s">
        <v>122</v>
      </c>
      <c r="Q42" s="63"/>
      <c r="R42" s="68">
        <f t="shared" si="3"/>
        <v>1299.52</v>
      </c>
      <c r="S42" s="65"/>
      <c r="T42" s="69">
        <f t="shared" si="4"/>
        <v>1299.52</v>
      </c>
      <c r="U42" s="65"/>
      <c r="V42" s="65"/>
      <c r="W42" s="65"/>
      <c r="X42" s="65"/>
      <c r="Y42" s="65"/>
      <c r="Z42" s="68">
        <f t="shared" si="11"/>
        <v>1299.52</v>
      </c>
      <c r="AA42" s="65"/>
      <c r="AB42" s="69">
        <f t="shared" si="12"/>
        <v>1299.52</v>
      </c>
      <c r="AC42" s="65"/>
      <c r="AD42" s="65"/>
      <c r="AE42" s="65"/>
      <c r="AF42" s="65"/>
      <c r="AG42" s="65"/>
      <c r="AH42" s="68">
        <f t="shared" si="5"/>
        <v>1299.52</v>
      </c>
      <c r="AI42" s="65"/>
      <c r="AJ42" s="69">
        <f t="shared" si="6"/>
        <v>1299.52</v>
      </c>
      <c r="AK42" s="65"/>
      <c r="AL42" s="65"/>
      <c r="AM42" s="65"/>
      <c r="AN42" s="65"/>
      <c r="AO42" s="65"/>
      <c r="AP42" s="68">
        <f t="shared" si="7"/>
        <v>1299.52</v>
      </c>
      <c r="AQ42" s="65"/>
      <c r="AR42" s="69">
        <f t="shared" si="8"/>
        <v>1299.52</v>
      </c>
      <c r="AS42" s="65"/>
      <c r="AT42" s="65"/>
      <c r="AU42" s="65"/>
      <c r="AV42" s="65"/>
      <c r="AW42" s="65"/>
      <c r="AX42" s="68">
        <f t="shared" si="9"/>
        <v>1299.52</v>
      </c>
      <c r="AY42" s="65"/>
      <c r="AZ42" s="69">
        <f t="shared" si="10"/>
        <v>1299.52</v>
      </c>
      <c r="BA42" s="65"/>
      <c r="BB42" s="65"/>
      <c r="BC42" s="65"/>
      <c r="BD42" s="65"/>
      <c r="BE42" s="65"/>
      <c r="BF42" s="70"/>
      <c r="BG42" s="70"/>
      <c r="BH42" s="70"/>
    </row>
    <row r="43" spans="1:60" s="71" customFormat="1" x14ac:dyDescent="0.25">
      <c r="A43" s="100" t="s">
        <v>248</v>
      </c>
      <c r="B43" s="100" t="s">
        <v>158</v>
      </c>
      <c r="C43" s="100" t="s">
        <v>159</v>
      </c>
      <c r="D43" s="101" t="s">
        <v>160</v>
      </c>
      <c r="E43" s="100" t="s">
        <v>249</v>
      </c>
      <c r="F43" s="100" t="s">
        <v>174</v>
      </c>
      <c r="G43" s="100" t="s">
        <v>175</v>
      </c>
      <c r="H43" s="100" t="s">
        <v>176</v>
      </c>
      <c r="I43" s="102">
        <v>100</v>
      </c>
      <c r="J43" s="100" t="s">
        <v>190</v>
      </c>
      <c r="K43" s="103">
        <f t="shared" si="0"/>
        <v>916</v>
      </c>
      <c r="L43" s="66">
        <v>577.55999999999995</v>
      </c>
      <c r="M43" s="67"/>
      <c r="N43" s="67"/>
      <c r="O43" s="67"/>
      <c r="P43" s="63" t="s">
        <v>122</v>
      </c>
      <c r="Q43" s="63"/>
      <c r="R43" s="68">
        <f t="shared" si="3"/>
        <v>577.55999999999995</v>
      </c>
      <c r="S43" s="65"/>
      <c r="T43" s="69">
        <f t="shared" si="4"/>
        <v>577.55999999999995</v>
      </c>
      <c r="U43" s="65"/>
      <c r="V43" s="65"/>
      <c r="W43" s="65"/>
      <c r="X43" s="65"/>
      <c r="Y43" s="65"/>
      <c r="Z43" s="68">
        <f t="shared" si="11"/>
        <v>577.55999999999995</v>
      </c>
      <c r="AA43" s="65"/>
      <c r="AB43" s="69">
        <f t="shared" si="12"/>
        <v>577.55999999999995</v>
      </c>
      <c r="AC43" s="65"/>
      <c r="AD43" s="65"/>
      <c r="AE43" s="65"/>
      <c r="AF43" s="65"/>
      <c r="AG43" s="65"/>
      <c r="AH43" s="68">
        <f t="shared" si="5"/>
        <v>577.55999999999995</v>
      </c>
      <c r="AI43" s="65"/>
      <c r="AJ43" s="69">
        <f t="shared" si="6"/>
        <v>577.55999999999995</v>
      </c>
      <c r="AK43" s="65"/>
      <c r="AL43" s="65"/>
      <c r="AM43" s="65"/>
      <c r="AN43" s="65"/>
      <c r="AO43" s="65"/>
      <c r="AP43" s="68">
        <f t="shared" si="7"/>
        <v>577.55999999999995</v>
      </c>
      <c r="AQ43" s="65"/>
      <c r="AR43" s="69">
        <f t="shared" si="8"/>
        <v>577.55999999999995</v>
      </c>
      <c r="AS43" s="65"/>
      <c r="AT43" s="65"/>
      <c r="AU43" s="65"/>
      <c r="AV43" s="65"/>
      <c r="AW43" s="65"/>
      <c r="AX43" s="68">
        <f t="shared" si="9"/>
        <v>577.55999999999995</v>
      </c>
      <c r="AY43" s="65"/>
      <c r="AZ43" s="69">
        <f t="shared" si="10"/>
        <v>577.55999999999995</v>
      </c>
      <c r="BA43" s="65"/>
      <c r="BB43" s="65"/>
      <c r="BC43" s="65"/>
      <c r="BD43" s="65"/>
      <c r="BE43" s="65"/>
      <c r="BF43" s="70"/>
      <c r="BG43" s="70"/>
      <c r="BH43" s="70"/>
    </row>
    <row r="44" spans="1:60" s="71" customFormat="1" x14ac:dyDescent="0.25">
      <c r="A44" s="100" t="s">
        <v>250</v>
      </c>
      <c r="B44" s="100" t="s">
        <v>158</v>
      </c>
      <c r="C44" s="100" t="s">
        <v>159</v>
      </c>
      <c r="D44" s="101" t="s">
        <v>160</v>
      </c>
      <c r="E44" s="100" t="s">
        <v>251</v>
      </c>
      <c r="F44" s="100" t="s">
        <v>174</v>
      </c>
      <c r="G44" s="100" t="s">
        <v>175</v>
      </c>
      <c r="H44" s="100" t="s">
        <v>176</v>
      </c>
      <c r="I44" s="102">
        <v>1425</v>
      </c>
      <c r="J44" s="100" t="s">
        <v>239</v>
      </c>
      <c r="K44" s="103">
        <f t="shared" si="0"/>
        <v>13053</v>
      </c>
      <c r="L44" s="66">
        <v>8230.2800000000007</v>
      </c>
      <c r="M44" s="67"/>
      <c r="N44" s="67"/>
      <c r="O44" s="67"/>
      <c r="P44" s="63" t="s">
        <v>122</v>
      </c>
      <c r="Q44" s="63"/>
      <c r="R44" s="68">
        <f t="shared" si="3"/>
        <v>8230.2800000000007</v>
      </c>
      <c r="S44" s="65"/>
      <c r="T44" s="69">
        <f t="shared" si="4"/>
        <v>8230.2800000000007</v>
      </c>
      <c r="U44" s="65"/>
      <c r="V44" s="65"/>
      <c r="W44" s="65"/>
      <c r="X44" s="65"/>
      <c r="Y44" s="65"/>
      <c r="Z44" s="68">
        <f t="shared" si="11"/>
        <v>8230.2800000000007</v>
      </c>
      <c r="AA44" s="65"/>
      <c r="AB44" s="69">
        <f t="shared" si="12"/>
        <v>8230.2800000000007</v>
      </c>
      <c r="AC44" s="65"/>
      <c r="AD44" s="65"/>
      <c r="AE44" s="65"/>
      <c r="AF44" s="65"/>
      <c r="AG44" s="65"/>
      <c r="AH44" s="68">
        <f t="shared" si="5"/>
        <v>8230.2800000000007</v>
      </c>
      <c r="AI44" s="65"/>
      <c r="AJ44" s="69">
        <f t="shared" si="6"/>
        <v>8230.2800000000007</v>
      </c>
      <c r="AK44" s="65"/>
      <c r="AL44" s="65"/>
      <c r="AM44" s="65"/>
      <c r="AN44" s="65"/>
      <c r="AO44" s="65"/>
      <c r="AP44" s="68">
        <f t="shared" si="7"/>
        <v>8230.2800000000007</v>
      </c>
      <c r="AQ44" s="65"/>
      <c r="AR44" s="69">
        <f t="shared" si="8"/>
        <v>8230.2800000000007</v>
      </c>
      <c r="AS44" s="65"/>
      <c r="AT44" s="65"/>
      <c r="AU44" s="65"/>
      <c r="AV44" s="65"/>
      <c r="AW44" s="65"/>
      <c r="AX44" s="68">
        <f t="shared" si="9"/>
        <v>8230.2800000000007</v>
      </c>
      <c r="AY44" s="65"/>
      <c r="AZ44" s="69">
        <f t="shared" si="10"/>
        <v>8230.2800000000007</v>
      </c>
      <c r="BA44" s="65"/>
      <c r="BB44" s="65"/>
      <c r="BC44" s="65"/>
      <c r="BD44" s="65"/>
      <c r="BE44" s="65"/>
      <c r="BF44" s="70"/>
      <c r="BG44" s="70"/>
      <c r="BH44" s="70"/>
    </row>
    <row r="45" spans="1:60" s="71" customFormat="1" x14ac:dyDescent="0.25">
      <c r="A45" s="100" t="s">
        <v>252</v>
      </c>
      <c r="B45" s="100" t="s">
        <v>158</v>
      </c>
      <c r="C45" s="100" t="s">
        <v>159</v>
      </c>
      <c r="D45" s="101" t="s">
        <v>160</v>
      </c>
      <c r="E45" s="100" t="s">
        <v>253</v>
      </c>
      <c r="F45" s="100" t="s">
        <v>174</v>
      </c>
      <c r="G45" s="100" t="s">
        <v>175</v>
      </c>
      <c r="H45" s="100" t="s">
        <v>176</v>
      </c>
      <c r="I45" s="102">
        <v>876</v>
      </c>
      <c r="J45" s="100" t="s">
        <v>239</v>
      </c>
      <c r="K45" s="103">
        <f t="shared" si="0"/>
        <v>8024.16</v>
      </c>
      <c r="L45" s="66">
        <v>5059.45</v>
      </c>
      <c r="M45" s="67"/>
      <c r="N45" s="67"/>
      <c r="O45" s="67"/>
      <c r="P45" s="63" t="s">
        <v>122</v>
      </c>
      <c r="Q45" s="63"/>
      <c r="R45" s="68">
        <f t="shared" si="3"/>
        <v>5059.45</v>
      </c>
      <c r="S45" s="65"/>
      <c r="T45" s="69">
        <f t="shared" si="4"/>
        <v>5059.45</v>
      </c>
      <c r="U45" s="65"/>
      <c r="V45" s="65"/>
      <c r="W45" s="65"/>
      <c r="X45" s="65"/>
      <c r="Y45" s="65"/>
      <c r="Z45" s="68">
        <f t="shared" si="11"/>
        <v>5059.45</v>
      </c>
      <c r="AA45" s="65"/>
      <c r="AB45" s="69">
        <f t="shared" si="12"/>
        <v>5059.45</v>
      </c>
      <c r="AC45" s="65"/>
      <c r="AD45" s="65"/>
      <c r="AE45" s="65"/>
      <c r="AF45" s="65"/>
      <c r="AG45" s="65"/>
      <c r="AH45" s="68">
        <f t="shared" si="5"/>
        <v>5059.45</v>
      </c>
      <c r="AI45" s="65"/>
      <c r="AJ45" s="69">
        <f t="shared" si="6"/>
        <v>5059.45</v>
      </c>
      <c r="AK45" s="65"/>
      <c r="AL45" s="65"/>
      <c r="AM45" s="65"/>
      <c r="AN45" s="65"/>
      <c r="AO45" s="65"/>
      <c r="AP45" s="68">
        <f t="shared" si="7"/>
        <v>5059.45</v>
      </c>
      <c r="AQ45" s="65"/>
      <c r="AR45" s="69">
        <f t="shared" si="8"/>
        <v>5059.45</v>
      </c>
      <c r="AS45" s="65"/>
      <c r="AT45" s="65"/>
      <c r="AU45" s="65"/>
      <c r="AV45" s="65"/>
      <c r="AW45" s="65"/>
      <c r="AX45" s="68">
        <f t="shared" si="9"/>
        <v>5059.45</v>
      </c>
      <c r="AY45" s="65"/>
      <c r="AZ45" s="69">
        <f t="shared" si="10"/>
        <v>5059.45</v>
      </c>
      <c r="BA45" s="65"/>
      <c r="BB45" s="65"/>
      <c r="BC45" s="65"/>
      <c r="BD45" s="65"/>
      <c r="BE45" s="65"/>
      <c r="BF45" s="70"/>
      <c r="BG45" s="70"/>
      <c r="BH45" s="70"/>
    </row>
    <row r="46" spans="1:60" s="71" customFormat="1" x14ac:dyDescent="0.25">
      <c r="A46" s="100" t="s">
        <v>254</v>
      </c>
      <c r="B46" s="100" t="s">
        <v>158</v>
      </c>
      <c r="C46" s="100" t="s">
        <v>159</v>
      </c>
      <c r="D46" s="101" t="s">
        <v>160</v>
      </c>
      <c r="E46" s="100" t="s">
        <v>255</v>
      </c>
      <c r="F46" s="100" t="s">
        <v>174</v>
      </c>
      <c r="G46" s="100" t="s">
        <v>175</v>
      </c>
      <c r="H46" s="100" t="s">
        <v>176</v>
      </c>
      <c r="I46" s="102">
        <v>5840</v>
      </c>
      <c r="J46" s="100" t="s">
        <v>165</v>
      </c>
      <c r="K46" s="103">
        <f t="shared" si="0"/>
        <v>53494.400000000001</v>
      </c>
      <c r="L46" s="66">
        <v>33729.69</v>
      </c>
      <c r="M46" s="67"/>
      <c r="N46" s="67"/>
      <c r="O46" s="67"/>
      <c r="P46" s="63" t="s">
        <v>122</v>
      </c>
      <c r="Q46" s="63"/>
      <c r="R46" s="68">
        <f t="shared" si="3"/>
        <v>33729.69</v>
      </c>
      <c r="S46" s="65"/>
      <c r="T46" s="69">
        <f t="shared" si="4"/>
        <v>33729.69</v>
      </c>
      <c r="U46" s="65"/>
      <c r="V46" s="65"/>
      <c r="W46" s="65"/>
      <c r="X46" s="65"/>
      <c r="Y46" s="65"/>
      <c r="Z46" s="68">
        <f t="shared" si="11"/>
        <v>33729.69</v>
      </c>
      <c r="AA46" s="65"/>
      <c r="AB46" s="69">
        <f t="shared" si="12"/>
        <v>33729.69</v>
      </c>
      <c r="AC46" s="65"/>
      <c r="AD46" s="65"/>
      <c r="AE46" s="65"/>
      <c r="AF46" s="65"/>
      <c r="AG46" s="65"/>
      <c r="AH46" s="68">
        <f t="shared" si="5"/>
        <v>33729.69</v>
      </c>
      <c r="AI46" s="65"/>
      <c r="AJ46" s="69">
        <f t="shared" si="6"/>
        <v>33729.69</v>
      </c>
      <c r="AK46" s="65"/>
      <c r="AL46" s="65"/>
      <c r="AM46" s="65"/>
      <c r="AN46" s="65"/>
      <c r="AO46" s="65"/>
      <c r="AP46" s="68">
        <f t="shared" si="7"/>
        <v>33729.69</v>
      </c>
      <c r="AQ46" s="65"/>
      <c r="AR46" s="69">
        <f t="shared" si="8"/>
        <v>33729.69</v>
      </c>
      <c r="AS46" s="65"/>
      <c r="AT46" s="65"/>
      <c r="AU46" s="65"/>
      <c r="AV46" s="65"/>
      <c r="AW46" s="65"/>
      <c r="AX46" s="68">
        <f t="shared" si="9"/>
        <v>33729.69</v>
      </c>
      <c r="AY46" s="65"/>
      <c r="AZ46" s="69">
        <f t="shared" si="10"/>
        <v>33729.69</v>
      </c>
      <c r="BA46" s="65"/>
      <c r="BB46" s="65"/>
      <c r="BC46" s="65"/>
      <c r="BD46" s="65"/>
      <c r="BE46" s="65"/>
      <c r="BF46" s="70"/>
      <c r="BG46" s="70"/>
      <c r="BH46" s="70"/>
    </row>
    <row r="47" spans="1:60" s="71" customFormat="1" x14ac:dyDescent="0.25">
      <c r="A47" s="100" t="s">
        <v>256</v>
      </c>
      <c r="B47" s="100" t="s">
        <v>158</v>
      </c>
      <c r="C47" s="100" t="s">
        <v>159</v>
      </c>
      <c r="D47" s="101" t="s">
        <v>160</v>
      </c>
      <c r="E47" s="100" t="s">
        <v>257</v>
      </c>
      <c r="F47" s="100" t="s">
        <v>174</v>
      </c>
      <c r="G47" s="100" t="s">
        <v>175</v>
      </c>
      <c r="H47" s="100" t="s">
        <v>176</v>
      </c>
      <c r="I47" s="102">
        <v>5130</v>
      </c>
      <c r="J47" s="100" t="s">
        <v>177</v>
      </c>
      <c r="K47" s="103">
        <f t="shared" si="0"/>
        <v>46990.8</v>
      </c>
      <c r="L47" s="66">
        <v>29628.99</v>
      </c>
      <c r="M47" s="67"/>
      <c r="N47" s="67"/>
      <c r="O47" s="67"/>
      <c r="P47" s="63" t="s">
        <v>122</v>
      </c>
      <c r="Q47" s="63"/>
      <c r="R47" s="68">
        <f t="shared" si="3"/>
        <v>29628.99</v>
      </c>
      <c r="S47" s="65"/>
      <c r="T47" s="69">
        <f t="shared" si="4"/>
        <v>29628.99</v>
      </c>
      <c r="U47" s="65"/>
      <c r="V47" s="65"/>
      <c r="W47" s="65"/>
      <c r="X47" s="65"/>
      <c r="Y47" s="65"/>
      <c r="Z47" s="68">
        <f t="shared" si="11"/>
        <v>29628.99</v>
      </c>
      <c r="AA47" s="65"/>
      <c r="AB47" s="69">
        <f t="shared" si="12"/>
        <v>29628.99</v>
      </c>
      <c r="AC47" s="65"/>
      <c r="AD47" s="65"/>
      <c r="AE47" s="65"/>
      <c r="AF47" s="65"/>
      <c r="AG47" s="65"/>
      <c r="AH47" s="68">
        <f t="shared" si="5"/>
        <v>29628.99</v>
      </c>
      <c r="AI47" s="65"/>
      <c r="AJ47" s="69">
        <f t="shared" si="6"/>
        <v>29628.99</v>
      </c>
      <c r="AK47" s="65"/>
      <c r="AL47" s="65"/>
      <c r="AM47" s="65"/>
      <c r="AN47" s="65"/>
      <c r="AO47" s="65"/>
      <c r="AP47" s="68">
        <f t="shared" si="7"/>
        <v>29628.99</v>
      </c>
      <c r="AQ47" s="65"/>
      <c r="AR47" s="69">
        <f t="shared" si="8"/>
        <v>29628.99</v>
      </c>
      <c r="AS47" s="65"/>
      <c r="AT47" s="65"/>
      <c r="AU47" s="65"/>
      <c r="AV47" s="65"/>
      <c r="AW47" s="65"/>
      <c r="AX47" s="68">
        <f t="shared" si="9"/>
        <v>29628.99</v>
      </c>
      <c r="AY47" s="65"/>
      <c r="AZ47" s="69">
        <f t="shared" si="10"/>
        <v>29628.99</v>
      </c>
      <c r="BA47" s="65"/>
      <c r="BB47" s="65"/>
      <c r="BC47" s="65"/>
      <c r="BD47" s="65"/>
      <c r="BE47" s="65"/>
      <c r="BF47" s="70"/>
      <c r="BG47" s="70"/>
      <c r="BH47" s="70"/>
    </row>
    <row r="48" spans="1:60" s="71" customFormat="1" x14ac:dyDescent="0.25">
      <c r="A48" s="100" t="s">
        <v>258</v>
      </c>
      <c r="B48" s="100" t="s">
        <v>158</v>
      </c>
      <c r="C48" s="100" t="s">
        <v>159</v>
      </c>
      <c r="D48" s="101" t="s">
        <v>160</v>
      </c>
      <c r="E48" s="100" t="s">
        <v>259</v>
      </c>
      <c r="F48" s="100" t="s">
        <v>174</v>
      </c>
      <c r="G48" s="100" t="s">
        <v>175</v>
      </c>
      <c r="H48" s="100" t="s">
        <v>176</v>
      </c>
      <c r="I48" s="102">
        <v>362</v>
      </c>
      <c r="J48" s="100" t="s">
        <v>190</v>
      </c>
      <c r="K48" s="103">
        <f t="shared" si="0"/>
        <v>3315.92</v>
      </c>
      <c r="L48" s="66">
        <v>2090.7800000000002</v>
      </c>
      <c r="M48" s="67"/>
      <c r="N48" s="67"/>
      <c r="O48" s="67"/>
      <c r="P48" s="63" t="s">
        <v>122</v>
      </c>
      <c r="Q48" s="63"/>
      <c r="R48" s="68">
        <f t="shared" si="3"/>
        <v>2090.7800000000002</v>
      </c>
      <c r="S48" s="65"/>
      <c r="T48" s="69">
        <f t="shared" si="4"/>
        <v>2090.7800000000002</v>
      </c>
      <c r="U48" s="65"/>
      <c r="V48" s="65"/>
      <c r="W48" s="65"/>
      <c r="X48" s="65"/>
      <c r="Y48" s="65"/>
      <c r="Z48" s="68">
        <f t="shared" si="11"/>
        <v>2090.7800000000002</v>
      </c>
      <c r="AA48" s="65"/>
      <c r="AB48" s="69">
        <f t="shared" si="12"/>
        <v>2090.7800000000002</v>
      </c>
      <c r="AC48" s="65"/>
      <c r="AD48" s="65"/>
      <c r="AE48" s="65"/>
      <c r="AF48" s="65"/>
      <c r="AG48" s="65"/>
      <c r="AH48" s="68">
        <f t="shared" si="5"/>
        <v>2090.7800000000002</v>
      </c>
      <c r="AI48" s="65"/>
      <c r="AJ48" s="69">
        <f t="shared" si="6"/>
        <v>2090.7800000000002</v>
      </c>
      <c r="AK48" s="65"/>
      <c r="AL48" s="65"/>
      <c r="AM48" s="65"/>
      <c r="AN48" s="65"/>
      <c r="AO48" s="65"/>
      <c r="AP48" s="68">
        <f t="shared" si="7"/>
        <v>2090.7800000000002</v>
      </c>
      <c r="AQ48" s="65"/>
      <c r="AR48" s="69">
        <f t="shared" si="8"/>
        <v>2090.7800000000002</v>
      </c>
      <c r="AS48" s="65"/>
      <c r="AT48" s="65"/>
      <c r="AU48" s="65"/>
      <c r="AV48" s="65"/>
      <c r="AW48" s="65"/>
      <c r="AX48" s="68">
        <f t="shared" si="9"/>
        <v>2090.7800000000002</v>
      </c>
      <c r="AY48" s="65"/>
      <c r="AZ48" s="69">
        <f t="shared" si="10"/>
        <v>2090.7800000000002</v>
      </c>
      <c r="BA48" s="65"/>
      <c r="BB48" s="65"/>
      <c r="BC48" s="65"/>
      <c r="BD48" s="65"/>
      <c r="BE48" s="65"/>
      <c r="BF48" s="70"/>
      <c r="BG48" s="70"/>
      <c r="BH48" s="70"/>
    </row>
    <row r="49" spans="1:60" s="71" customFormat="1" x14ac:dyDescent="0.25">
      <c r="A49" s="100" t="s">
        <v>260</v>
      </c>
      <c r="B49" s="100" t="s">
        <v>158</v>
      </c>
      <c r="C49" s="100" t="s">
        <v>159</v>
      </c>
      <c r="D49" s="101" t="s">
        <v>160</v>
      </c>
      <c r="E49" s="100" t="s">
        <v>261</v>
      </c>
      <c r="F49" s="100" t="s">
        <v>174</v>
      </c>
      <c r="G49" s="100" t="s">
        <v>175</v>
      </c>
      <c r="H49" s="100" t="s">
        <v>176</v>
      </c>
      <c r="I49" s="102">
        <v>2541</v>
      </c>
      <c r="J49" s="100" t="s">
        <v>193</v>
      </c>
      <c r="K49" s="103">
        <f t="shared" si="0"/>
        <v>23275.56</v>
      </c>
      <c r="L49" s="66">
        <v>14675.88</v>
      </c>
      <c r="M49" s="67"/>
      <c r="N49" s="67"/>
      <c r="O49" s="67"/>
      <c r="P49" s="63" t="s">
        <v>122</v>
      </c>
      <c r="Q49" s="63"/>
      <c r="R49" s="68">
        <f t="shared" si="3"/>
        <v>14675.88</v>
      </c>
      <c r="S49" s="65"/>
      <c r="T49" s="69">
        <f t="shared" si="4"/>
        <v>14675.88</v>
      </c>
      <c r="U49" s="65"/>
      <c r="V49" s="65"/>
      <c r="W49" s="65"/>
      <c r="X49" s="65"/>
      <c r="Y49" s="65"/>
      <c r="Z49" s="68">
        <f t="shared" si="11"/>
        <v>14675.88</v>
      </c>
      <c r="AA49" s="65"/>
      <c r="AB49" s="69">
        <f t="shared" si="12"/>
        <v>14675.88</v>
      </c>
      <c r="AC49" s="65"/>
      <c r="AD49" s="65"/>
      <c r="AE49" s="65"/>
      <c r="AF49" s="65"/>
      <c r="AG49" s="65"/>
      <c r="AH49" s="68">
        <f t="shared" si="5"/>
        <v>14675.88</v>
      </c>
      <c r="AI49" s="65"/>
      <c r="AJ49" s="69">
        <f t="shared" si="6"/>
        <v>14675.88</v>
      </c>
      <c r="AK49" s="65"/>
      <c r="AL49" s="65"/>
      <c r="AM49" s="65"/>
      <c r="AN49" s="65"/>
      <c r="AO49" s="65"/>
      <c r="AP49" s="68">
        <f t="shared" si="7"/>
        <v>14675.88</v>
      </c>
      <c r="AQ49" s="65"/>
      <c r="AR49" s="69">
        <f t="shared" si="8"/>
        <v>14675.88</v>
      </c>
      <c r="AS49" s="65"/>
      <c r="AT49" s="65"/>
      <c r="AU49" s="65"/>
      <c r="AV49" s="65"/>
      <c r="AW49" s="65"/>
      <c r="AX49" s="68">
        <f t="shared" si="9"/>
        <v>14675.88</v>
      </c>
      <c r="AY49" s="65"/>
      <c r="AZ49" s="69">
        <f t="shared" si="10"/>
        <v>14675.88</v>
      </c>
      <c r="BA49" s="65"/>
      <c r="BB49" s="65"/>
      <c r="BC49" s="65"/>
      <c r="BD49" s="65"/>
      <c r="BE49" s="65"/>
      <c r="BF49" s="70"/>
      <c r="BG49" s="70"/>
      <c r="BH49" s="70"/>
    </row>
    <row r="50" spans="1:60" s="71" customFormat="1" x14ac:dyDescent="0.25">
      <c r="A50" s="100" t="s">
        <v>262</v>
      </c>
      <c r="B50" s="100" t="s">
        <v>158</v>
      </c>
      <c r="C50" s="100" t="s">
        <v>159</v>
      </c>
      <c r="D50" s="101" t="s">
        <v>160</v>
      </c>
      <c r="E50" s="100" t="s">
        <v>263</v>
      </c>
      <c r="F50" s="100" t="s">
        <v>174</v>
      </c>
      <c r="G50" s="100" t="s">
        <v>175</v>
      </c>
      <c r="H50" s="100" t="s">
        <v>176</v>
      </c>
      <c r="I50" s="102">
        <v>10000</v>
      </c>
      <c r="J50" s="100" t="s">
        <v>239</v>
      </c>
      <c r="K50" s="103">
        <f t="shared" si="0"/>
        <v>91600</v>
      </c>
      <c r="L50" s="66">
        <v>57756.32</v>
      </c>
      <c r="M50" s="67"/>
      <c r="N50" s="67"/>
      <c r="O50" s="67"/>
      <c r="P50" s="63" t="s">
        <v>122</v>
      </c>
      <c r="Q50" s="63"/>
      <c r="R50" s="68">
        <f t="shared" si="3"/>
        <v>57756.32</v>
      </c>
      <c r="S50" s="65"/>
      <c r="T50" s="69">
        <f t="shared" si="4"/>
        <v>57756.32</v>
      </c>
      <c r="U50" s="65"/>
      <c r="V50" s="65"/>
      <c r="W50" s="65"/>
      <c r="X50" s="65"/>
      <c r="Y50" s="65"/>
      <c r="Z50" s="68">
        <f t="shared" si="11"/>
        <v>57756.32</v>
      </c>
      <c r="AA50" s="65"/>
      <c r="AB50" s="69">
        <f t="shared" si="12"/>
        <v>57756.32</v>
      </c>
      <c r="AC50" s="65"/>
      <c r="AD50" s="65"/>
      <c r="AE50" s="65"/>
      <c r="AF50" s="65"/>
      <c r="AG50" s="65"/>
      <c r="AH50" s="68">
        <f t="shared" si="5"/>
        <v>57756.32</v>
      </c>
      <c r="AI50" s="65"/>
      <c r="AJ50" s="69">
        <f t="shared" si="6"/>
        <v>57756.32</v>
      </c>
      <c r="AK50" s="65"/>
      <c r="AL50" s="65"/>
      <c r="AM50" s="65"/>
      <c r="AN50" s="65"/>
      <c r="AO50" s="65"/>
      <c r="AP50" s="68">
        <f t="shared" si="7"/>
        <v>57756.32</v>
      </c>
      <c r="AQ50" s="65"/>
      <c r="AR50" s="69">
        <f t="shared" si="8"/>
        <v>57756.32</v>
      </c>
      <c r="AS50" s="65"/>
      <c r="AT50" s="65"/>
      <c r="AU50" s="65"/>
      <c r="AV50" s="65"/>
      <c r="AW50" s="65"/>
      <c r="AX50" s="68">
        <f t="shared" si="9"/>
        <v>57756.32</v>
      </c>
      <c r="AY50" s="65"/>
      <c r="AZ50" s="69">
        <f t="shared" si="10"/>
        <v>57756.32</v>
      </c>
      <c r="BA50" s="65"/>
      <c r="BB50" s="65"/>
      <c r="BC50" s="65"/>
      <c r="BD50" s="65"/>
      <c r="BE50" s="65"/>
      <c r="BF50" s="70"/>
      <c r="BG50" s="70"/>
      <c r="BH50" s="70"/>
    </row>
    <row r="51" spans="1:60" s="71" customFormat="1" x14ac:dyDescent="0.25">
      <c r="A51" s="100" t="s">
        <v>264</v>
      </c>
      <c r="B51" s="100" t="s">
        <v>158</v>
      </c>
      <c r="C51" s="100" t="s">
        <v>159</v>
      </c>
      <c r="D51" s="101" t="s">
        <v>160</v>
      </c>
      <c r="E51" s="100" t="s">
        <v>265</v>
      </c>
      <c r="F51" s="100" t="s">
        <v>174</v>
      </c>
      <c r="G51" s="100" t="s">
        <v>175</v>
      </c>
      <c r="H51" s="100" t="s">
        <v>176</v>
      </c>
      <c r="I51" s="102">
        <v>1425</v>
      </c>
      <c r="J51" s="100" t="s">
        <v>239</v>
      </c>
      <c r="K51" s="103">
        <f t="shared" si="0"/>
        <v>13053</v>
      </c>
      <c r="L51" s="66">
        <v>8230.2800000000007</v>
      </c>
      <c r="M51" s="67"/>
      <c r="N51" s="67"/>
      <c r="O51" s="67"/>
      <c r="P51" s="63" t="s">
        <v>122</v>
      </c>
      <c r="Q51" s="63"/>
      <c r="R51" s="68">
        <f t="shared" si="3"/>
        <v>8230.2800000000007</v>
      </c>
      <c r="S51" s="65"/>
      <c r="T51" s="69">
        <f t="shared" si="4"/>
        <v>8230.2800000000007</v>
      </c>
      <c r="U51" s="65"/>
      <c r="V51" s="65"/>
      <c r="W51" s="65"/>
      <c r="X51" s="65"/>
      <c r="Y51" s="65"/>
      <c r="Z51" s="68">
        <f t="shared" si="11"/>
        <v>8230.2800000000007</v>
      </c>
      <c r="AA51" s="65"/>
      <c r="AB51" s="69">
        <f t="shared" si="12"/>
        <v>8230.2800000000007</v>
      </c>
      <c r="AC51" s="65"/>
      <c r="AD51" s="65"/>
      <c r="AE51" s="65"/>
      <c r="AF51" s="65"/>
      <c r="AG51" s="65"/>
      <c r="AH51" s="68">
        <f t="shared" si="5"/>
        <v>8230.2800000000007</v>
      </c>
      <c r="AI51" s="65"/>
      <c r="AJ51" s="69">
        <f t="shared" si="6"/>
        <v>8230.2800000000007</v>
      </c>
      <c r="AK51" s="65"/>
      <c r="AL51" s="65"/>
      <c r="AM51" s="65"/>
      <c r="AN51" s="65"/>
      <c r="AO51" s="65"/>
      <c r="AP51" s="68">
        <f t="shared" si="7"/>
        <v>8230.2800000000007</v>
      </c>
      <c r="AQ51" s="65"/>
      <c r="AR51" s="69">
        <f t="shared" si="8"/>
        <v>8230.2800000000007</v>
      </c>
      <c r="AS51" s="65"/>
      <c r="AT51" s="65"/>
      <c r="AU51" s="65"/>
      <c r="AV51" s="65"/>
      <c r="AW51" s="65"/>
      <c r="AX51" s="68">
        <f t="shared" si="9"/>
        <v>8230.2800000000007</v>
      </c>
      <c r="AY51" s="65"/>
      <c r="AZ51" s="69">
        <f t="shared" si="10"/>
        <v>8230.2800000000007</v>
      </c>
      <c r="BA51" s="65"/>
      <c r="BB51" s="65"/>
      <c r="BC51" s="65"/>
      <c r="BD51" s="65"/>
      <c r="BE51" s="65"/>
      <c r="BF51" s="70"/>
      <c r="BG51" s="70"/>
      <c r="BH51" s="70"/>
    </row>
    <row r="52" spans="1:60" s="71" customFormat="1" x14ac:dyDescent="0.25">
      <c r="A52" s="100" t="s">
        <v>266</v>
      </c>
      <c r="B52" s="100" t="s">
        <v>158</v>
      </c>
      <c r="C52" s="100" t="s">
        <v>159</v>
      </c>
      <c r="D52" s="101" t="s">
        <v>160</v>
      </c>
      <c r="E52" s="100" t="s">
        <v>267</v>
      </c>
      <c r="F52" s="100" t="s">
        <v>174</v>
      </c>
      <c r="G52" s="100" t="s">
        <v>175</v>
      </c>
      <c r="H52" s="100" t="s">
        <v>176</v>
      </c>
      <c r="I52" s="102">
        <v>3120</v>
      </c>
      <c r="J52" s="100" t="s">
        <v>239</v>
      </c>
      <c r="K52" s="103">
        <f t="shared" si="0"/>
        <v>28579.200000000001</v>
      </c>
      <c r="L52" s="66">
        <v>18019.97</v>
      </c>
      <c r="M52" s="67"/>
      <c r="N52" s="67"/>
      <c r="O52" s="67"/>
      <c r="P52" s="63" t="s">
        <v>122</v>
      </c>
      <c r="Q52" s="63"/>
      <c r="R52" s="68">
        <f t="shared" si="3"/>
        <v>18019.97</v>
      </c>
      <c r="S52" s="65"/>
      <c r="T52" s="69">
        <f t="shared" si="4"/>
        <v>18019.97</v>
      </c>
      <c r="U52" s="65"/>
      <c r="V52" s="65"/>
      <c r="W52" s="65"/>
      <c r="X52" s="65"/>
      <c r="Y52" s="65"/>
      <c r="Z52" s="68">
        <f t="shared" si="11"/>
        <v>18019.97</v>
      </c>
      <c r="AA52" s="65"/>
      <c r="AB52" s="69">
        <f t="shared" si="12"/>
        <v>18019.97</v>
      </c>
      <c r="AC52" s="65"/>
      <c r="AD52" s="65"/>
      <c r="AE52" s="65"/>
      <c r="AF52" s="65"/>
      <c r="AG52" s="65"/>
      <c r="AH52" s="68">
        <f t="shared" si="5"/>
        <v>18019.97</v>
      </c>
      <c r="AI52" s="65"/>
      <c r="AJ52" s="69">
        <f t="shared" si="6"/>
        <v>18019.97</v>
      </c>
      <c r="AK52" s="65"/>
      <c r="AL52" s="65"/>
      <c r="AM52" s="65"/>
      <c r="AN52" s="65"/>
      <c r="AO52" s="65"/>
      <c r="AP52" s="68">
        <f t="shared" si="7"/>
        <v>18019.97</v>
      </c>
      <c r="AQ52" s="65"/>
      <c r="AR52" s="69">
        <f t="shared" si="8"/>
        <v>18019.97</v>
      </c>
      <c r="AS52" s="65"/>
      <c r="AT52" s="65"/>
      <c r="AU52" s="65"/>
      <c r="AV52" s="65"/>
      <c r="AW52" s="65"/>
      <c r="AX52" s="68">
        <f t="shared" si="9"/>
        <v>18019.97</v>
      </c>
      <c r="AY52" s="65"/>
      <c r="AZ52" s="69">
        <f t="shared" si="10"/>
        <v>18019.97</v>
      </c>
      <c r="BA52" s="65"/>
      <c r="BB52" s="65"/>
      <c r="BC52" s="65"/>
      <c r="BD52" s="65"/>
      <c r="BE52" s="65"/>
      <c r="BF52" s="70"/>
      <c r="BG52" s="70"/>
      <c r="BH52" s="70"/>
    </row>
    <row r="53" spans="1:60" s="71" customFormat="1" x14ac:dyDescent="0.25">
      <c r="A53" s="100" t="s">
        <v>268</v>
      </c>
      <c r="B53" s="100" t="s">
        <v>158</v>
      </c>
      <c r="C53" s="100" t="s">
        <v>159</v>
      </c>
      <c r="D53" s="101" t="s">
        <v>160</v>
      </c>
      <c r="E53" s="100" t="s">
        <v>269</v>
      </c>
      <c r="F53" s="100" t="s">
        <v>174</v>
      </c>
      <c r="G53" s="100" t="s">
        <v>175</v>
      </c>
      <c r="H53" s="100" t="s">
        <v>176</v>
      </c>
      <c r="I53" s="102">
        <v>960</v>
      </c>
      <c r="J53" s="100" t="s">
        <v>196</v>
      </c>
      <c r="K53" s="103">
        <f t="shared" si="0"/>
        <v>8793.6</v>
      </c>
      <c r="L53" s="66">
        <v>5544.61</v>
      </c>
      <c r="M53" s="67"/>
      <c r="N53" s="67"/>
      <c r="O53" s="67"/>
      <c r="P53" s="63" t="s">
        <v>122</v>
      </c>
      <c r="Q53" s="63"/>
      <c r="R53" s="68">
        <f t="shared" si="3"/>
        <v>5544.61</v>
      </c>
      <c r="S53" s="65"/>
      <c r="T53" s="69">
        <f t="shared" si="4"/>
        <v>5544.61</v>
      </c>
      <c r="U53" s="65"/>
      <c r="V53" s="65"/>
      <c r="W53" s="65"/>
      <c r="X53" s="65"/>
      <c r="Y53" s="65"/>
      <c r="Z53" s="68">
        <f t="shared" si="11"/>
        <v>5544.61</v>
      </c>
      <c r="AA53" s="65"/>
      <c r="AB53" s="69">
        <f t="shared" si="12"/>
        <v>5544.61</v>
      </c>
      <c r="AC53" s="65"/>
      <c r="AD53" s="65"/>
      <c r="AE53" s="65"/>
      <c r="AF53" s="65"/>
      <c r="AG53" s="65"/>
      <c r="AH53" s="68">
        <f t="shared" si="5"/>
        <v>5544.61</v>
      </c>
      <c r="AI53" s="65"/>
      <c r="AJ53" s="69">
        <f t="shared" si="6"/>
        <v>5544.61</v>
      </c>
      <c r="AK53" s="65"/>
      <c r="AL53" s="65"/>
      <c r="AM53" s="65"/>
      <c r="AN53" s="65"/>
      <c r="AO53" s="65"/>
      <c r="AP53" s="68">
        <f t="shared" si="7"/>
        <v>5544.61</v>
      </c>
      <c r="AQ53" s="65"/>
      <c r="AR53" s="69">
        <f t="shared" si="8"/>
        <v>5544.61</v>
      </c>
      <c r="AS53" s="65"/>
      <c r="AT53" s="65"/>
      <c r="AU53" s="65"/>
      <c r="AV53" s="65"/>
      <c r="AW53" s="65"/>
      <c r="AX53" s="68">
        <f t="shared" si="9"/>
        <v>5544.61</v>
      </c>
      <c r="AY53" s="65"/>
      <c r="AZ53" s="69">
        <f t="shared" si="10"/>
        <v>5544.61</v>
      </c>
      <c r="BA53" s="65"/>
      <c r="BB53" s="65"/>
      <c r="BC53" s="65"/>
      <c r="BD53" s="65"/>
      <c r="BE53" s="65"/>
      <c r="BF53" s="70"/>
      <c r="BG53" s="70"/>
      <c r="BH53" s="70"/>
    </row>
    <row r="54" spans="1:60" s="71" customFormat="1" x14ac:dyDescent="0.25">
      <c r="A54" s="100" t="s">
        <v>270</v>
      </c>
      <c r="B54" s="100" t="s">
        <v>158</v>
      </c>
      <c r="C54" s="100" t="s">
        <v>159</v>
      </c>
      <c r="D54" s="101" t="s">
        <v>160</v>
      </c>
      <c r="E54" s="100" t="s">
        <v>271</v>
      </c>
      <c r="F54" s="100" t="s">
        <v>174</v>
      </c>
      <c r="G54" s="100" t="s">
        <v>175</v>
      </c>
      <c r="H54" s="100" t="s">
        <v>176</v>
      </c>
      <c r="I54" s="102">
        <v>2547</v>
      </c>
      <c r="J54" s="100" t="s">
        <v>239</v>
      </c>
      <c r="K54" s="103">
        <f t="shared" si="0"/>
        <v>23330.52</v>
      </c>
      <c r="L54" s="66">
        <v>14710.53</v>
      </c>
      <c r="M54" s="67"/>
      <c r="N54" s="67"/>
      <c r="O54" s="67"/>
      <c r="P54" s="63" t="s">
        <v>122</v>
      </c>
      <c r="Q54" s="63"/>
      <c r="R54" s="68">
        <f t="shared" si="3"/>
        <v>14710.53</v>
      </c>
      <c r="S54" s="65"/>
      <c r="T54" s="69">
        <f t="shared" si="4"/>
        <v>14710.53</v>
      </c>
      <c r="U54" s="65"/>
      <c r="V54" s="65"/>
      <c r="W54" s="65"/>
      <c r="X54" s="65"/>
      <c r="Y54" s="65"/>
      <c r="Z54" s="68">
        <f t="shared" si="11"/>
        <v>14710.53</v>
      </c>
      <c r="AA54" s="65"/>
      <c r="AB54" s="69">
        <f t="shared" si="12"/>
        <v>14710.53</v>
      </c>
      <c r="AC54" s="65"/>
      <c r="AD54" s="65"/>
      <c r="AE54" s="65"/>
      <c r="AF54" s="65"/>
      <c r="AG54" s="65"/>
      <c r="AH54" s="68">
        <f t="shared" si="5"/>
        <v>14710.53</v>
      </c>
      <c r="AI54" s="65"/>
      <c r="AJ54" s="69">
        <f t="shared" si="6"/>
        <v>14710.53</v>
      </c>
      <c r="AK54" s="65"/>
      <c r="AL54" s="65"/>
      <c r="AM54" s="65"/>
      <c r="AN54" s="65"/>
      <c r="AO54" s="65"/>
      <c r="AP54" s="68">
        <f t="shared" si="7"/>
        <v>14710.53</v>
      </c>
      <c r="AQ54" s="65"/>
      <c r="AR54" s="69">
        <f t="shared" si="8"/>
        <v>14710.53</v>
      </c>
      <c r="AS54" s="65"/>
      <c r="AT54" s="65"/>
      <c r="AU54" s="65"/>
      <c r="AV54" s="65"/>
      <c r="AW54" s="65"/>
      <c r="AX54" s="68">
        <f t="shared" si="9"/>
        <v>14710.53</v>
      </c>
      <c r="AY54" s="65"/>
      <c r="AZ54" s="69">
        <f t="shared" si="10"/>
        <v>14710.53</v>
      </c>
      <c r="BA54" s="65"/>
      <c r="BB54" s="65"/>
      <c r="BC54" s="65"/>
      <c r="BD54" s="65"/>
      <c r="BE54" s="65"/>
      <c r="BF54" s="70"/>
      <c r="BG54" s="70"/>
      <c r="BH54" s="70"/>
    </row>
    <row r="55" spans="1:60" s="71" customFormat="1" x14ac:dyDescent="0.25">
      <c r="A55" s="100" t="s">
        <v>272</v>
      </c>
      <c r="B55" s="100" t="s">
        <v>158</v>
      </c>
      <c r="C55" s="100" t="s">
        <v>159</v>
      </c>
      <c r="D55" s="101" t="s">
        <v>160</v>
      </c>
      <c r="E55" s="100" t="s">
        <v>273</v>
      </c>
      <c r="F55" s="100" t="s">
        <v>174</v>
      </c>
      <c r="G55" s="100" t="s">
        <v>175</v>
      </c>
      <c r="H55" s="100" t="s">
        <v>176</v>
      </c>
      <c r="I55" s="102">
        <v>2115</v>
      </c>
      <c r="J55" s="100" t="s">
        <v>239</v>
      </c>
      <c r="K55" s="103">
        <f t="shared" si="0"/>
        <v>19373.400000000001</v>
      </c>
      <c r="L55" s="66">
        <v>12215.46</v>
      </c>
      <c r="M55" s="67"/>
      <c r="N55" s="67"/>
      <c r="O55" s="67"/>
      <c r="P55" s="63" t="s">
        <v>122</v>
      </c>
      <c r="Q55" s="63"/>
      <c r="R55" s="68">
        <f t="shared" si="3"/>
        <v>12215.46</v>
      </c>
      <c r="S55" s="65"/>
      <c r="T55" s="69">
        <f t="shared" si="4"/>
        <v>12215.46</v>
      </c>
      <c r="U55" s="65"/>
      <c r="V55" s="65"/>
      <c r="W55" s="65"/>
      <c r="X55" s="65"/>
      <c r="Y55" s="65"/>
      <c r="Z55" s="68">
        <f t="shared" si="11"/>
        <v>12215.46</v>
      </c>
      <c r="AA55" s="65"/>
      <c r="AB55" s="69">
        <f t="shared" si="12"/>
        <v>12215.46</v>
      </c>
      <c r="AC55" s="65"/>
      <c r="AD55" s="65"/>
      <c r="AE55" s="65"/>
      <c r="AF55" s="65"/>
      <c r="AG55" s="65"/>
      <c r="AH55" s="68">
        <f t="shared" si="5"/>
        <v>12215.46</v>
      </c>
      <c r="AI55" s="65"/>
      <c r="AJ55" s="69">
        <f t="shared" si="6"/>
        <v>12215.46</v>
      </c>
      <c r="AK55" s="65"/>
      <c r="AL55" s="65"/>
      <c r="AM55" s="65"/>
      <c r="AN55" s="65"/>
      <c r="AO55" s="65"/>
      <c r="AP55" s="68">
        <f t="shared" si="7"/>
        <v>12215.46</v>
      </c>
      <c r="AQ55" s="65"/>
      <c r="AR55" s="69">
        <f t="shared" si="8"/>
        <v>12215.46</v>
      </c>
      <c r="AS55" s="65"/>
      <c r="AT55" s="65"/>
      <c r="AU55" s="65"/>
      <c r="AV55" s="65"/>
      <c r="AW55" s="65"/>
      <c r="AX55" s="68">
        <f t="shared" si="9"/>
        <v>12215.46</v>
      </c>
      <c r="AY55" s="65"/>
      <c r="AZ55" s="69">
        <f t="shared" si="10"/>
        <v>12215.46</v>
      </c>
      <c r="BA55" s="65"/>
      <c r="BB55" s="65"/>
      <c r="BC55" s="65"/>
      <c r="BD55" s="65"/>
      <c r="BE55" s="65"/>
      <c r="BF55" s="70"/>
      <c r="BG55" s="70"/>
      <c r="BH55" s="70"/>
    </row>
    <row r="56" spans="1:60" s="71" customFormat="1" x14ac:dyDescent="0.25">
      <c r="A56" s="100" t="s">
        <v>274</v>
      </c>
      <c r="B56" s="100" t="s">
        <v>158</v>
      </c>
      <c r="C56" s="100" t="s">
        <v>159</v>
      </c>
      <c r="D56" s="101" t="s">
        <v>160</v>
      </c>
      <c r="E56" s="100" t="s">
        <v>275</v>
      </c>
      <c r="F56" s="100" t="s">
        <v>276</v>
      </c>
      <c r="G56" s="100" t="s">
        <v>277</v>
      </c>
      <c r="H56" s="100" t="s">
        <v>278</v>
      </c>
      <c r="I56" s="102">
        <v>8906</v>
      </c>
      <c r="J56" s="100" t="s">
        <v>177</v>
      </c>
      <c r="K56" s="103">
        <f t="shared" si="0"/>
        <v>81578.960000000006</v>
      </c>
      <c r="L56" s="66">
        <v>31682.87</v>
      </c>
      <c r="M56" s="67"/>
      <c r="N56" s="67"/>
      <c r="O56" s="67"/>
      <c r="P56" s="63" t="s">
        <v>120</v>
      </c>
      <c r="Q56" s="63">
        <v>4</v>
      </c>
      <c r="R56" s="68">
        <f t="shared" si="3"/>
        <v>31682.87</v>
      </c>
      <c r="S56" s="65"/>
      <c r="T56" s="69">
        <f t="shared" si="4"/>
        <v>31682.87</v>
      </c>
      <c r="U56" s="65"/>
      <c r="V56" s="65"/>
      <c r="W56" s="65"/>
      <c r="X56" s="65"/>
      <c r="Y56" s="65"/>
      <c r="Z56" s="68">
        <f t="shared" si="11"/>
        <v>31682.87</v>
      </c>
      <c r="AA56" s="65"/>
      <c r="AB56" s="69">
        <f t="shared" si="12"/>
        <v>31682.87</v>
      </c>
      <c r="AC56" s="65"/>
      <c r="AD56" s="65"/>
      <c r="AE56" s="65"/>
      <c r="AF56" s="65"/>
      <c r="AG56" s="65"/>
      <c r="AH56" s="68">
        <f t="shared" si="5"/>
        <v>31682.87</v>
      </c>
      <c r="AI56" s="65"/>
      <c r="AJ56" s="69">
        <f t="shared" si="6"/>
        <v>31682.87</v>
      </c>
      <c r="AK56" s="65"/>
      <c r="AL56" s="65"/>
      <c r="AM56" s="65"/>
      <c r="AN56" s="65"/>
      <c r="AO56" s="65"/>
      <c r="AP56" s="68">
        <f t="shared" si="7"/>
        <v>31682.87</v>
      </c>
      <c r="AQ56" s="65"/>
      <c r="AR56" s="69">
        <f t="shared" si="8"/>
        <v>31682.87</v>
      </c>
      <c r="AS56" s="65"/>
      <c r="AT56" s="65"/>
      <c r="AU56" s="65"/>
      <c r="AV56" s="65"/>
      <c r="AW56" s="65"/>
      <c r="AX56" s="68">
        <f t="shared" si="9"/>
        <v>31682.87</v>
      </c>
      <c r="AY56" s="65"/>
      <c r="AZ56" s="69">
        <f t="shared" si="10"/>
        <v>31682.87</v>
      </c>
      <c r="BA56" s="65"/>
      <c r="BB56" s="65"/>
      <c r="BC56" s="65"/>
      <c r="BD56" s="65"/>
      <c r="BE56" s="65"/>
      <c r="BF56" s="70"/>
      <c r="BG56" s="70" t="s">
        <v>767</v>
      </c>
      <c r="BH56" s="70" t="s">
        <v>792</v>
      </c>
    </row>
    <row r="57" spans="1:60" s="71" customFormat="1" x14ac:dyDescent="0.25">
      <c r="A57" s="100" t="s">
        <v>279</v>
      </c>
      <c r="B57" s="100" t="s">
        <v>158</v>
      </c>
      <c r="C57" s="100" t="s">
        <v>159</v>
      </c>
      <c r="D57" s="101" t="s">
        <v>160</v>
      </c>
      <c r="E57" s="100" t="s">
        <v>280</v>
      </c>
      <c r="F57" s="100" t="s">
        <v>276</v>
      </c>
      <c r="G57" s="100" t="s">
        <v>277</v>
      </c>
      <c r="H57" s="100" t="s">
        <v>278</v>
      </c>
      <c r="I57" s="102">
        <v>17751</v>
      </c>
      <c r="J57" s="100" t="s">
        <v>165</v>
      </c>
      <c r="K57" s="103">
        <f t="shared" si="0"/>
        <v>162599.16</v>
      </c>
      <c r="L57" s="66">
        <v>63148.73</v>
      </c>
      <c r="M57" s="67"/>
      <c r="N57" s="67"/>
      <c r="O57" s="67"/>
      <c r="P57" s="63" t="s">
        <v>120</v>
      </c>
      <c r="Q57" s="63">
        <v>3</v>
      </c>
      <c r="R57" s="68">
        <f t="shared" si="3"/>
        <v>63148.73</v>
      </c>
      <c r="S57" s="65"/>
      <c r="T57" s="69">
        <f t="shared" si="4"/>
        <v>63148.73</v>
      </c>
      <c r="U57" s="65"/>
      <c r="V57" s="65"/>
      <c r="W57" s="65"/>
      <c r="X57" s="65"/>
      <c r="Y57" s="65"/>
      <c r="Z57" s="68">
        <f t="shared" si="11"/>
        <v>63148.73</v>
      </c>
      <c r="AA57" s="65"/>
      <c r="AB57" s="69">
        <f t="shared" si="12"/>
        <v>63148.73</v>
      </c>
      <c r="AC57" s="65"/>
      <c r="AD57" s="65"/>
      <c r="AE57" s="65"/>
      <c r="AF57" s="65"/>
      <c r="AG57" s="65"/>
      <c r="AH57" s="68">
        <f t="shared" si="5"/>
        <v>63148.73</v>
      </c>
      <c r="AI57" s="65"/>
      <c r="AJ57" s="69">
        <f t="shared" si="6"/>
        <v>63148.73</v>
      </c>
      <c r="AK57" s="65"/>
      <c r="AL57" s="65"/>
      <c r="AM57" s="65"/>
      <c r="AN57" s="65"/>
      <c r="AO57" s="65"/>
      <c r="AP57" s="68">
        <f t="shared" si="7"/>
        <v>63148.73</v>
      </c>
      <c r="AQ57" s="65"/>
      <c r="AR57" s="69">
        <f t="shared" si="8"/>
        <v>63148.73</v>
      </c>
      <c r="AS57" s="65"/>
      <c r="AT57" s="65"/>
      <c r="AU57" s="65"/>
      <c r="AV57" s="65"/>
      <c r="AW57" s="65"/>
      <c r="AX57" s="68">
        <f t="shared" si="9"/>
        <v>63148.73</v>
      </c>
      <c r="AY57" s="65"/>
      <c r="AZ57" s="69">
        <f t="shared" si="10"/>
        <v>63148.73</v>
      </c>
      <c r="BA57" s="65"/>
      <c r="BB57" s="65"/>
      <c r="BC57" s="65"/>
      <c r="BD57" s="65"/>
      <c r="BE57" s="65"/>
      <c r="BF57" s="70"/>
      <c r="BG57" s="70" t="s">
        <v>767</v>
      </c>
      <c r="BH57" s="70" t="s">
        <v>793</v>
      </c>
    </row>
    <row r="58" spans="1:60" s="71" customFormat="1" x14ac:dyDescent="0.25">
      <c r="A58" s="100" t="s">
        <v>281</v>
      </c>
      <c r="B58" s="100" t="s">
        <v>158</v>
      </c>
      <c r="C58" s="100" t="s">
        <v>159</v>
      </c>
      <c r="D58" s="101" t="s">
        <v>160</v>
      </c>
      <c r="E58" s="100" t="s">
        <v>282</v>
      </c>
      <c r="F58" s="100" t="s">
        <v>276</v>
      </c>
      <c r="G58" s="100" t="s">
        <v>277</v>
      </c>
      <c r="H58" s="100" t="s">
        <v>278</v>
      </c>
      <c r="I58" s="102">
        <v>27402</v>
      </c>
      <c r="J58" s="100" t="s">
        <v>201</v>
      </c>
      <c r="K58" s="103">
        <f t="shared" si="0"/>
        <v>251002.32</v>
      </c>
      <c r="L58" s="66">
        <v>97481.919999999998</v>
      </c>
      <c r="M58" s="67"/>
      <c r="N58" s="67"/>
      <c r="O58" s="67"/>
      <c r="P58" s="63" t="s">
        <v>122</v>
      </c>
      <c r="Q58" s="63"/>
      <c r="R58" s="68">
        <f t="shared" si="3"/>
        <v>97481.919999999998</v>
      </c>
      <c r="S58" s="65"/>
      <c r="T58" s="69">
        <f t="shared" si="4"/>
        <v>97481.919999999998</v>
      </c>
      <c r="U58" s="65"/>
      <c r="V58" s="65"/>
      <c r="W58" s="65"/>
      <c r="X58" s="65"/>
      <c r="Y58" s="65"/>
      <c r="Z58" s="68">
        <f t="shared" si="11"/>
        <v>97481.919999999998</v>
      </c>
      <c r="AA58" s="65"/>
      <c r="AB58" s="69">
        <f t="shared" si="12"/>
        <v>97481.919999999998</v>
      </c>
      <c r="AC58" s="65"/>
      <c r="AD58" s="65"/>
      <c r="AE58" s="65"/>
      <c r="AF58" s="65"/>
      <c r="AG58" s="65"/>
      <c r="AH58" s="68">
        <f t="shared" si="5"/>
        <v>97481.919999999998</v>
      </c>
      <c r="AI58" s="65"/>
      <c r="AJ58" s="69">
        <f t="shared" si="6"/>
        <v>97481.919999999998</v>
      </c>
      <c r="AK58" s="65"/>
      <c r="AL58" s="65"/>
      <c r="AM58" s="65"/>
      <c r="AN58" s="65"/>
      <c r="AO58" s="65"/>
      <c r="AP58" s="68">
        <f t="shared" si="7"/>
        <v>97481.919999999998</v>
      </c>
      <c r="AQ58" s="65"/>
      <c r="AR58" s="69">
        <f t="shared" si="8"/>
        <v>97481.919999999998</v>
      </c>
      <c r="AS58" s="65"/>
      <c r="AT58" s="65"/>
      <c r="AU58" s="65"/>
      <c r="AV58" s="65"/>
      <c r="AW58" s="65"/>
      <c r="AX58" s="68">
        <f t="shared" si="9"/>
        <v>97481.919999999998</v>
      </c>
      <c r="AY58" s="65"/>
      <c r="AZ58" s="69">
        <f t="shared" si="10"/>
        <v>97481.919999999998</v>
      </c>
      <c r="BA58" s="65"/>
      <c r="BB58" s="65"/>
      <c r="BC58" s="65"/>
      <c r="BD58" s="65"/>
      <c r="BE58" s="65"/>
      <c r="BF58" s="70"/>
      <c r="BG58" s="70"/>
      <c r="BH58" s="70"/>
    </row>
    <row r="59" spans="1:60" s="71" customFormat="1" x14ac:dyDescent="0.25">
      <c r="A59" s="100" t="s">
        <v>283</v>
      </c>
      <c r="B59" s="100" t="s">
        <v>158</v>
      </c>
      <c r="C59" s="100" t="s">
        <v>159</v>
      </c>
      <c r="D59" s="101" t="s">
        <v>160</v>
      </c>
      <c r="E59" s="100" t="s">
        <v>284</v>
      </c>
      <c r="F59" s="100" t="s">
        <v>276</v>
      </c>
      <c r="G59" s="100" t="s">
        <v>277</v>
      </c>
      <c r="H59" s="100" t="s">
        <v>278</v>
      </c>
      <c r="I59" s="102">
        <v>4000</v>
      </c>
      <c r="J59" s="100" t="s">
        <v>196</v>
      </c>
      <c r="K59" s="103">
        <f t="shared" si="0"/>
        <v>36640</v>
      </c>
      <c r="L59" s="66">
        <v>14229.9</v>
      </c>
      <c r="M59" s="67"/>
      <c r="N59" s="67"/>
      <c r="O59" s="67"/>
      <c r="P59" s="63" t="s">
        <v>122</v>
      </c>
      <c r="Q59" s="63"/>
      <c r="R59" s="68">
        <f t="shared" si="3"/>
        <v>14229.9</v>
      </c>
      <c r="S59" s="65"/>
      <c r="T59" s="69">
        <f t="shared" si="4"/>
        <v>14229.9</v>
      </c>
      <c r="U59" s="65"/>
      <c r="V59" s="65"/>
      <c r="W59" s="65"/>
      <c r="X59" s="65"/>
      <c r="Y59" s="65"/>
      <c r="Z59" s="68">
        <f t="shared" si="11"/>
        <v>14229.9</v>
      </c>
      <c r="AA59" s="65"/>
      <c r="AB59" s="69">
        <f t="shared" si="12"/>
        <v>14229.9</v>
      </c>
      <c r="AC59" s="65"/>
      <c r="AD59" s="65"/>
      <c r="AE59" s="65"/>
      <c r="AF59" s="65"/>
      <c r="AG59" s="65"/>
      <c r="AH59" s="68">
        <f t="shared" si="5"/>
        <v>14229.9</v>
      </c>
      <c r="AI59" s="65"/>
      <c r="AJ59" s="69">
        <f t="shared" si="6"/>
        <v>14229.9</v>
      </c>
      <c r="AK59" s="65"/>
      <c r="AL59" s="65"/>
      <c r="AM59" s="65"/>
      <c r="AN59" s="65"/>
      <c r="AO59" s="65"/>
      <c r="AP59" s="68">
        <f t="shared" si="7"/>
        <v>14229.9</v>
      </c>
      <c r="AQ59" s="65"/>
      <c r="AR59" s="69">
        <f t="shared" si="8"/>
        <v>14229.9</v>
      </c>
      <c r="AS59" s="65"/>
      <c r="AT59" s="65"/>
      <c r="AU59" s="65"/>
      <c r="AV59" s="65"/>
      <c r="AW59" s="65"/>
      <c r="AX59" s="68">
        <f t="shared" si="9"/>
        <v>14229.9</v>
      </c>
      <c r="AY59" s="65"/>
      <c r="AZ59" s="69">
        <f t="shared" si="10"/>
        <v>14229.9</v>
      </c>
      <c r="BA59" s="65"/>
      <c r="BB59" s="65"/>
      <c r="BC59" s="65"/>
      <c r="BD59" s="65"/>
      <c r="BE59" s="65"/>
      <c r="BF59" s="70"/>
      <c r="BG59" s="70"/>
      <c r="BH59" s="70"/>
    </row>
    <row r="60" spans="1:60" s="71" customFormat="1" x14ac:dyDescent="0.25">
      <c r="A60" s="100" t="s">
        <v>285</v>
      </c>
      <c r="B60" s="100" t="s">
        <v>158</v>
      </c>
      <c r="C60" s="100" t="s">
        <v>159</v>
      </c>
      <c r="D60" s="101" t="s">
        <v>160</v>
      </c>
      <c r="E60" s="100" t="s">
        <v>286</v>
      </c>
      <c r="F60" s="100" t="s">
        <v>276</v>
      </c>
      <c r="G60" s="100" t="s">
        <v>277</v>
      </c>
      <c r="H60" s="100" t="s">
        <v>278</v>
      </c>
      <c r="I60" s="102">
        <v>6710</v>
      </c>
      <c r="J60" s="100" t="s">
        <v>193</v>
      </c>
      <c r="K60" s="103">
        <f t="shared" si="0"/>
        <v>61463.6</v>
      </c>
      <c r="L60" s="66">
        <v>23870.65</v>
      </c>
      <c r="M60" s="67"/>
      <c r="N60" s="67"/>
      <c r="O60" s="67"/>
      <c r="P60" s="63" t="s">
        <v>122</v>
      </c>
      <c r="Q60" s="63"/>
      <c r="R60" s="68">
        <f t="shared" si="3"/>
        <v>23870.65</v>
      </c>
      <c r="S60" s="65"/>
      <c r="T60" s="69">
        <f t="shared" si="4"/>
        <v>23870.65</v>
      </c>
      <c r="U60" s="65"/>
      <c r="V60" s="65"/>
      <c r="W60" s="65"/>
      <c r="X60" s="65"/>
      <c r="Y60" s="65"/>
      <c r="Z60" s="68">
        <f t="shared" si="11"/>
        <v>23870.65</v>
      </c>
      <c r="AA60" s="65"/>
      <c r="AB60" s="69">
        <f t="shared" si="12"/>
        <v>23870.65</v>
      </c>
      <c r="AC60" s="65"/>
      <c r="AD60" s="65"/>
      <c r="AE60" s="65"/>
      <c r="AF60" s="65"/>
      <c r="AG60" s="65"/>
      <c r="AH60" s="68">
        <f t="shared" si="5"/>
        <v>23870.65</v>
      </c>
      <c r="AI60" s="65"/>
      <c r="AJ60" s="69">
        <f t="shared" si="6"/>
        <v>23870.65</v>
      </c>
      <c r="AK60" s="65"/>
      <c r="AL60" s="65"/>
      <c r="AM60" s="65"/>
      <c r="AN60" s="65"/>
      <c r="AO60" s="65"/>
      <c r="AP60" s="68">
        <f t="shared" si="7"/>
        <v>23870.65</v>
      </c>
      <c r="AQ60" s="65"/>
      <c r="AR60" s="69">
        <f t="shared" si="8"/>
        <v>23870.65</v>
      </c>
      <c r="AS60" s="65"/>
      <c r="AT60" s="65"/>
      <c r="AU60" s="65"/>
      <c r="AV60" s="65"/>
      <c r="AW60" s="65"/>
      <c r="AX60" s="68">
        <f t="shared" si="9"/>
        <v>23870.65</v>
      </c>
      <c r="AY60" s="65"/>
      <c r="AZ60" s="69">
        <f t="shared" si="10"/>
        <v>23870.65</v>
      </c>
      <c r="BA60" s="65"/>
      <c r="BB60" s="65"/>
      <c r="BC60" s="65"/>
      <c r="BD60" s="65"/>
      <c r="BE60" s="65"/>
      <c r="BF60" s="70"/>
      <c r="BG60" s="70"/>
      <c r="BH60" s="70"/>
    </row>
    <row r="61" spans="1:60" s="71" customFormat="1" x14ac:dyDescent="0.25">
      <c r="A61" s="100" t="s">
        <v>287</v>
      </c>
      <c r="B61" s="100" t="s">
        <v>158</v>
      </c>
      <c r="C61" s="100" t="s">
        <v>159</v>
      </c>
      <c r="D61" s="101" t="s">
        <v>160</v>
      </c>
      <c r="E61" s="100" t="s">
        <v>288</v>
      </c>
      <c r="F61" s="100" t="s">
        <v>276</v>
      </c>
      <c r="G61" s="100" t="s">
        <v>277</v>
      </c>
      <c r="H61" s="100" t="s">
        <v>278</v>
      </c>
      <c r="I61" s="102">
        <v>4544</v>
      </c>
      <c r="J61" s="100" t="s">
        <v>190</v>
      </c>
      <c r="K61" s="103">
        <f t="shared" si="0"/>
        <v>41623.040000000001</v>
      </c>
      <c r="L61" s="66">
        <v>16165.16</v>
      </c>
      <c r="M61" s="67"/>
      <c r="N61" s="67"/>
      <c r="O61" s="67"/>
      <c r="P61" s="63" t="s">
        <v>122</v>
      </c>
      <c r="Q61" s="63"/>
      <c r="R61" s="68">
        <f t="shared" si="3"/>
        <v>16165.16</v>
      </c>
      <c r="S61" s="65"/>
      <c r="T61" s="69">
        <f t="shared" si="4"/>
        <v>16165.16</v>
      </c>
      <c r="U61" s="65"/>
      <c r="V61" s="65"/>
      <c r="W61" s="65"/>
      <c r="X61" s="65"/>
      <c r="Y61" s="65"/>
      <c r="Z61" s="68">
        <f t="shared" si="11"/>
        <v>16165.16</v>
      </c>
      <c r="AA61" s="65"/>
      <c r="AB61" s="69">
        <f t="shared" si="12"/>
        <v>16165.16</v>
      </c>
      <c r="AC61" s="65"/>
      <c r="AD61" s="65"/>
      <c r="AE61" s="65"/>
      <c r="AF61" s="65"/>
      <c r="AG61" s="65"/>
      <c r="AH61" s="68">
        <f t="shared" si="5"/>
        <v>16165.16</v>
      </c>
      <c r="AI61" s="65"/>
      <c r="AJ61" s="69">
        <f t="shared" si="6"/>
        <v>16165.16</v>
      </c>
      <c r="AK61" s="65"/>
      <c r="AL61" s="65"/>
      <c r="AM61" s="65"/>
      <c r="AN61" s="65"/>
      <c r="AO61" s="65"/>
      <c r="AP61" s="68">
        <f t="shared" si="7"/>
        <v>16165.16</v>
      </c>
      <c r="AQ61" s="65"/>
      <c r="AR61" s="69">
        <f t="shared" si="8"/>
        <v>16165.16</v>
      </c>
      <c r="AS61" s="65"/>
      <c r="AT61" s="65"/>
      <c r="AU61" s="65"/>
      <c r="AV61" s="65"/>
      <c r="AW61" s="65"/>
      <c r="AX61" s="68">
        <f t="shared" si="9"/>
        <v>16165.16</v>
      </c>
      <c r="AY61" s="65"/>
      <c r="AZ61" s="69">
        <f t="shared" si="10"/>
        <v>16165.16</v>
      </c>
      <c r="BA61" s="65"/>
      <c r="BB61" s="65"/>
      <c r="BC61" s="65"/>
      <c r="BD61" s="65"/>
      <c r="BE61" s="65"/>
      <c r="BF61" s="70"/>
      <c r="BG61" s="70"/>
      <c r="BH61" s="70"/>
    </row>
    <row r="62" spans="1:60" s="71" customFormat="1" x14ac:dyDescent="0.25">
      <c r="A62" s="100" t="s">
        <v>289</v>
      </c>
      <c r="B62" s="100" t="s">
        <v>158</v>
      </c>
      <c r="C62" s="100" t="s">
        <v>159</v>
      </c>
      <c r="D62" s="101" t="s">
        <v>160</v>
      </c>
      <c r="E62" s="100" t="s">
        <v>290</v>
      </c>
      <c r="F62" s="100" t="s">
        <v>276</v>
      </c>
      <c r="G62" s="100" t="s">
        <v>277</v>
      </c>
      <c r="H62" s="100" t="s">
        <v>278</v>
      </c>
      <c r="I62" s="102">
        <v>17751</v>
      </c>
      <c r="J62" s="100" t="s">
        <v>165</v>
      </c>
      <c r="K62" s="103">
        <f t="shared" si="0"/>
        <v>162599.16</v>
      </c>
      <c r="L62" s="66">
        <v>63148.73</v>
      </c>
      <c r="M62" s="67"/>
      <c r="N62" s="67"/>
      <c r="O62" s="67"/>
      <c r="P62" s="63" t="s">
        <v>120</v>
      </c>
      <c r="Q62" s="63">
        <v>3</v>
      </c>
      <c r="R62" s="68">
        <f t="shared" si="3"/>
        <v>63148.73</v>
      </c>
      <c r="S62" s="65"/>
      <c r="T62" s="69">
        <f t="shared" si="4"/>
        <v>63148.73</v>
      </c>
      <c r="U62" s="65"/>
      <c r="V62" s="65"/>
      <c r="W62" s="65"/>
      <c r="X62" s="65"/>
      <c r="Y62" s="65"/>
      <c r="Z62" s="68">
        <f t="shared" si="11"/>
        <v>63148.73</v>
      </c>
      <c r="AA62" s="65"/>
      <c r="AB62" s="69">
        <f t="shared" si="12"/>
        <v>63148.73</v>
      </c>
      <c r="AC62" s="65"/>
      <c r="AD62" s="65"/>
      <c r="AE62" s="65"/>
      <c r="AF62" s="65"/>
      <c r="AG62" s="65"/>
      <c r="AH62" s="68">
        <f t="shared" si="5"/>
        <v>63148.73</v>
      </c>
      <c r="AI62" s="65"/>
      <c r="AJ62" s="69">
        <f t="shared" si="6"/>
        <v>63148.73</v>
      </c>
      <c r="AK62" s="65"/>
      <c r="AL62" s="65"/>
      <c r="AM62" s="65"/>
      <c r="AN62" s="65"/>
      <c r="AO62" s="65"/>
      <c r="AP62" s="68">
        <f t="shared" si="7"/>
        <v>63148.73</v>
      </c>
      <c r="AQ62" s="65"/>
      <c r="AR62" s="69">
        <f t="shared" si="8"/>
        <v>63148.73</v>
      </c>
      <c r="AS62" s="65"/>
      <c r="AT62" s="65"/>
      <c r="AU62" s="65"/>
      <c r="AV62" s="65"/>
      <c r="AW62" s="65"/>
      <c r="AX62" s="68">
        <f t="shared" si="9"/>
        <v>63148.73</v>
      </c>
      <c r="AY62" s="65"/>
      <c r="AZ62" s="69">
        <f t="shared" si="10"/>
        <v>63148.73</v>
      </c>
      <c r="BA62" s="65"/>
      <c r="BB62" s="65"/>
      <c r="BC62" s="65"/>
      <c r="BD62" s="65"/>
      <c r="BE62" s="65"/>
      <c r="BF62" s="70"/>
      <c r="BG62" s="70" t="s">
        <v>767</v>
      </c>
      <c r="BH62" s="70" t="s">
        <v>793</v>
      </c>
    </row>
    <row r="63" spans="1:60" s="71" customFormat="1" x14ac:dyDescent="0.25">
      <c r="A63" s="100" t="s">
        <v>291</v>
      </c>
      <c r="B63" s="100" t="s">
        <v>158</v>
      </c>
      <c r="C63" s="100" t="s">
        <v>159</v>
      </c>
      <c r="D63" s="101" t="s">
        <v>160</v>
      </c>
      <c r="E63" s="100" t="s">
        <v>292</v>
      </c>
      <c r="F63" s="100" t="s">
        <v>276</v>
      </c>
      <c r="G63" s="100" t="s">
        <v>277</v>
      </c>
      <c r="H63" s="100" t="s">
        <v>278</v>
      </c>
      <c r="I63" s="102">
        <v>17751</v>
      </c>
      <c r="J63" s="100" t="s">
        <v>165</v>
      </c>
      <c r="K63" s="103">
        <f t="shared" si="0"/>
        <v>162599.16</v>
      </c>
      <c r="L63" s="66">
        <v>63148.73</v>
      </c>
      <c r="M63" s="67"/>
      <c r="N63" s="67"/>
      <c r="O63" s="67"/>
      <c r="P63" s="63" t="s">
        <v>120</v>
      </c>
      <c r="Q63" s="63" t="s">
        <v>786</v>
      </c>
      <c r="R63" s="68">
        <f t="shared" si="3"/>
        <v>63148.73</v>
      </c>
      <c r="S63" s="65"/>
      <c r="T63" s="69">
        <f t="shared" si="4"/>
        <v>63148.73</v>
      </c>
      <c r="U63" s="65"/>
      <c r="V63" s="65"/>
      <c r="W63" s="65"/>
      <c r="X63" s="65"/>
      <c r="Y63" s="65"/>
      <c r="Z63" s="68">
        <f t="shared" si="11"/>
        <v>63148.73</v>
      </c>
      <c r="AA63" s="65"/>
      <c r="AB63" s="69">
        <f t="shared" si="12"/>
        <v>63148.73</v>
      </c>
      <c r="AC63" s="65"/>
      <c r="AD63" s="65"/>
      <c r="AE63" s="65"/>
      <c r="AF63" s="65"/>
      <c r="AG63" s="65"/>
      <c r="AH63" s="68">
        <f t="shared" si="5"/>
        <v>63148.73</v>
      </c>
      <c r="AI63" s="65"/>
      <c r="AJ63" s="69">
        <f t="shared" si="6"/>
        <v>63148.73</v>
      </c>
      <c r="AK63" s="65"/>
      <c r="AL63" s="65"/>
      <c r="AM63" s="65"/>
      <c r="AN63" s="65"/>
      <c r="AO63" s="65"/>
      <c r="AP63" s="68">
        <f t="shared" si="7"/>
        <v>63148.73</v>
      </c>
      <c r="AQ63" s="65"/>
      <c r="AR63" s="69">
        <f t="shared" si="8"/>
        <v>63148.73</v>
      </c>
      <c r="AS63" s="65"/>
      <c r="AT63" s="65"/>
      <c r="AU63" s="65"/>
      <c r="AV63" s="65"/>
      <c r="AW63" s="65"/>
      <c r="AX63" s="68">
        <f t="shared" si="9"/>
        <v>63148.73</v>
      </c>
      <c r="AY63" s="65"/>
      <c r="AZ63" s="69">
        <f t="shared" si="10"/>
        <v>63148.73</v>
      </c>
      <c r="BA63" s="65"/>
      <c r="BB63" s="65"/>
      <c r="BC63" s="65"/>
      <c r="BD63" s="65"/>
      <c r="BE63" s="65"/>
      <c r="BF63" s="70"/>
      <c r="BG63" s="70" t="s">
        <v>767</v>
      </c>
      <c r="BH63" s="70" t="s">
        <v>794</v>
      </c>
    </row>
    <row r="64" spans="1:60" s="71" customFormat="1" x14ac:dyDescent="0.25">
      <c r="A64" s="100" t="s">
        <v>293</v>
      </c>
      <c r="B64" s="100" t="s">
        <v>158</v>
      </c>
      <c r="C64" s="100" t="s">
        <v>159</v>
      </c>
      <c r="D64" s="101" t="s">
        <v>160</v>
      </c>
      <c r="E64" s="100" t="s">
        <v>294</v>
      </c>
      <c r="F64" s="100" t="s">
        <v>276</v>
      </c>
      <c r="G64" s="100" t="s">
        <v>277</v>
      </c>
      <c r="H64" s="100" t="s">
        <v>278</v>
      </c>
      <c r="I64" s="102">
        <v>21108</v>
      </c>
      <c r="J64" s="100" t="s">
        <v>196</v>
      </c>
      <c r="K64" s="103">
        <f t="shared" si="0"/>
        <v>193349.28</v>
      </c>
      <c r="L64" s="66">
        <v>75091.17</v>
      </c>
      <c r="M64" s="67"/>
      <c r="N64" s="67"/>
      <c r="O64" s="67"/>
      <c r="P64" s="63" t="s">
        <v>122</v>
      </c>
      <c r="Q64" s="63"/>
      <c r="R64" s="68">
        <f t="shared" si="3"/>
        <v>75091.17</v>
      </c>
      <c r="S64" s="65"/>
      <c r="T64" s="69">
        <f t="shared" si="4"/>
        <v>75091.17</v>
      </c>
      <c r="U64" s="65"/>
      <c r="V64" s="65"/>
      <c r="W64" s="65"/>
      <c r="X64" s="65"/>
      <c r="Y64" s="65"/>
      <c r="Z64" s="68">
        <f t="shared" si="11"/>
        <v>75091.17</v>
      </c>
      <c r="AA64" s="65"/>
      <c r="AB64" s="69">
        <f t="shared" si="12"/>
        <v>75091.17</v>
      </c>
      <c r="AC64" s="65"/>
      <c r="AD64" s="65"/>
      <c r="AE64" s="65"/>
      <c r="AF64" s="65"/>
      <c r="AG64" s="65"/>
      <c r="AH64" s="68">
        <f t="shared" si="5"/>
        <v>75091.17</v>
      </c>
      <c r="AI64" s="65"/>
      <c r="AJ64" s="69">
        <f t="shared" si="6"/>
        <v>75091.17</v>
      </c>
      <c r="AK64" s="65"/>
      <c r="AL64" s="65"/>
      <c r="AM64" s="65"/>
      <c r="AN64" s="65"/>
      <c r="AO64" s="65"/>
      <c r="AP64" s="68">
        <f t="shared" si="7"/>
        <v>75091.17</v>
      </c>
      <c r="AQ64" s="65"/>
      <c r="AR64" s="69">
        <f t="shared" si="8"/>
        <v>75091.17</v>
      </c>
      <c r="AS64" s="65"/>
      <c r="AT64" s="65"/>
      <c r="AU64" s="65"/>
      <c r="AV64" s="65"/>
      <c r="AW64" s="65"/>
      <c r="AX64" s="68">
        <f t="shared" si="9"/>
        <v>75091.17</v>
      </c>
      <c r="AY64" s="65"/>
      <c r="AZ64" s="69">
        <f t="shared" si="10"/>
        <v>75091.17</v>
      </c>
      <c r="BA64" s="65"/>
      <c r="BB64" s="65"/>
      <c r="BC64" s="65"/>
      <c r="BD64" s="65"/>
      <c r="BE64" s="65"/>
      <c r="BF64" s="70"/>
      <c r="BG64" s="70"/>
      <c r="BH64" s="70"/>
    </row>
    <row r="65" spans="1:60" s="71" customFormat="1" x14ac:dyDescent="0.25">
      <c r="A65" s="100" t="s">
        <v>295</v>
      </c>
      <c r="B65" s="100" t="s">
        <v>158</v>
      </c>
      <c r="C65" s="100" t="s">
        <v>159</v>
      </c>
      <c r="D65" s="101" t="s">
        <v>160</v>
      </c>
      <c r="E65" s="100" t="s">
        <v>296</v>
      </c>
      <c r="F65" s="100" t="s">
        <v>276</v>
      </c>
      <c r="G65" s="100" t="s">
        <v>277</v>
      </c>
      <c r="H65" s="100" t="s">
        <v>278</v>
      </c>
      <c r="I65" s="102">
        <v>22556</v>
      </c>
      <c r="J65" s="100" t="s">
        <v>239</v>
      </c>
      <c r="K65" s="103">
        <f t="shared" si="0"/>
        <v>206612.96</v>
      </c>
      <c r="L65" s="66">
        <v>80242.399999999994</v>
      </c>
      <c r="M65" s="67"/>
      <c r="N65" s="67"/>
      <c r="O65" s="67"/>
      <c r="P65" s="63" t="s">
        <v>122</v>
      </c>
      <c r="Q65" s="63"/>
      <c r="R65" s="68">
        <f t="shared" si="3"/>
        <v>80242.399999999994</v>
      </c>
      <c r="S65" s="65"/>
      <c r="T65" s="69">
        <f t="shared" si="4"/>
        <v>80242.399999999994</v>
      </c>
      <c r="U65" s="65"/>
      <c r="V65" s="65"/>
      <c r="W65" s="65"/>
      <c r="X65" s="65"/>
      <c r="Y65" s="65"/>
      <c r="Z65" s="68">
        <f t="shared" si="11"/>
        <v>80242.399999999994</v>
      </c>
      <c r="AA65" s="65"/>
      <c r="AB65" s="69">
        <f t="shared" si="12"/>
        <v>80242.399999999994</v>
      </c>
      <c r="AC65" s="65"/>
      <c r="AD65" s="65"/>
      <c r="AE65" s="65"/>
      <c r="AF65" s="65"/>
      <c r="AG65" s="65"/>
      <c r="AH65" s="68">
        <f t="shared" si="5"/>
        <v>80242.399999999994</v>
      </c>
      <c r="AI65" s="65"/>
      <c r="AJ65" s="69">
        <f t="shared" si="6"/>
        <v>80242.399999999994</v>
      </c>
      <c r="AK65" s="65"/>
      <c r="AL65" s="65"/>
      <c r="AM65" s="65"/>
      <c r="AN65" s="65"/>
      <c r="AO65" s="65"/>
      <c r="AP65" s="68">
        <f t="shared" si="7"/>
        <v>80242.399999999994</v>
      </c>
      <c r="AQ65" s="65"/>
      <c r="AR65" s="69">
        <f t="shared" si="8"/>
        <v>80242.399999999994</v>
      </c>
      <c r="AS65" s="65"/>
      <c r="AT65" s="65"/>
      <c r="AU65" s="65"/>
      <c r="AV65" s="65"/>
      <c r="AW65" s="65"/>
      <c r="AX65" s="68">
        <f t="shared" si="9"/>
        <v>80242.399999999994</v>
      </c>
      <c r="AY65" s="65"/>
      <c r="AZ65" s="69">
        <f t="shared" si="10"/>
        <v>80242.399999999994</v>
      </c>
      <c r="BA65" s="65"/>
      <c r="BB65" s="65"/>
      <c r="BC65" s="65"/>
      <c r="BD65" s="65"/>
      <c r="BE65" s="65"/>
      <c r="BF65" s="70"/>
      <c r="BG65" s="70"/>
      <c r="BH65" s="70"/>
    </row>
    <row r="66" spans="1:60" s="71" customFormat="1" x14ac:dyDescent="0.25">
      <c r="A66" s="100" t="s">
        <v>297</v>
      </c>
      <c r="B66" s="100" t="s">
        <v>158</v>
      </c>
      <c r="C66" s="100" t="s">
        <v>159</v>
      </c>
      <c r="D66" s="101" t="s">
        <v>160</v>
      </c>
      <c r="E66" s="100" t="s">
        <v>298</v>
      </c>
      <c r="F66" s="100" t="s">
        <v>276</v>
      </c>
      <c r="G66" s="100" t="s">
        <v>277</v>
      </c>
      <c r="H66" s="100" t="s">
        <v>278</v>
      </c>
      <c r="I66" s="102">
        <v>13686</v>
      </c>
      <c r="J66" s="100" t="s">
        <v>299</v>
      </c>
      <c r="K66" s="103">
        <f t="shared" si="0"/>
        <v>125363.76</v>
      </c>
      <c r="L66" s="66">
        <v>48687.6</v>
      </c>
      <c r="M66" s="67"/>
      <c r="N66" s="67"/>
      <c r="O66" s="67"/>
      <c r="P66" s="63" t="s">
        <v>122</v>
      </c>
      <c r="Q66" s="63"/>
      <c r="R66" s="68">
        <f t="shared" si="3"/>
        <v>48687.6</v>
      </c>
      <c r="S66" s="65"/>
      <c r="T66" s="69">
        <f t="shared" si="4"/>
        <v>48687.6</v>
      </c>
      <c r="U66" s="65"/>
      <c r="V66" s="65"/>
      <c r="W66" s="65"/>
      <c r="X66" s="65"/>
      <c r="Y66" s="65"/>
      <c r="Z66" s="68">
        <f t="shared" si="11"/>
        <v>48687.6</v>
      </c>
      <c r="AA66" s="65"/>
      <c r="AB66" s="69">
        <f t="shared" si="12"/>
        <v>48687.6</v>
      </c>
      <c r="AC66" s="65"/>
      <c r="AD66" s="65"/>
      <c r="AE66" s="65"/>
      <c r="AF66" s="65"/>
      <c r="AG66" s="65"/>
      <c r="AH66" s="68">
        <f t="shared" si="5"/>
        <v>48687.6</v>
      </c>
      <c r="AI66" s="65"/>
      <c r="AJ66" s="69">
        <f t="shared" si="6"/>
        <v>48687.6</v>
      </c>
      <c r="AK66" s="65"/>
      <c r="AL66" s="65"/>
      <c r="AM66" s="65"/>
      <c r="AN66" s="65"/>
      <c r="AO66" s="65"/>
      <c r="AP66" s="68">
        <f t="shared" si="7"/>
        <v>48687.6</v>
      </c>
      <c r="AQ66" s="65"/>
      <c r="AR66" s="69">
        <f t="shared" si="8"/>
        <v>48687.6</v>
      </c>
      <c r="AS66" s="65"/>
      <c r="AT66" s="65"/>
      <c r="AU66" s="65"/>
      <c r="AV66" s="65"/>
      <c r="AW66" s="65"/>
      <c r="AX66" s="68">
        <f t="shared" si="9"/>
        <v>48687.6</v>
      </c>
      <c r="AY66" s="65"/>
      <c r="AZ66" s="69">
        <f t="shared" si="10"/>
        <v>48687.6</v>
      </c>
      <c r="BA66" s="65"/>
      <c r="BB66" s="65"/>
      <c r="BC66" s="65"/>
      <c r="BD66" s="65"/>
      <c r="BE66" s="65"/>
      <c r="BF66" s="70"/>
      <c r="BG66" s="70"/>
      <c r="BH66" s="70"/>
    </row>
    <row r="67" spans="1:60" s="71" customFormat="1" x14ac:dyDescent="0.25">
      <c r="A67" s="100" t="s">
        <v>300</v>
      </c>
      <c r="B67" s="100" t="s">
        <v>158</v>
      </c>
      <c r="C67" s="100" t="s">
        <v>159</v>
      </c>
      <c r="D67" s="101" t="s">
        <v>160</v>
      </c>
      <c r="E67" s="100" t="s">
        <v>301</v>
      </c>
      <c r="F67" s="100" t="s">
        <v>276</v>
      </c>
      <c r="G67" s="100" t="s">
        <v>277</v>
      </c>
      <c r="H67" s="100" t="s">
        <v>278</v>
      </c>
      <c r="I67" s="102">
        <v>3046</v>
      </c>
      <c r="J67" s="100" t="s">
        <v>168</v>
      </c>
      <c r="K67" s="103">
        <f t="shared" si="0"/>
        <v>27901.360000000001</v>
      </c>
      <c r="L67" s="66">
        <v>10836.07</v>
      </c>
      <c r="M67" s="67"/>
      <c r="N67" s="67"/>
      <c r="O67" s="67"/>
      <c r="P67" s="63" t="s">
        <v>122</v>
      </c>
      <c r="Q67" s="63"/>
      <c r="R67" s="68">
        <f t="shared" si="3"/>
        <v>10836.07</v>
      </c>
      <c r="S67" s="65"/>
      <c r="T67" s="69">
        <f t="shared" si="4"/>
        <v>10836.07</v>
      </c>
      <c r="U67" s="65"/>
      <c r="V67" s="65"/>
      <c r="W67" s="65"/>
      <c r="X67" s="65"/>
      <c r="Y67" s="65"/>
      <c r="Z67" s="68">
        <f t="shared" si="11"/>
        <v>10836.07</v>
      </c>
      <c r="AA67" s="65"/>
      <c r="AB67" s="69">
        <f t="shared" si="12"/>
        <v>10836.07</v>
      </c>
      <c r="AC67" s="65"/>
      <c r="AD67" s="65"/>
      <c r="AE67" s="65"/>
      <c r="AF67" s="65"/>
      <c r="AG67" s="65"/>
      <c r="AH67" s="68">
        <f t="shared" si="5"/>
        <v>10836.07</v>
      </c>
      <c r="AI67" s="65"/>
      <c r="AJ67" s="69">
        <f t="shared" si="6"/>
        <v>10836.07</v>
      </c>
      <c r="AK67" s="65"/>
      <c r="AL67" s="65"/>
      <c r="AM67" s="65"/>
      <c r="AN67" s="65"/>
      <c r="AO67" s="65"/>
      <c r="AP67" s="68">
        <f t="shared" si="7"/>
        <v>10836.07</v>
      </c>
      <c r="AQ67" s="65"/>
      <c r="AR67" s="69">
        <f t="shared" si="8"/>
        <v>10836.07</v>
      </c>
      <c r="AS67" s="65"/>
      <c r="AT67" s="65"/>
      <c r="AU67" s="65"/>
      <c r="AV67" s="65"/>
      <c r="AW67" s="65"/>
      <c r="AX67" s="68">
        <f t="shared" si="9"/>
        <v>10836.07</v>
      </c>
      <c r="AY67" s="65"/>
      <c r="AZ67" s="69">
        <f t="shared" si="10"/>
        <v>10836.07</v>
      </c>
      <c r="BA67" s="65"/>
      <c r="BB67" s="65"/>
      <c r="BC67" s="65"/>
      <c r="BD67" s="65"/>
      <c r="BE67" s="65"/>
      <c r="BF67" s="70"/>
      <c r="BG67" s="70"/>
      <c r="BH67" s="70"/>
    </row>
    <row r="68" spans="1:60" s="71" customFormat="1" x14ac:dyDescent="0.25">
      <c r="A68" s="100" t="s">
        <v>302</v>
      </c>
      <c r="B68" s="100" t="s">
        <v>158</v>
      </c>
      <c r="C68" s="100" t="s">
        <v>159</v>
      </c>
      <c r="D68" s="101" t="s">
        <v>160</v>
      </c>
      <c r="E68" s="100" t="s">
        <v>303</v>
      </c>
      <c r="F68" s="100" t="s">
        <v>276</v>
      </c>
      <c r="G68" s="100" t="s">
        <v>277</v>
      </c>
      <c r="H68" s="100" t="s">
        <v>278</v>
      </c>
      <c r="I68" s="102">
        <v>17908</v>
      </c>
      <c r="J68" s="100" t="s">
        <v>165</v>
      </c>
      <c r="K68" s="103">
        <f t="shared" si="0"/>
        <v>164037.28</v>
      </c>
      <c r="L68" s="66">
        <v>63707.26</v>
      </c>
      <c r="M68" s="67"/>
      <c r="N68" s="67"/>
      <c r="O68" s="67"/>
      <c r="P68" s="63" t="s">
        <v>122</v>
      </c>
      <c r="Q68" s="63"/>
      <c r="R68" s="68">
        <f t="shared" si="3"/>
        <v>63707.26</v>
      </c>
      <c r="S68" s="65"/>
      <c r="T68" s="69">
        <f t="shared" si="4"/>
        <v>63707.26</v>
      </c>
      <c r="U68" s="65"/>
      <c r="V68" s="65"/>
      <c r="W68" s="65"/>
      <c r="X68" s="65"/>
      <c r="Y68" s="65"/>
      <c r="Z68" s="68">
        <f t="shared" si="11"/>
        <v>63707.26</v>
      </c>
      <c r="AA68" s="65"/>
      <c r="AB68" s="69">
        <f t="shared" si="12"/>
        <v>63707.26</v>
      </c>
      <c r="AC68" s="65"/>
      <c r="AD68" s="65"/>
      <c r="AE68" s="65"/>
      <c r="AF68" s="65"/>
      <c r="AG68" s="65"/>
      <c r="AH68" s="68">
        <f t="shared" si="5"/>
        <v>63707.26</v>
      </c>
      <c r="AI68" s="65"/>
      <c r="AJ68" s="69">
        <f t="shared" si="6"/>
        <v>63707.26</v>
      </c>
      <c r="AK68" s="65"/>
      <c r="AL68" s="65"/>
      <c r="AM68" s="65"/>
      <c r="AN68" s="65"/>
      <c r="AO68" s="65"/>
      <c r="AP68" s="68">
        <f t="shared" si="7"/>
        <v>63707.26</v>
      </c>
      <c r="AQ68" s="65"/>
      <c r="AR68" s="69">
        <f t="shared" si="8"/>
        <v>63707.26</v>
      </c>
      <c r="AS68" s="65"/>
      <c r="AT68" s="65"/>
      <c r="AU68" s="65"/>
      <c r="AV68" s="65"/>
      <c r="AW68" s="65"/>
      <c r="AX68" s="68">
        <f t="shared" si="9"/>
        <v>63707.26</v>
      </c>
      <c r="AY68" s="65"/>
      <c r="AZ68" s="69">
        <f t="shared" si="10"/>
        <v>63707.26</v>
      </c>
      <c r="BA68" s="65"/>
      <c r="BB68" s="65"/>
      <c r="BC68" s="65"/>
      <c r="BD68" s="65"/>
      <c r="BE68" s="65"/>
      <c r="BF68" s="70"/>
      <c r="BG68" s="70"/>
      <c r="BH68" s="70"/>
    </row>
    <row r="69" spans="1:60" s="71" customFormat="1" x14ac:dyDescent="0.25">
      <c r="A69" s="100" t="s">
        <v>304</v>
      </c>
      <c r="B69" s="100" t="s">
        <v>158</v>
      </c>
      <c r="C69" s="100" t="s">
        <v>159</v>
      </c>
      <c r="D69" s="101" t="s">
        <v>160</v>
      </c>
      <c r="E69" s="100" t="s">
        <v>305</v>
      </c>
      <c r="F69" s="100" t="s">
        <v>276</v>
      </c>
      <c r="G69" s="100" t="s">
        <v>277</v>
      </c>
      <c r="H69" s="100" t="s">
        <v>278</v>
      </c>
      <c r="I69" s="102">
        <v>3076</v>
      </c>
      <c r="J69" s="100" t="s">
        <v>306</v>
      </c>
      <c r="K69" s="103">
        <f t="shared" si="0"/>
        <v>28176.16</v>
      </c>
      <c r="L69" s="66">
        <v>10942.79</v>
      </c>
      <c r="M69" s="67"/>
      <c r="N69" s="67"/>
      <c r="O69" s="67"/>
      <c r="P69" s="63" t="s">
        <v>122</v>
      </c>
      <c r="Q69" s="63"/>
      <c r="R69" s="68">
        <f t="shared" si="3"/>
        <v>10942.79</v>
      </c>
      <c r="S69" s="65"/>
      <c r="T69" s="69">
        <f t="shared" si="4"/>
        <v>10942.79</v>
      </c>
      <c r="U69" s="65"/>
      <c r="V69" s="65"/>
      <c r="W69" s="65"/>
      <c r="X69" s="65"/>
      <c r="Y69" s="65"/>
      <c r="Z69" s="68">
        <f t="shared" si="11"/>
        <v>10942.79</v>
      </c>
      <c r="AA69" s="65"/>
      <c r="AB69" s="69">
        <f t="shared" si="12"/>
        <v>10942.79</v>
      </c>
      <c r="AC69" s="65"/>
      <c r="AD69" s="65"/>
      <c r="AE69" s="65"/>
      <c r="AF69" s="65"/>
      <c r="AG69" s="65"/>
      <c r="AH69" s="68">
        <f t="shared" si="5"/>
        <v>10942.79</v>
      </c>
      <c r="AI69" s="65"/>
      <c r="AJ69" s="69">
        <f t="shared" si="6"/>
        <v>10942.79</v>
      </c>
      <c r="AK69" s="65"/>
      <c r="AL69" s="65"/>
      <c r="AM69" s="65"/>
      <c r="AN69" s="65"/>
      <c r="AO69" s="65"/>
      <c r="AP69" s="68">
        <f t="shared" si="7"/>
        <v>10942.79</v>
      </c>
      <c r="AQ69" s="65"/>
      <c r="AR69" s="69">
        <f t="shared" si="8"/>
        <v>10942.79</v>
      </c>
      <c r="AS69" s="65"/>
      <c r="AT69" s="65"/>
      <c r="AU69" s="65"/>
      <c r="AV69" s="65"/>
      <c r="AW69" s="65"/>
      <c r="AX69" s="68">
        <f t="shared" si="9"/>
        <v>10942.79</v>
      </c>
      <c r="AY69" s="65"/>
      <c r="AZ69" s="69">
        <f t="shared" si="10"/>
        <v>10942.79</v>
      </c>
      <c r="BA69" s="65"/>
      <c r="BB69" s="65"/>
      <c r="BC69" s="65"/>
      <c r="BD69" s="65"/>
      <c r="BE69" s="65"/>
      <c r="BF69" s="70"/>
      <c r="BG69" s="70"/>
      <c r="BH69" s="70"/>
    </row>
    <row r="70" spans="1:60" s="71" customFormat="1" x14ac:dyDescent="0.25">
      <c r="A70" s="100" t="s">
        <v>307</v>
      </c>
      <c r="B70" s="100" t="s">
        <v>158</v>
      </c>
      <c r="C70" s="100" t="s">
        <v>159</v>
      </c>
      <c r="D70" s="101" t="s">
        <v>160</v>
      </c>
      <c r="E70" s="100" t="s">
        <v>308</v>
      </c>
      <c r="F70" s="100" t="s">
        <v>276</v>
      </c>
      <c r="G70" s="100" t="s">
        <v>277</v>
      </c>
      <c r="H70" s="100" t="s">
        <v>278</v>
      </c>
      <c r="I70" s="102">
        <v>36811</v>
      </c>
      <c r="J70" s="100" t="s">
        <v>239</v>
      </c>
      <c r="K70" s="103">
        <f t="shared" si="0"/>
        <v>337188.76</v>
      </c>
      <c r="L70" s="66">
        <v>130954.2</v>
      </c>
      <c r="M70" s="67"/>
      <c r="N70" s="67"/>
      <c r="O70" s="67"/>
      <c r="P70" s="63" t="s">
        <v>122</v>
      </c>
      <c r="Q70" s="63"/>
      <c r="R70" s="68">
        <f t="shared" si="3"/>
        <v>130954.2</v>
      </c>
      <c r="S70" s="65"/>
      <c r="T70" s="69">
        <f t="shared" si="4"/>
        <v>130954.2</v>
      </c>
      <c r="U70" s="65"/>
      <c r="V70" s="65"/>
      <c r="W70" s="65"/>
      <c r="X70" s="65"/>
      <c r="Y70" s="65"/>
      <c r="Z70" s="68">
        <f t="shared" si="11"/>
        <v>130954.2</v>
      </c>
      <c r="AA70" s="65"/>
      <c r="AB70" s="69">
        <f t="shared" si="12"/>
        <v>130954.2</v>
      </c>
      <c r="AC70" s="65"/>
      <c r="AD70" s="65"/>
      <c r="AE70" s="65"/>
      <c r="AF70" s="65"/>
      <c r="AG70" s="65"/>
      <c r="AH70" s="68">
        <f t="shared" si="5"/>
        <v>130954.2</v>
      </c>
      <c r="AI70" s="65"/>
      <c r="AJ70" s="69">
        <f t="shared" si="6"/>
        <v>130954.2</v>
      </c>
      <c r="AK70" s="65"/>
      <c r="AL70" s="65"/>
      <c r="AM70" s="65"/>
      <c r="AN70" s="65"/>
      <c r="AO70" s="65"/>
      <c r="AP70" s="68">
        <f t="shared" si="7"/>
        <v>130954.2</v>
      </c>
      <c r="AQ70" s="65"/>
      <c r="AR70" s="69">
        <f t="shared" si="8"/>
        <v>130954.2</v>
      </c>
      <c r="AS70" s="65"/>
      <c r="AT70" s="65"/>
      <c r="AU70" s="65"/>
      <c r="AV70" s="65"/>
      <c r="AW70" s="65"/>
      <c r="AX70" s="68">
        <f t="shared" si="9"/>
        <v>130954.2</v>
      </c>
      <c r="AY70" s="65"/>
      <c r="AZ70" s="69">
        <f t="shared" si="10"/>
        <v>130954.2</v>
      </c>
      <c r="BA70" s="65"/>
      <c r="BB70" s="65"/>
      <c r="BC70" s="65"/>
      <c r="BD70" s="65"/>
      <c r="BE70" s="65"/>
      <c r="BF70" s="70"/>
      <c r="BG70" s="70"/>
      <c r="BH70" s="70"/>
    </row>
    <row r="71" spans="1:60" s="71" customFormat="1" x14ac:dyDescent="0.25">
      <c r="A71" s="100" t="s">
        <v>309</v>
      </c>
      <c r="B71" s="100" t="s">
        <v>158</v>
      </c>
      <c r="C71" s="100" t="s">
        <v>159</v>
      </c>
      <c r="D71" s="101" t="s">
        <v>160</v>
      </c>
      <c r="E71" s="100" t="s">
        <v>310</v>
      </c>
      <c r="F71" s="100" t="s">
        <v>276</v>
      </c>
      <c r="G71" s="100" t="s">
        <v>277</v>
      </c>
      <c r="H71" s="100" t="s">
        <v>278</v>
      </c>
      <c r="I71" s="102">
        <v>22407</v>
      </c>
      <c r="J71" s="100" t="s">
        <v>177</v>
      </c>
      <c r="K71" s="103">
        <f t="shared" si="0"/>
        <v>205248.12</v>
      </c>
      <c r="L71" s="66">
        <v>79712.33</v>
      </c>
      <c r="M71" s="67"/>
      <c r="N71" s="67"/>
      <c r="O71" s="67"/>
      <c r="P71" s="63" t="s">
        <v>120</v>
      </c>
      <c r="Q71" s="63">
        <v>3</v>
      </c>
      <c r="R71" s="68">
        <f t="shared" si="3"/>
        <v>79712.33</v>
      </c>
      <c r="S71" s="65"/>
      <c r="T71" s="69">
        <f t="shared" si="4"/>
        <v>79712.33</v>
      </c>
      <c r="U71" s="65"/>
      <c r="V71" s="65"/>
      <c r="W71" s="65"/>
      <c r="X71" s="65"/>
      <c r="Y71" s="65"/>
      <c r="Z71" s="68">
        <f t="shared" si="11"/>
        <v>79712.33</v>
      </c>
      <c r="AA71" s="65"/>
      <c r="AB71" s="69">
        <f t="shared" si="12"/>
        <v>79712.33</v>
      </c>
      <c r="AC71" s="65"/>
      <c r="AD71" s="65"/>
      <c r="AE71" s="65"/>
      <c r="AF71" s="65"/>
      <c r="AG71" s="65"/>
      <c r="AH71" s="68">
        <f t="shared" si="5"/>
        <v>79712.33</v>
      </c>
      <c r="AI71" s="65"/>
      <c r="AJ71" s="69">
        <f t="shared" si="6"/>
        <v>79712.33</v>
      </c>
      <c r="AK71" s="65"/>
      <c r="AL71" s="65"/>
      <c r="AM71" s="65"/>
      <c r="AN71" s="65"/>
      <c r="AO71" s="65"/>
      <c r="AP71" s="68">
        <f t="shared" si="7"/>
        <v>79712.33</v>
      </c>
      <c r="AQ71" s="65"/>
      <c r="AR71" s="69">
        <f t="shared" si="8"/>
        <v>79712.33</v>
      </c>
      <c r="AS71" s="65"/>
      <c r="AT71" s="65"/>
      <c r="AU71" s="65"/>
      <c r="AV71" s="65"/>
      <c r="AW71" s="65"/>
      <c r="AX71" s="68">
        <f t="shared" si="9"/>
        <v>79712.33</v>
      </c>
      <c r="AY71" s="65"/>
      <c r="AZ71" s="69">
        <f t="shared" si="10"/>
        <v>79712.33</v>
      </c>
      <c r="BA71" s="65"/>
      <c r="BB71" s="65"/>
      <c r="BC71" s="65"/>
      <c r="BD71" s="65"/>
      <c r="BE71" s="65"/>
      <c r="BF71" s="70"/>
      <c r="BG71" s="70" t="s">
        <v>790</v>
      </c>
      <c r="BH71" s="70" t="s">
        <v>793</v>
      </c>
    </row>
    <row r="72" spans="1:60" s="71" customFormat="1" x14ac:dyDescent="0.25">
      <c r="A72" s="100" t="s">
        <v>311</v>
      </c>
      <c r="B72" s="100" t="s">
        <v>158</v>
      </c>
      <c r="C72" s="100" t="s">
        <v>159</v>
      </c>
      <c r="D72" s="101" t="s">
        <v>160</v>
      </c>
      <c r="E72" s="100" t="s">
        <v>312</v>
      </c>
      <c r="F72" s="100" t="s">
        <v>276</v>
      </c>
      <c r="G72" s="100" t="s">
        <v>277</v>
      </c>
      <c r="H72" s="100" t="s">
        <v>278</v>
      </c>
      <c r="I72" s="102">
        <v>20657</v>
      </c>
      <c r="J72" s="100" t="s">
        <v>165</v>
      </c>
      <c r="K72" s="103">
        <f t="shared" ref="K72:K121" si="13">I72*9.16</f>
        <v>189218.12</v>
      </c>
      <c r="L72" s="66">
        <v>73486.75</v>
      </c>
      <c r="M72" s="67"/>
      <c r="N72" s="67"/>
      <c r="O72" s="67"/>
      <c r="P72" s="63" t="s">
        <v>120</v>
      </c>
      <c r="Q72" s="63">
        <v>3</v>
      </c>
      <c r="R72" s="68">
        <f t="shared" si="3"/>
        <v>73486.75</v>
      </c>
      <c r="S72" s="65"/>
      <c r="T72" s="69">
        <f t="shared" si="4"/>
        <v>73486.75</v>
      </c>
      <c r="U72" s="65"/>
      <c r="V72" s="65"/>
      <c r="W72" s="65"/>
      <c r="X72" s="65"/>
      <c r="Y72" s="65"/>
      <c r="Z72" s="68">
        <f t="shared" ref="Z72:Z103" si="14">R72</f>
        <v>73486.75</v>
      </c>
      <c r="AA72" s="65"/>
      <c r="AB72" s="69">
        <f t="shared" ref="AB72:AB103" si="15">Z72+AA72</f>
        <v>73486.75</v>
      </c>
      <c r="AC72" s="65"/>
      <c r="AD72" s="65"/>
      <c r="AE72" s="65"/>
      <c r="AF72" s="65"/>
      <c r="AG72" s="65"/>
      <c r="AH72" s="68">
        <f t="shared" si="5"/>
        <v>73486.75</v>
      </c>
      <c r="AI72" s="65"/>
      <c r="AJ72" s="69">
        <f t="shared" si="6"/>
        <v>73486.75</v>
      </c>
      <c r="AK72" s="65"/>
      <c r="AL72" s="65"/>
      <c r="AM72" s="65"/>
      <c r="AN72" s="65"/>
      <c r="AO72" s="65"/>
      <c r="AP72" s="68">
        <f t="shared" si="7"/>
        <v>73486.75</v>
      </c>
      <c r="AQ72" s="65"/>
      <c r="AR72" s="69">
        <f t="shared" si="8"/>
        <v>73486.75</v>
      </c>
      <c r="AS72" s="65"/>
      <c r="AT72" s="65"/>
      <c r="AU72" s="65"/>
      <c r="AV72" s="65"/>
      <c r="AW72" s="65"/>
      <c r="AX72" s="68">
        <f t="shared" si="9"/>
        <v>73486.75</v>
      </c>
      <c r="AY72" s="65"/>
      <c r="AZ72" s="69">
        <f t="shared" si="10"/>
        <v>73486.75</v>
      </c>
      <c r="BA72" s="65"/>
      <c r="BB72" s="65"/>
      <c r="BC72" s="65"/>
      <c r="BD72" s="65"/>
      <c r="BE72" s="65"/>
      <c r="BF72" s="70"/>
      <c r="BG72" s="70" t="s">
        <v>790</v>
      </c>
      <c r="BH72" s="70" t="s">
        <v>793</v>
      </c>
    </row>
    <row r="73" spans="1:60" s="71" customFormat="1" x14ac:dyDescent="0.25">
      <c r="A73" s="100" t="s">
        <v>313</v>
      </c>
      <c r="B73" s="100" t="s">
        <v>158</v>
      </c>
      <c r="C73" s="100" t="s">
        <v>159</v>
      </c>
      <c r="D73" s="101" t="s">
        <v>160</v>
      </c>
      <c r="E73" s="100" t="s">
        <v>314</v>
      </c>
      <c r="F73" s="100" t="s">
        <v>276</v>
      </c>
      <c r="G73" s="100" t="s">
        <v>277</v>
      </c>
      <c r="H73" s="100" t="s">
        <v>278</v>
      </c>
      <c r="I73" s="102">
        <v>10500</v>
      </c>
      <c r="J73" s="100" t="s">
        <v>165</v>
      </c>
      <c r="K73" s="103">
        <f t="shared" si="13"/>
        <v>96180</v>
      </c>
      <c r="L73" s="66">
        <v>37353.480000000003</v>
      </c>
      <c r="M73" s="67"/>
      <c r="N73" s="67"/>
      <c r="O73" s="67"/>
      <c r="P73" s="63" t="s">
        <v>122</v>
      </c>
      <c r="Q73" s="63"/>
      <c r="R73" s="68">
        <f t="shared" ref="R73:R122" si="16">L73</f>
        <v>37353.480000000003</v>
      </c>
      <c r="S73" s="65"/>
      <c r="T73" s="69">
        <f t="shared" ref="T73:T122" si="17">R73+S73</f>
        <v>37353.480000000003</v>
      </c>
      <c r="U73" s="65"/>
      <c r="V73" s="65"/>
      <c r="W73" s="65"/>
      <c r="X73" s="65"/>
      <c r="Y73" s="65"/>
      <c r="Z73" s="68">
        <f t="shared" si="14"/>
        <v>37353.480000000003</v>
      </c>
      <c r="AA73" s="65"/>
      <c r="AB73" s="69">
        <f t="shared" si="15"/>
        <v>37353.480000000003</v>
      </c>
      <c r="AC73" s="65"/>
      <c r="AD73" s="65"/>
      <c r="AE73" s="65"/>
      <c r="AF73" s="65"/>
      <c r="AG73" s="65"/>
      <c r="AH73" s="68">
        <f t="shared" ref="AH73:AH122" si="18">Z73</f>
        <v>37353.480000000003</v>
      </c>
      <c r="AI73" s="65"/>
      <c r="AJ73" s="69">
        <f t="shared" ref="AJ73:AJ122" si="19">AH73+AI73</f>
        <v>37353.480000000003</v>
      </c>
      <c r="AK73" s="65"/>
      <c r="AL73" s="65"/>
      <c r="AM73" s="65"/>
      <c r="AN73" s="65"/>
      <c r="AO73" s="65"/>
      <c r="AP73" s="68">
        <f t="shared" ref="AP73:AP122" si="20">AH73</f>
        <v>37353.480000000003</v>
      </c>
      <c r="AQ73" s="65"/>
      <c r="AR73" s="69">
        <f t="shared" ref="AR73:AR122" si="21">AP73+AQ73</f>
        <v>37353.480000000003</v>
      </c>
      <c r="AS73" s="65"/>
      <c r="AT73" s="65"/>
      <c r="AU73" s="65"/>
      <c r="AV73" s="65"/>
      <c r="AW73" s="65"/>
      <c r="AX73" s="68">
        <f t="shared" ref="AX73:AX122" si="22">AP73</f>
        <v>37353.480000000003</v>
      </c>
      <c r="AY73" s="65"/>
      <c r="AZ73" s="69">
        <f t="shared" ref="AZ73:AZ121" si="23">AX73+AY73</f>
        <v>37353.480000000003</v>
      </c>
      <c r="BA73" s="65"/>
      <c r="BB73" s="65"/>
      <c r="BC73" s="65"/>
      <c r="BD73" s="65"/>
      <c r="BE73" s="65"/>
      <c r="BF73" s="70"/>
      <c r="BG73" s="70"/>
      <c r="BH73" s="70"/>
    </row>
    <row r="74" spans="1:60" s="71" customFormat="1" x14ac:dyDescent="0.25">
      <c r="A74" s="100" t="s">
        <v>315</v>
      </c>
      <c r="B74" s="100" t="s">
        <v>158</v>
      </c>
      <c r="C74" s="100" t="s">
        <v>159</v>
      </c>
      <c r="D74" s="101" t="s">
        <v>160</v>
      </c>
      <c r="E74" s="100" t="s">
        <v>316</v>
      </c>
      <c r="F74" s="100" t="s">
        <v>317</v>
      </c>
      <c r="G74" s="100" t="s">
        <v>318</v>
      </c>
      <c r="H74" s="100" t="s">
        <v>319</v>
      </c>
      <c r="I74" s="102">
        <v>1585</v>
      </c>
      <c r="J74" s="100" t="s">
        <v>165</v>
      </c>
      <c r="K74" s="103">
        <f t="shared" si="13"/>
        <v>14518.6</v>
      </c>
      <c r="L74" s="66">
        <v>3297.9</v>
      </c>
      <c r="M74" s="67"/>
      <c r="N74" s="67"/>
      <c r="O74" s="67"/>
      <c r="P74" s="63" t="s">
        <v>122</v>
      </c>
      <c r="Q74" s="63"/>
      <c r="R74" s="68">
        <f t="shared" si="16"/>
        <v>3297.9</v>
      </c>
      <c r="S74" s="65"/>
      <c r="T74" s="69">
        <f t="shared" si="17"/>
        <v>3297.9</v>
      </c>
      <c r="U74" s="65"/>
      <c r="V74" s="65"/>
      <c r="W74" s="65"/>
      <c r="X74" s="65"/>
      <c r="Y74" s="65"/>
      <c r="Z74" s="68">
        <f t="shared" si="14"/>
        <v>3297.9</v>
      </c>
      <c r="AA74" s="65"/>
      <c r="AB74" s="69">
        <f t="shared" si="15"/>
        <v>3297.9</v>
      </c>
      <c r="AC74" s="65"/>
      <c r="AD74" s="65"/>
      <c r="AE74" s="65"/>
      <c r="AF74" s="65"/>
      <c r="AG74" s="65"/>
      <c r="AH74" s="68">
        <f t="shared" si="18"/>
        <v>3297.9</v>
      </c>
      <c r="AI74" s="65"/>
      <c r="AJ74" s="69">
        <f t="shared" si="19"/>
        <v>3297.9</v>
      </c>
      <c r="AK74" s="65"/>
      <c r="AL74" s="65"/>
      <c r="AM74" s="65"/>
      <c r="AN74" s="65"/>
      <c r="AO74" s="65"/>
      <c r="AP74" s="68">
        <f t="shared" si="20"/>
        <v>3297.9</v>
      </c>
      <c r="AQ74" s="65"/>
      <c r="AR74" s="69">
        <f t="shared" si="21"/>
        <v>3297.9</v>
      </c>
      <c r="AS74" s="65"/>
      <c r="AT74" s="65"/>
      <c r="AU74" s="65"/>
      <c r="AV74" s="65"/>
      <c r="AW74" s="65"/>
      <c r="AX74" s="68">
        <f t="shared" si="22"/>
        <v>3297.9</v>
      </c>
      <c r="AY74" s="65"/>
      <c r="AZ74" s="69">
        <f t="shared" si="23"/>
        <v>3297.9</v>
      </c>
      <c r="BA74" s="65"/>
      <c r="BB74" s="65"/>
      <c r="BC74" s="65"/>
      <c r="BD74" s="65"/>
      <c r="BE74" s="65"/>
      <c r="BF74" s="70"/>
      <c r="BG74" s="70"/>
      <c r="BH74" s="70" t="s">
        <v>795</v>
      </c>
    </row>
    <row r="75" spans="1:60" s="71" customFormat="1" x14ac:dyDescent="0.25">
      <c r="A75" s="100" t="s">
        <v>320</v>
      </c>
      <c r="B75" s="100" t="s">
        <v>158</v>
      </c>
      <c r="C75" s="100" t="s">
        <v>159</v>
      </c>
      <c r="D75" s="101" t="s">
        <v>160</v>
      </c>
      <c r="E75" s="100" t="s">
        <v>321</v>
      </c>
      <c r="F75" s="100" t="s">
        <v>317</v>
      </c>
      <c r="G75" s="100" t="s">
        <v>318</v>
      </c>
      <c r="H75" s="100" t="s">
        <v>319</v>
      </c>
      <c r="I75" s="102">
        <v>2100</v>
      </c>
      <c r="J75" s="100" t="s">
        <v>168</v>
      </c>
      <c r="K75" s="103">
        <f t="shared" si="13"/>
        <v>19236</v>
      </c>
      <c r="L75" s="66">
        <v>4369.45</v>
      </c>
      <c r="M75" s="67"/>
      <c r="N75" s="67"/>
      <c r="O75" s="67"/>
      <c r="P75" s="63" t="s">
        <v>122</v>
      </c>
      <c r="Q75" s="63"/>
      <c r="R75" s="68">
        <f t="shared" si="16"/>
        <v>4369.45</v>
      </c>
      <c r="S75" s="65"/>
      <c r="T75" s="69">
        <f t="shared" si="17"/>
        <v>4369.45</v>
      </c>
      <c r="U75" s="65"/>
      <c r="V75" s="65"/>
      <c r="W75" s="65"/>
      <c r="X75" s="65"/>
      <c r="Y75" s="65"/>
      <c r="Z75" s="68">
        <f t="shared" si="14"/>
        <v>4369.45</v>
      </c>
      <c r="AA75" s="65"/>
      <c r="AB75" s="69">
        <f t="shared" si="15"/>
        <v>4369.45</v>
      </c>
      <c r="AC75" s="65"/>
      <c r="AD75" s="65"/>
      <c r="AE75" s="65"/>
      <c r="AF75" s="65"/>
      <c r="AG75" s="65"/>
      <c r="AH75" s="68">
        <f t="shared" si="18"/>
        <v>4369.45</v>
      </c>
      <c r="AI75" s="65"/>
      <c r="AJ75" s="69">
        <f t="shared" si="19"/>
        <v>4369.45</v>
      </c>
      <c r="AK75" s="65"/>
      <c r="AL75" s="65"/>
      <c r="AM75" s="65"/>
      <c r="AN75" s="65"/>
      <c r="AO75" s="65"/>
      <c r="AP75" s="68">
        <f t="shared" si="20"/>
        <v>4369.45</v>
      </c>
      <c r="AQ75" s="65"/>
      <c r="AR75" s="69">
        <f t="shared" si="21"/>
        <v>4369.45</v>
      </c>
      <c r="AS75" s="65"/>
      <c r="AT75" s="65"/>
      <c r="AU75" s="65"/>
      <c r="AV75" s="65"/>
      <c r="AW75" s="65"/>
      <c r="AX75" s="68">
        <f t="shared" si="22"/>
        <v>4369.45</v>
      </c>
      <c r="AY75" s="65"/>
      <c r="AZ75" s="69">
        <f t="shared" si="23"/>
        <v>4369.45</v>
      </c>
      <c r="BA75" s="65"/>
      <c r="BB75" s="65"/>
      <c r="BC75" s="65"/>
      <c r="BD75" s="65"/>
      <c r="BE75" s="65"/>
      <c r="BF75" s="70"/>
      <c r="BG75" s="70"/>
      <c r="BH75" s="70" t="s">
        <v>795</v>
      </c>
    </row>
    <row r="76" spans="1:60" s="71" customFormat="1" x14ac:dyDescent="0.25">
      <c r="A76" s="100" t="s">
        <v>322</v>
      </c>
      <c r="B76" s="100" t="s">
        <v>158</v>
      </c>
      <c r="C76" s="100" t="s">
        <v>159</v>
      </c>
      <c r="D76" s="101" t="s">
        <v>160</v>
      </c>
      <c r="E76" s="100" t="s">
        <v>323</v>
      </c>
      <c r="F76" s="100" t="s">
        <v>317</v>
      </c>
      <c r="G76" s="100" t="s">
        <v>318</v>
      </c>
      <c r="H76" s="100" t="s">
        <v>319</v>
      </c>
      <c r="I76" s="102">
        <v>4850</v>
      </c>
      <c r="J76" s="100" t="s">
        <v>165</v>
      </c>
      <c r="K76" s="103">
        <f t="shared" si="13"/>
        <v>44426</v>
      </c>
      <c r="L76" s="66">
        <v>10091.36</v>
      </c>
      <c r="M76" s="67"/>
      <c r="N76" s="67"/>
      <c r="O76" s="67"/>
      <c r="P76" s="63" t="s">
        <v>122</v>
      </c>
      <c r="Q76" s="63"/>
      <c r="R76" s="68">
        <f t="shared" si="16"/>
        <v>10091.36</v>
      </c>
      <c r="S76" s="65"/>
      <c r="T76" s="69">
        <f t="shared" si="17"/>
        <v>10091.36</v>
      </c>
      <c r="U76" s="65"/>
      <c r="V76" s="65"/>
      <c r="W76" s="65"/>
      <c r="X76" s="65"/>
      <c r="Y76" s="65"/>
      <c r="Z76" s="68">
        <f t="shared" si="14"/>
        <v>10091.36</v>
      </c>
      <c r="AA76" s="65"/>
      <c r="AB76" s="69">
        <f t="shared" si="15"/>
        <v>10091.36</v>
      </c>
      <c r="AC76" s="65"/>
      <c r="AD76" s="65"/>
      <c r="AE76" s="65"/>
      <c r="AF76" s="65"/>
      <c r="AG76" s="65"/>
      <c r="AH76" s="68">
        <f t="shared" si="18"/>
        <v>10091.36</v>
      </c>
      <c r="AI76" s="65"/>
      <c r="AJ76" s="69">
        <f t="shared" si="19"/>
        <v>10091.36</v>
      </c>
      <c r="AK76" s="65"/>
      <c r="AL76" s="65"/>
      <c r="AM76" s="65"/>
      <c r="AN76" s="65"/>
      <c r="AO76" s="65"/>
      <c r="AP76" s="68">
        <f t="shared" si="20"/>
        <v>10091.36</v>
      </c>
      <c r="AQ76" s="65"/>
      <c r="AR76" s="69">
        <f t="shared" si="21"/>
        <v>10091.36</v>
      </c>
      <c r="AS76" s="65"/>
      <c r="AT76" s="65"/>
      <c r="AU76" s="65"/>
      <c r="AV76" s="65"/>
      <c r="AW76" s="65"/>
      <c r="AX76" s="68">
        <f t="shared" si="22"/>
        <v>10091.36</v>
      </c>
      <c r="AY76" s="65"/>
      <c r="AZ76" s="69">
        <f t="shared" si="23"/>
        <v>10091.36</v>
      </c>
      <c r="BA76" s="65"/>
      <c r="BB76" s="65"/>
      <c r="BC76" s="65"/>
      <c r="BD76" s="65"/>
      <c r="BE76" s="65"/>
      <c r="BF76" s="70"/>
      <c r="BG76" s="70"/>
      <c r="BH76" s="70" t="s">
        <v>795</v>
      </c>
    </row>
    <row r="77" spans="1:60" s="71" customFormat="1" x14ac:dyDescent="0.25">
      <c r="A77" s="100" t="s">
        <v>324</v>
      </c>
      <c r="B77" s="100" t="s">
        <v>158</v>
      </c>
      <c r="C77" s="100" t="s">
        <v>159</v>
      </c>
      <c r="D77" s="101" t="s">
        <v>160</v>
      </c>
      <c r="E77" s="100" t="s">
        <v>325</v>
      </c>
      <c r="F77" s="100" t="s">
        <v>317</v>
      </c>
      <c r="G77" s="100" t="s">
        <v>318</v>
      </c>
      <c r="H77" s="100" t="s">
        <v>319</v>
      </c>
      <c r="I77" s="102">
        <v>2976</v>
      </c>
      <c r="J77" s="100" t="s">
        <v>168</v>
      </c>
      <c r="K77" s="103">
        <f t="shared" si="13"/>
        <v>27260.16</v>
      </c>
      <c r="L77" s="66">
        <v>6192.14</v>
      </c>
      <c r="M77" s="67"/>
      <c r="N77" s="67"/>
      <c r="O77" s="67"/>
      <c r="P77" s="63" t="s">
        <v>122</v>
      </c>
      <c r="Q77" s="63"/>
      <c r="R77" s="68">
        <f t="shared" si="16"/>
        <v>6192.14</v>
      </c>
      <c r="S77" s="65"/>
      <c r="T77" s="69">
        <f t="shared" si="17"/>
        <v>6192.14</v>
      </c>
      <c r="U77" s="65"/>
      <c r="V77" s="65"/>
      <c r="W77" s="65"/>
      <c r="X77" s="65"/>
      <c r="Y77" s="65"/>
      <c r="Z77" s="68">
        <f t="shared" si="14"/>
        <v>6192.14</v>
      </c>
      <c r="AA77" s="65"/>
      <c r="AB77" s="69">
        <f t="shared" si="15"/>
        <v>6192.14</v>
      </c>
      <c r="AC77" s="65"/>
      <c r="AD77" s="65"/>
      <c r="AE77" s="65"/>
      <c r="AF77" s="65"/>
      <c r="AG77" s="65"/>
      <c r="AH77" s="68">
        <f t="shared" si="18"/>
        <v>6192.14</v>
      </c>
      <c r="AI77" s="65"/>
      <c r="AJ77" s="69">
        <f t="shared" si="19"/>
        <v>6192.14</v>
      </c>
      <c r="AK77" s="65"/>
      <c r="AL77" s="65"/>
      <c r="AM77" s="65"/>
      <c r="AN77" s="65"/>
      <c r="AO77" s="65"/>
      <c r="AP77" s="68">
        <f t="shared" si="20"/>
        <v>6192.14</v>
      </c>
      <c r="AQ77" s="65"/>
      <c r="AR77" s="69">
        <f t="shared" si="21"/>
        <v>6192.14</v>
      </c>
      <c r="AS77" s="65"/>
      <c r="AT77" s="65"/>
      <c r="AU77" s="65"/>
      <c r="AV77" s="65"/>
      <c r="AW77" s="65"/>
      <c r="AX77" s="68">
        <f t="shared" si="22"/>
        <v>6192.14</v>
      </c>
      <c r="AY77" s="65"/>
      <c r="AZ77" s="69">
        <f t="shared" si="23"/>
        <v>6192.14</v>
      </c>
      <c r="BA77" s="65"/>
      <c r="BB77" s="65"/>
      <c r="BC77" s="65"/>
      <c r="BD77" s="65"/>
      <c r="BE77" s="65"/>
      <c r="BF77" s="70"/>
      <c r="BG77" s="70"/>
      <c r="BH77" s="70" t="s">
        <v>795</v>
      </c>
    </row>
    <row r="78" spans="1:60" s="71" customFormat="1" x14ac:dyDescent="0.25">
      <c r="A78" s="100" t="s">
        <v>326</v>
      </c>
      <c r="B78" s="100" t="s">
        <v>158</v>
      </c>
      <c r="C78" s="100" t="s">
        <v>159</v>
      </c>
      <c r="D78" s="101" t="s">
        <v>160</v>
      </c>
      <c r="E78" s="100" t="s">
        <v>327</v>
      </c>
      <c r="F78" s="100" t="s">
        <v>317</v>
      </c>
      <c r="G78" s="100" t="s">
        <v>318</v>
      </c>
      <c r="H78" s="100" t="s">
        <v>319</v>
      </c>
      <c r="I78" s="102">
        <v>528</v>
      </c>
      <c r="J78" s="100" t="s">
        <v>190</v>
      </c>
      <c r="K78" s="103">
        <f t="shared" si="13"/>
        <v>4836.4800000000005</v>
      </c>
      <c r="L78" s="66">
        <v>1098.6099999999999</v>
      </c>
      <c r="M78" s="67"/>
      <c r="N78" s="67"/>
      <c r="O78" s="67"/>
      <c r="P78" s="63" t="s">
        <v>122</v>
      </c>
      <c r="Q78" s="63"/>
      <c r="R78" s="68">
        <f t="shared" si="16"/>
        <v>1098.6099999999999</v>
      </c>
      <c r="S78" s="65"/>
      <c r="T78" s="69">
        <f t="shared" si="17"/>
        <v>1098.6099999999999</v>
      </c>
      <c r="U78" s="65"/>
      <c r="V78" s="65"/>
      <c r="W78" s="65"/>
      <c r="X78" s="65"/>
      <c r="Y78" s="65"/>
      <c r="Z78" s="68">
        <f t="shared" si="14"/>
        <v>1098.6099999999999</v>
      </c>
      <c r="AA78" s="65"/>
      <c r="AB78" s="69">
        <f t="shared" si="15"/>
        <v>1098.6099999999999</v>
      </c>
      <c r="AC78" s="65"/>
      <c r="AD78" s="65"/>
      <c r="AE78" s="65"/>
      <c r="AF78" s="65"/>
      <c r="AG78" s="65"/>
      <c r="AH78" s="68">
        <f t="shared" si="18"/>
        <v>1098.6099999999999</v>
      </c>
      <c r="AI78" s="65"/>
      <c r="AJ78" s="69">
        <f t="shared" si="19"/>
        <v>1098.6099999999999</v>
      </c>
      <c r="AK78" s="65"/>
      <c r="AL78" s="65"/>
      <c r="AM78" s="65"/>
      <c r="AN78" s="65"/>
      <c r="AO78" s="65"/>
      <c r="AP78" s="68">
        <f t="shared" si="20"/>
        <v>1098.6099999999999</v>
      </c>
      <c r="AQ78" s="65"/>
      <c r="AR78" s="69">
        <f t="shared" si="21"/>
        <v>1098.6099999999999</v>
      </c>
      <c r="AS78" s="65"/>
      <c r="AT78" s="65"/>
      <c r="AU78" s="65"/>
      <c r="AV78" s="65"/>
      <c r="AW78" s="65"/>
      <c r="AX78" s="68">
        <f t="shared" si="22"/>
        <v>1098.6099999999999</v>
      </c>
      <c r="AY78" s="65"/>
      <c r="AZ78" s="69">
        <f t="shared" si="23"/>
        <v>1098.6099999999999</v>
      </c>
      <c r="BA78" s="65"/>
      <c r="BB78" s="65"/>
      <c r="BC78" s="65"/>
      <c r="BD78" s="65"/>
      <c r="BE78" s="65"/>
      <c r="BF78" s="70"/>
      <c r="BG78" s="70"/>
      <c r="BH78" s="70" t="s">
        <v>795</v>
      </c>
    </row>
    <row r="79" spans="1:60" s="71" customFormat="1" x14ac:dyDescent="0.25">
      <c r="A79" s="100" t="s">
        <v>328</v>
      </c>
      <c r="B79" s="100" t="s">
        <v>158</v>
      </c>
      <c r="C79" s="100" t="s">
        <v>159</v>
      </c>
      <c r="D79" s="101" t="s">
        <v>160</v>
      </c>
      <c r="E79" s="100" t="s">
        <v>329</v>
      </c>
      <c r="F79" s="100" t="s">
        <v>317</v>
      </c>
      <c r="G79" s="100" t="s">
        <v>318</v>
      </c>
      <c r="H79" s="100" t="s">
        <v>319</v>
      </c>
      <c r="I79" s="102">
        <v>2940</v>
      </c>
      <c r="J79" s="100" t="s">
        <v>168</v>
      </c>
      <c r="K79" s="103">
        <f t="shared" si="13"/>
        <v>26930.400000000001</v>
      </c>
      <c r="L79" s="66">
        <v>6117.23</v>
      </c>
      <c r="M79" s="67"/>
      <c r="N79" s="67"/>
      <c r="O79" s="67"/>
      <c r="P79" s="63" t="s">
        <v>122</v>
      </c>
      <c r="Q79" s="63"/>
      <c r="R79" s="68">
        <f t="shared" si="16"/>
        <v>6117.23</v>
      </c>
      <c r="S79" s="65"/>
      <c r="T79" s="69">
        <f t="shared" si="17"/>
        <v>6117.23</v>
      </c>
      <c r="U79" s="65"/>
      <c r="V79" s="65"/>
      <c r="W79" s="65"/>
      <c r="X79" s="65"/>
      <c r="Y79" s="65"/>
      <c r="Z79" s="68">
        <f t="shared" si="14"/>
        <v>6117.23</v>
      </c>
      <c r="AA79" s="65"/>
      <c r="AB79" s="69">
        <f t="shared" si="15"/>
        <v>6117.23</v>
      </c>
      <c r="AC79" s="65"/>
      <c r="AD79" s="65"/>
      <c r="AE79" s="65"/>
      <c r="AF79" s="65"/>
      <c r="AG79" s="65"/>
      <c r="AH79" s="68">
        <f t="shared" si="18"/>
        <v>6117.23</v>
      </c>
      <c r="AI79" s="65"/>
      <c r="AJ79" s="69">
        <f t="shared" si="19"/>
        <v>6117.23</v>
      </c>
      <c r="AK79" s="65"/>
      <c r="AL79" s="65"/>
      <c r="AM79" s="65"/>
      <c r="AN79" s="65"/>
      <c r="AO79" s="65"/>
      <c r="AP79" s="68">
        <f t="shared" si="20"/>
        <v>6117.23</v>
      </c>
      <c r="AQ79" s="65"/>
      <c r="AR79" s="69">
        <f t="shared" si="21"/>
        <v>6117.23</v>
      </c>
      <c r="AS79" s="65"/>
      <c r="AT79" s="65"/>
      <c r="AU79" s="65"/>
      <c r="AV79" s="65"/>
      <c r="AW79" s="65"/>
      <c r="AX79" s="68">
        <f t="shared" si="22"/>
        <v>6117.23</v>
      </c>
      <c r="AY79" s="65"/>
      <c r="AZ79" s="69">
        <f t="shared" si="23"/>
        <v>6117.23</v>
      </c>
      <c r="BA79" s="65"/>
      <c r="BB79" s="65"/>
      <c r="BC79" s="65"/>
      <c r="BD79" s="65"/>
      <c r="BE79" s="65"/>
      <c r="BF79" s="70"/>
      <c r="BG79" s="70"/>
      <c r="BH79" s="70" t="s">
        <v>795</v>
      </c>
    </row>
    <row r="80" spans="1:60" s="71" customFormat="1" x14ac:dyDescent="0.25">
      <c r="A80" s="100" t="s">
        <v>330</v>
      </c>
      <c r="B80" s="100" t="s">
        <v>158</v>
      </c>
      <c r="C80" s="100" t="s">
        <v>159</v>
      </c>
      <c r="D80" s="101" t="s">
        <v>160</v>
      </c>
      <c r="E80" s="100" t="s">
        <v>331</v>
      </c>
      <c r="F80" s="100" t="s">
        <v>317</v>
      </c>
      <c r="G80" s="100" t="s">
        <v>318</v>
      </c>
      <c r="H80" s="100" t="s">
        <v>319</v>
      </c>
      <c r="I80" s="102">
        <v>1998</v>
      </c>
      <c r="J80" s="100" t="s">
        <v>168</v>
      </c>
      <c r="K80" s="103">
        <f t="shared" si="13"/>
        <v>18301.68</v>
      </c>
      <c r="L80" s="66">
        <v>4157.22</v>
      </c>
      <c r="M80" s="67"/>
      <c r="N80" s="67"/>
      <c r="O80" s="67"/>
      <c r="P80" s="63" t="s">
        <v>122</v>
      </c>
      <c r="Q80" s="63"/>
      <c r="R80" s="68">
        <f t="shared" si="16"/>
        <v>4157.22</v>
      </c>
      <c r="S80" s="65"/>
      <c r="T80" s="69">
        <f t="shared" si="17"/>
        <v>4157.22</v>
      </c>
      <c r="U80" s="65"/>
      <c r="V80" s="65"/>
      <c r="W80" s="65"/>
      <c r="X80" s="65"/>
      <c r="Y80" s="65"/>
      <c r="Z80" s="68">
        <f t="shared" si="14"/>
        <v>4157.22</v>
      </c>
      <c r="AA80" s="65"/>
      <c r="AB80" s="69">
        <f t="shared" si="15"/>
        <v>4157.22</v>
      </c>
      <c r="AC80" s="65"/>
      <c r="AD80" s="65"/>
      <c r="AE80" s="65"/>
      <c r="AF80" s="65"/>
      <c r="AG80" s="65"/>
      <c r="AH80" s="68">
        <f t="shared" si="18"/>
        <v>4157.22</v>
      </c>
      <c r="AI80" s="65"/>
      <c r="AJ80" s="69">
        <f t="shared" si="19"/>
        <v>4157.22</v>
      </c>
      <c r="AK80" s="65"/>
      <c r="AL80" s="65"/>
      <c r="AM80" s="65"/>
      <c r="AN80" s="65"/>
      <c r="AO80" s="65"/>
      <c r="AP80" s="68">
        <f t="shared" si="20"/>
        <v>4157.22</v>
      </c>
      <c r="AQ80" s="65"/>
      <c r="AR80" s="69">
        <f t="shared" si="21"/>
        <v>4157.22</v>
      </c>
      <c r="AS80" s="65"/>
      <c r="AT80" s="65"/>
      <c r="AU80" s="65"/>
      <c r="AV80" s="65"/>
      <c r="AW80" s="65"/>
      <c r="AX80" s="68">
        <f t="shared" si="22"/>
        <v>4157.22</v>
      </c>
      <c r="AY80" s="65"/>
      <c r="AZ80" s="69">
        <f t="shared" si="23"/>
        <v>4157.22</v>
      </c>
      <c r="BA80" s="65"/>
      <c r="BB80" s="65"/>
      <c r="BC80" s="65"/>
      <c r="BD80" s="65"/>
      <c r="BE80" s="65"/>
      <c r="BF80" s="70"/>
      <c r="BG80" s="70"/>
      <c r="BH80" s="70" t="s">
        <v>795</v>
      </c>
    </row>
    <row r="81" spans="1:60" s="71" customFormat="1" x14ac:dyDescent="0.25">
      <c r="A81" s="100" t="s">
        <v>332</v>
      </c>
      <c r="B81" s="100" t="s">
        <v>158</v>
      </c>
      <c r="C81" s="100" t="s">
        <v>159</v>
      </c>
      <c r="D81" s="101" t="s">
        <v>160</v>
      </c>
      <c r="E81" s="100" t="s">
        <v>333</v>
      </c>
      <c r="F81" s="100" t="s">
        <v>317</v>
      </c>
      <c r="G81" s="100" t="s">
        <v>318</v>
      </c>
      <c r="H81" s="100" t="s">
        <v>319</v>
      </c>
      <c r="I81" s="102">
        <v>640</v>
      </c>
      <c r="J81" s="100" t="s">
        <v>193</v>
      </c>
      <c r="K81" s="103">
        <f t="shared" si="13"/>
        <v>5862.4</v>
      </c>
      <c r="L81" s="66">
        <v>1331.64</v>
      </c>
      <c r="M81" s="67"/>
      <c r="N81" s="67"/>
      <c r="O81" s="67"/>
      <c r="P81" s="63" t="s">
        <v>122</v>
      </c>
      <c r="Q81" s="63"/>
      <c r="R81" s="68">
        <f t="shared" si="16"/>
        <v>1331.64</v>
      </c>
      <c r="S81" s="65"/>
      <c r="T81" s="69">
        <f t="shared" si="17"/>
        <v>1331.64</v>
      </c>
      <c r="U81" s="65"/>
      <c r="V81" s="65"/>
      <c r="W81" s="65"/>
      <c r="X81" s="65"/>
      <c r="Y81" s="65"/>
      <c r="Z81" s="68">
        <f t="shared" si="14"/>
        <v>1331.64</v>
      </c>
      <c r="AA81" s="65"/>
      <c r="AB81" s="69">
        <f t="shared" si="15"/>
        <v>1331.64</v>
      </c>
      <c r="AC81" s="65"/>
      <c r="AD81" s="65"/>
      <c r="AE81" s="65"/>
      <c r="AF81" s="65"/>
      <c r="AG81" s="65"/>
      <c r="AH81" s="68">
        <f t="shared" si="18"/>
        <v>1331.64</v>
      </c>
      <c r="AI81" s="65"/>
      <c r="AJ81" s="69">
        <f t="shared" si="19"/>
        <v>1331.64</v>
      </c>
      <c r="AK81" s="65"/>
      <c r="AL81" s="65"/>
      <c r="AM81" s="65"/>
      <c r="AN81" s="65"/>
      <c r="AO81" s="65"/>
      <c r="AP81" s="68">
        <f t="shared" si="20"/>
        <v>1331.64</v>
      </c>
      <c r="AQ81" s="65"/>
      <c r="AR81" s="69">
        <f t="shared" si="21"/>
        <v>1331.64</v>
      </c>
      <c r="AS81" s="65"/>
      <c r="AT81" s="65"/>
      <c r="AU81" s="65"/>
      <c r="AV81" s="65"/>
      <c r="AW81" s="65"/>
      <c r="AX81" s="68">
        <f t="shared" si="22"/>
        <v>1331.64</v>
      </c>
      <c r="AY81" s="65"/>
      <c r="AZ81" s="69">
        <f t="shared" si="23"/>
        <v>1331.64</v>
      </c>
      <c r="BA81" s="65"/>
      <c r="BB81" s="65"/>
      <c r="BC81" s="65"/>
      <c r="BD81" s="65"/>
      <c r="BE81" s="65"/>
      <c r="BF81" s="70"/>
      <c r="BG81" s="70"/>
      <c r="BH81" s="70" t="s">
        <v>795</v>
      </c>
    </row>
    <row r="82" spans="1:60" s="71" customFormat="1" x14ac:dyDescent="0.25">
      <c r="A82" s="100" t="s">
        <v>334</v>
      </c>
      <c r="B82" s="100" t="s">
        <v>158</v>
      </c>
      <c r="C82" s="100" t="s">
        <v>159</v>
      </c>
      <c r="D82" s="101" t="s">
        <v>160</v>
      </c>
      <c r="E82" s="100" t="s">
        <v>335</v>
      </c>
      <c r="F82" s="100" t="s">
        <v>317</v>
      </c>
      <c r="G82" s="100" t="s">
        <v>318</v>
      </c>
      <c r="H82" s="100" t="s">
        <v>319</v>
      </c>
      <c r="I82" s="102">
        <v>144</v>
      </c>
      <c r="J82" s="100" t="s">
        <v>190</v>
      </c>
      <c r="K82" s="103">
        <f t="shared" si="13"/>
        <v>1319.04</v>
      </c>
      <c r="L82" s="66">
        <v>299.62</v>
      </c>
      <c r="M82" s="67"/>
      <c r="N82" s="67"/>
      <c r="O82" s="67"/>
      <c r="P82" s="63" t="s">
        <v>122</v>
      </c>
      <c r="Q82" s="63"/>
      <c r="R82" s="68">
        <f t="shared" si="16"/>
        <v>299.62</v>
      </c>
      <c r="S82" s="65"/>
      <c r="T82" s="69">
        <f t="shared" si="17"/>
        <v>299.62</v>
      </c>
      <c r="U82" s="65"/>
      <c r="V82" s="65"/>
      <c r="W82" s="65"/>
      <c r="X82" s="65"/>
      <c r="Y82" s="65"/>
      <c r="Z82" s="68">
        <f t="shared" si="14"/>
        <v>299.62</v>
      </c>
      <c r="AA82" s="65"/>
      <c r="AB82" s="69">
        <f t="shared" si="15"/>
        <v>299.62</v>
      </c>
      <c r="AC82" s="65"/>
      <c r="AD82" s="65"/>
      <c r="AE82" s="65"/>
      <c r="AF82" s="65"/>
      <c r="AG82" s="65"/>
      <c r="AH82" s="68">
        <f t="shared" si="18"/>
        <v>299.62</v>
      </c>
      <c r="AI82" s="65"/>
      <c r="AJ82" s="69">
        <f t="shared" si="19"/>
        <v>299.62</v>
      </c>
      <c r="AK82" s="65"/>
      <c r="AL82" s="65"/>
      <c r="AM82" s="65"/>
      <c r="AN82" s="65"/>
      <c r="AO82" s="65"/>
      <c r="AP82" s="68">
        <f t="shared" si="20"/>
        <v>299.62</v>
      </c>
      <c r="AQ82" s="65"/>
      <c r="AR82" s="69">
        <f t="shared" si="21"/>
        <v>299.62</v>
      </c>
      <c r="AS82" s="65"/>
      <c r="AT82" s="65"/>
      <c r="AU82" s="65"/>
      <c r="AV82" s="65"/>
      <c r="AW82" s="65"/>
      <c r="AX82" s="68">
        <f t="shared" si="22"/>
        <v>299.62</v>
      </c>
      <c r="AY82" s="65"/>
      <c r="AZ82" s="69">
        <f t="shared" si="23"/>
        <v>299.62</v>
      </c>
      <c r="BA82" s="65"/>
      <c r="BB82" s="65"/>
      <c r="BC82" s="65"/>
      <c r="BD82" s="65"/>
      <c r="BE82" s="65"/>
      <c r="BF82" s="70"/>
      <c r="BG82" s="70"/>
      <c r="BH82" s="70" t="s">
        <v>795</v>
      </c>
    </row>
    <row r="83" spans="1:60" s="71" customFormat="1" x14ac:dyDescent="0.25">
      <c r="A83" s="100" t="s">
        <v>336</v>
      </c>
      <c r="B83" s="100" t="s">
        <v>158</v>
      </c>
      <c r="C83" s="100" t="s">
        <v>159</v>
      </c>
      <c r="D83" s="101" t="s">
        <v>160</v>
      </c>
      <c r="E83" s="100" t="s">
        <v>337</v>
      </c>
      <c r="F83" s="100" t="s">
        <v>317</v>
      </c>
      <c r="G83" s="100" t="s">
        <v>318</v>
      </c>
      <c r="H83" s="100" t="s">
        <v>319</v>
      </c>
      <c r="I83" s="102">
        <v>6888</v>
      </c>
      <c r="J83" s="100" t="s">
        <v>165</v>
      </c>
      <c r="K83" s="103">
        <f t="shared" si="13"/>
        <v>63094.080000000002</v>
      </c>
      <c r="L83" s="66">
        <v>14331.81</v>
      </c>
      <c r="M83" s="67"/>
      <c r="N83" s="67"/>
      <c r="O83" s="67"/>
      <c r="P83" s="63" t="s">
        <v>122</v>
      </c>
      <c r="Q83" s="63"/>
      <c r="R83" s="68">
        <f t="shared" si="16"/>
        <v>14331.81</v>
      </c>
      <c r="S83" s="65"/>
      <c r="T83" s="69">
        <f t="shared" si="17"/>
        <v>14331.81</v>
      </c>
      <c r="U83" s="65"/>
      <c r="V83" s="65"/>
      <c r="W83" s="65"/>
      <c r="X83" s="65"/>
      <c r="Y83" s="65"/>
      <c r="Z83" s="68">
        <f t="shared" si="14"/>
        <v>14331.81</v>
      </c>
      <c r="AA83" s="65"/>
      <c r="AB83" s="69">
        <f t="shared" si="15"/>
        <v>14331.81</v>
      </c>
      <c r="AC83" s="65"/>
      <c r="AD83" s="65"/>
      <c r="AE83" s="65"/>
      <c r="AF83" s="65"/>
      <c r="AG83" s="65"/>
      <c r="AH83" s="68">
        <f t="shared" si="18"/>
        <v>14331.81</v>
      </c>
      <c r="AI83" s="65"/>
      <c r="AJ83" s="69">
        <f t="shared" si="19"/>
        <v>14331.81</v>
      </c>
      <c r="AK83" s="65"/>
      <c r="AL83" s="65"/>
      <c r="AM83" s="65"/>
      <c r="AN83" s="65"/>
      <c r="AO83" s="65"/>
      <c r="AP83" s="68">
        <f t="shared" si="20"/>
        <v>14331.81</v>
      </c>
      <c r="AQ83" s="65"/>
      <c r="AR83" s="69">
        <f t="shared" si="21"/>
        <v>14331.81</v>
      </c>
      <c r="AS83" s="65"/>
      <c r="AT83" s="65"/>
      <c r="AU83" s="65"/>
      <c r="AV83" s="65"/>
      <c r="AW83" s="65"/>
      <c r="AX83" s="68">
        <f t="shared" si="22"/>
        <v>14331.81</v>
      </c>
      <c r="AY83" s="65"/>
      <c r="AZ83" s="69">
        <f t="shared" si="23"/>
        <v>14331.81</v>
      </c>
      <c r="BA83" s="65"/>
      <c r="BB83" s="65"/>
      <c r="BC83" s="65"/>
      <c r="BD83" s="65"/>
      <c r="BE83" s="65"/>
      <c r="BF83" s="70"/>
      <c r="BG83" s="70"/>
      <c r="BH83" s="70" t="s">
        <v>795</v>
      </c>
    </row>
    <row r="84" spans="1:60" s="71" customFormat="1" x14ac:dyDescent="0.25">
      <c r="A84" s="100" t="s">
        <v>338</v>
      </c>
      <c r="B84" s="100" t="s">
        <v>158</v>
      </c>
      <c r="C84" s="100" t="s">
        <v>159</v>
      </c>
      <c r="D84" s="101" t="s">
        <v>160</v>
      </c>
      <c r="E84" s="100" t="s">
        <v>339</v>
      </c>
      <c r="F84" s="100" t="s">
        <v>317</v>
      </c>
      <c r="G84" s="100" t="s">
        <v>318</v>
      </c>
      <c r="H84" s="100" t="s">
        <v>319</v>
      </c>
      <c r="I84" s="102">
        <v>780</v>
      </c>
      <c r="J84" s="100" t="s">
        <v>196</v>
      </c>
      <c r="K84" s="103">
        <f t="shared" si="13"/>
        <v>7144.8</v>
      </c>
      <c r="L84" s="66">
        <v>1622.94</v>
      </c>
      <c r="M84" s="67"/>
      <c r="N84" s="67"/>
      <c r="O84" s="67"/>
      <c r="P84" s="63" t="s">
        <v>122</v>
      </c>
      <c r="Q84" s="63"/>
      <c r="R84" s="68">
        <f t="shared" si="16"/>
        <v>1622.94</v>
      </c>
      <c r="S84" s="65"/>
      <c r="T84" s="69">
        <f t="shared" si="17"/>
        <v>1622.94</v>
      </c>
      <c r="U84" s="65"/>
      <c r="V84" s="65"/>
      <c r="W84" s="65"/>
      <c r="X84" s="65"/>
      <c r="Y84" s="65"/>
      <c r="Z84" s="68">
        <f t="shared" si="14"/>
        <v>1622.94</v>
      </c>
      <c r="AA84" s="65"/>
      <c r="AB84" s="69">
        <f t="shared" si="15"/>
        <v>1622.94</v>
      </c>
      <c r="AC84" s="65"/>
      <c r="AD84" s="65"/>
      <c r="AE84" s="65"/>
      <c r="AF84" s="65"/>
      <c r="AG84" s="65"/>
      <c r="AH84" s="68">
        <f t="shared" si="18"/>
        <v>1622.94</v>
      </c>
      <c r="AI84" s="65"/>
      <c r="AJ84" s="69">
        <f t="shared" si="19"/>
        <v>1622.94</v>
      </c>
      <c r="AK84" s="65"/>
      <c r="AL84" s="65"/>
      <c r="AM84" s="65"/>
      <c r="AN84" s="65"/>
      <c r="AO84" s="65"/>
      <c r="AP84" s="68">
        <f t="shared" si="20"/>
        <v>1622.94</v>
      </c>
      <c r="AQ84" s="65"/>
      <c r="AR84" s="69">
        <f t="shared" si="21"/>
        <v>1622.94</v>
      </c>
      <c r="AS84" s="65"/>
      <c r="AT84" s="65"/>
      <c r="AU84" s="65"/>
      <c r="AV84" s="65"/>
      <c r="AW84" s="65"/>
      <c r="AX84" s="68">
        <f t="shared" si="22"/>
        <v>1622.94</v>
      </c>
      <c r="AY84" s="65"/>
      <c r="AZ84" s="69">
        <f t="shared" si="23"/>
        <v>1622.94</v>
      </c>
      <c r="BA84" s="65"/>
      <c r="BB84" s="65"/>
      <c r="BC84" s="65"/>
      <c r="BD84" s="65"/>
      <c r="BE84" s="65"/>
      <c r="BF84" s="70"/>
      <c r="BG84" s="70"/>
      <c r="BH84" s="70" t="s">
        <v>795</v>
      </c>
    </row>
    <row r="85" spans="1:60" s="71" customFormat="1" x14ac:dyDescent="0.25">
      <c r="A85" s="100" t="s">
        <v>340</v>
      </c>
      <c r="B85" s="100" t="s">
        <v>158</v>
      </c>
      <c r="C85" s="100" t="s">
        <v>159</v>
      </c>
      <c r="D85" s="101" t="s">
        <v>160</v>
      </c>
      <c r="E85" s="100" t="s">
        <v>341</v>
      </c>
      <c r="F85" s="100" t="s">
        <v>317</v>
      </c>
      <c r="G85" s="100" t="s">
        <v>318</v>
      </c>
      <c r="H85" s="100" t="s">
        <v>319</v>
      </c>
      <c r="I85" s="102">
        <v>1200</v>
      </c>
      <c r="J85" s="100" t="s">
        <v>234</v>
      </c>
      <c r="K85" s="103">
        <f t="shared" si="13"/>
        <v>10992</v>
      </c>
      <c r="L85" s="66">
        <v>2496.83</v>
      </c>
      <c r="M85" s="67"/>
      <c r="N85" s="67"/>
      <c r="O85" s="67"/>
      <c r="P85" s="63" t="s">
        <v>122</v>
      </c>
      <c r="Q85" s="63"/>
      <c r="R85" s="68">
        <f t="shared" si="16"/>
        <v>2496.83</v>
      </c>
      <c r="S85" s="65"/>
      <c r="T85" s="69">
        <f t="shared" si="17"/>
        <v>2496.83</v>
      </c>
      <c r="U85" s="65"/>
      <c r="V85" s="65"/>
      <c r="W85" s="65"/>
      <c r="X85" s="65"/>
      <c r="Y85" s="65"/>
      <c r="Z85" s="68">
        <f t="shared" si="14"/>
        <v>2496.83</v>
      </c>
      <c r="AA85" s="65"/>
      <c r="AB85" s="69">
        <f t="shared" si="15"/>
        <v>2496.83</v>
      </c>
      <c r="AC85" s="65"/>
      <c r="AD85" s="65"/>
      <c r="AE85" s="65"/>
      <c r="AF85" s="65"/>
      <c r="AG85" s="65"/>
      <c r="AH85" s="68">
        <f t="shared" si="18"/>
        <v>2496.83</v>
      </c>
      <c r="AI85" s="65"/>
      <c r="AJ85" s="69">
        <f t="shared" si="19"/>
        <v>2496.83</v>
      </c>
      <c r="AK85" s="65"/>
      <c r="AL85" s="65"/>
      <c r="AM85" s="65"/>
      <c r="AN85" s="65"/>
      <c r="AO85" s="65"/>
      <c r="AP85" s="68">
        <f t="shared" si="20"/>
        <v>2496.83</v>
      </c>
      <c r="AQ85" s="65"/>
      <c r="AR85" s="69">
        <f t="shared" si="21"/>
        <v>2496.83</v>
      </c>
      <c r="AS85" s="65"/>
      <c r="AT85" s="65"/>
      <c r="AU85" s="65"/>
      <c r="AV85" s="65"/>
      <c r="AW85" s="65"/>
      <c r="AX85" s="68">
        <f t="shared" si="22"/>
        <v>2496.83</v>
      </c>
      <c r="AY85" s="65"/>
      <c r="AZ85" s="69">
        <f t="shared" si="23"/>
        <v>2496.83</v>
      </c>
      <c r="BA85" s="65"/>
      <c r="BB85" s="65"/>
      <c r="BC85" s="65"/>
      <c r="BD85" s="65"/>
      <c r="BE85" s="65"/>
      <c r="BF85" s="70"/>
      <c r="BG85" s="70"/>
      <c r="BH85" s="70" t="s">
        <v>795</v>
      </c>
    </row>
    <row r="86" spans="1:60" s="71" customFormat="1" x14ac:dyDescent="0.25">
      <c r="A86" s="100" t="s">
        <v>342</v>
      </c>
      <c r="B86" s="100" t="s">
        <v>158</v>
      </c>
      <c r="C86" s="100" t="s">
        <v>159</v>
      </c>
      <c r="D86" s="101" t="s">
        <v>160</v>
      </c>
      <c r="E86" s="100" t="s">
        <v>343</v>
      </c>
      <c r="F86" s="100" t="s">
        <v>317</v>
      </c>
      <c r="G86" s="100" t="s">
        <v>318</v>
      </c>
      <c r="H86" s="100" t="s">
        <v>319</v>
      </c>
      <c r="I86" s="102">
        <v>1678</v>
      </c>
      <c r="J86" s="100" t="s">
        <v>165</v>
      </c>
      <c r="K86" s="103">
        <f t="shared" si="13"/>
        <v>15370.48</v>
      </c>
      <c r="L86" s="66">
        <v>3491.4</v>
      </c>
      <c r="M86" s="67"/>
      <c r="N86" s="67"/>
      <c r="O86" s="67"/>
      <c r="P86" s="63" t="s">
        <v>122</v>
      </c>
      <c r="Q86" s="63"/>
      <c r="R86" s="68">
        <f t="shared" si="16"/>
        <v>3491.4</v>
      </c>
      <c r="S86" s="65"/>
      <c r="T86" s="69">
        <f t="shared" si="17"/>
        <v>3491.4</v>
      </c>
      <c r="U86" s="65"/>
      <c r="V86" s="65"/>
      <c r="W86" s="65"/>
      <c r="X86" s="65"/>
      <c r="Y86" s="65"/>
      <c r="Z86" s="68">
        <f t="shared" si="14"/>
        <v>3491.4</v>
      </c>
      <c r="AA86" s="65"/>
      <c r="AB86" s="69">
        <f t="shared" si="15"/>
        <v>3491.4</v>
      </c>
      <c r="AC86" s="65"/>
      <c r="AD86" s="65"/>
      <c r="AE86" s="65"/>
      <c r="AF86" s="65"/>
      <c r="AG86" s="65"/>
      <c r="AH86" s="68">
        <f t="shared" si="18"/>
        <v>3491.4</v>
      </c>
      <c r="AI86" s="65"/>
      <c r="AJ86" s="69">
        <f t="shared" si="19"/>
        <v>3491.4</v>
      </c>
      <c r="AK86" s="65"/>
      <c r="AL86" s="65"/>
      <c r="AM86" s="65"/>
      <c r="AN86" s="65"/>
      <c r="AO86" s="65"/>
      <c r="AP86" s="68">
        <f t="shared" si="20"/>
        <v>3491.4</v>
      </c>
      <c r="AQ86" s="65"/>
      <c r="AR86" s="69">
        <f t="shared" si="21"/>
        <v>3491.4</v>
      </c>
      <c r="AS86" s="65"/>
      <c r="AT86" s="65"/>
      <c r="AU86" s="65"/>
      <c r="AV86" s="65"/>
      <c r="AW86" s="65"/>
      <c r="AX86" s="68">
        <f t="shared" si="22"/>
        <v>3491.4</v>
      </c>
      <c r="AY86" s="65"/>
      <c r="AZ86" s="69">
        <f t="shared" si="23"/>
        <v>3491.4</v>
      </c>
      <c r="BA86" s="65"/>
      <c r="BB86" s="65"/>
      <c r="BC86" s="65"/>
      <c r="BD86" s="65"/>
      <c r="BE86" s="65"/>
      <c r="BF86" s="70"/>
      <c r="BG86" s="70"/>
      <c r="BH86" s="70" t="s">
        <v>795</v>
      </c>
    </row>
    <row r="87" spans="1:60" s="71" customFormat="1" x14ac:dyDescent="0.25">
      <c r="A87" s="100" t="s">
        <v>344</v>
      </c>
      <c r="B87" s="100" t="s">
        <v>158</v>
      </c>
      <c r="C87" s="100" t="s">
        <v>159</v>
      </c>
      <c r="D87" s="101" t="s">
        <v>160</v>
      </c>
      <c r="E87" s="100" t="s">
        <v>345</v>
      </c>
      <c r="F87" s="100" t="s">
        <v>317</v>
      </c>
      <c r="G87" s="100" t="s">
        <v>318</v>
      </c>
      <c r="H87" s="100" t="s">
        <v>319</v>
      </c>
      <c r="I87" s="102">
        <v>9200</v>
      </c>
      <c r="J87" s="100" t="s">
        <v>165</v>
      </c>
      <c r="K87" s="103">
        <f t="shared" si="13"/>
        <v>84272</v>
      </c>
      <c r="L87" s="66">
        <v>19142.37</v>
      </c>
      <c r="M87" s="67"/>
      <c r="N87" s="67"/>
      <c r="O87" s="67"/>
      <c r="P87" s="63" t="s">
        <v>122</v>
      </c>
      <c r="Q87" s="63"/>
      <c r="R87" s="68">
        <f t="shared" si="16"/>
        <v>19142.37</v>
      </c>
      <c r="S87" s="65"/>
      <c r="T87" s="69">
        <f t="shared" si="17"/>
        <v>19142.37</v>
      </c>
      <c r="U87" s="65"/>
      <c r="V87" s="65"/>
      <c r="W87" s="65"/>
      <c r="X87" s="65"/>
      <c r="Y87" s="65"/>
      <c r="Z87" s="68">
        <f t="shared" si="14"/>
        <v>19142.37</v>
      </c>
      <c r="AA87" s="65"/>
      <c r="AB87" s="69">
        <f t="shared" si="15"/>
        <v>19142.37</v>
      </c>
      <c r="AC87" s="65"/>
      <c r="AD87" s="65"/>
      <c r="AE87" s="65"/>
      <c r="AF87" s="65"/>
      <c r="AG87" s="65"/>
      <c r="AH87" s="68">
        <f t="shared" si="18"/>
        <v>19142.37</v>
      </c>
      <c r="AI87" s="65"/>
      <c r="AJ87" s="69">
        <f t="shared" si="19"/>
        <v>19142.37</v>
      </c>
      <c r="AK87" s="65"/>
      <c r="AL87" s="65"/>
      <c r="AM87" s="65"/>
      <c r="AN87" s="65"/>
      <c r="AO87" s="65"/>
      <c r="AP87" s="68">
        <f t="shared" si="20"/>
        <v>19142.37</v>
      </c>
      <c r="AQ87" s="65"/>
      <c r="AR87" s="69">
        <f t="shared" si="21"/>
        <v>19142.37</v>
      </c>
      <c r="AS87" s="65"/>
      <c r="AT87" s="65"/>
      <c r="AU87" s="65"/>
      <c r="AV87" s="65"/>
      <c r="AW87" s="65"/>
      <c r="AX87" s="68">
        <f t="shared" si="22"/>
        <v>19142.37</v>
      </c>
      <c r="AY87" s="65"/>
      <c r="AZ87" s="69">
        <f t="shared" si="23"/>
        <v>19142.37</v>
      </c>
      <c r="BA87" s="65"/>
      <c r="BB87" s="65"/>
      <c r="BC87" s="65"/>
      <c r="BD87" s="65"/>
      <c r="BE87" s="65"/>
      <c r="BF87" s="70"/>
      <c r="BG87" s="70"/>
      <c r="BH87" s="70" t="s">
        <v>795</v>
      </c>
    </row>
    <row r="88" spans="1:60" s="71" customFormat="1" x14ac:dyDescent="0.25">
      <c r="A88" s="100" t="s">
        <v>346</v>
      </c>
      <c r="B88" s="100" t="s">
        <v>158</v>
      </c>
      <c r="C88" s="100" t="s">
        <v>159</v>
      </c>
      <c r="D88" s="101" t="s">
        <v>160</v>
      </c>
      <c r="E88" s="100" t="s">
        <v>347</v>
      </c>
      <c r="F88" s="100" t="s">
        <v>317</v>
      </c>
      <c r="G88" s="100" t="s">
        <v>318</v>
      </c>
      <c r="H88" s="100" t="s">
        <v>319</v>
      </c>
      <c r="I88" s="102">
        <v>520</v>
      </c>
      <c r="J88" s="100" t="s">
        <v>177</v>
      </c>
      <c r="K88" s="103">
        <f t="shared" si="13"/>
        <v>4763.2</v>
      </c>
      <c r="L88" s="66">
        <v>1081.96</v>
      </c>
      <c r="M88" s="67"/>
      <c r="N88" s="67"/>
      <c r="O88" s="67"/>
      <c r="P88" s="63" t="s">
        <v>122</v>
      </c>
      <c r="Q88" s="63"/>
      <c r="R88" s="68">
        <f t="shared" si="16"/>
        <v>1081.96</v>
      </c>
      <c r="S88" s="65"/>
      <c r="T88" s="69">
        <f t="shared" si="17"/>
        <v>1081.96</v>
      </c>
      <c r="U88" s="65"/>
      <c r="V88" s="65"/>
      <c r="W88" s="65"/>
      <c r="X88" s="65"/>
      <c r="Y88" s="65"/>
      <c r="Z88" s="68">
        <f t="shared" si="14"/>
        <v>1081.96</v>
      </c>
      <c r="AA88" s="65"/>
      <c r="AB88" s="69">
        <f t="shared" si="15"/>
        <v>1081.96</v>
      </c>
      <c r="AC88" s="65"/>
      <c r="AD88" s="65"/>
      <c r="AE88" s="65"/>
      <c r="AF88" s="65"/>
      <c r="AG88" s="65"/>
      <c r="AH88" s="68">
        <f t="shared" si="18"/>
        <v>1081.96</v>
      </c>
      <c r="AI88" s="65"/>
      <c r="AJ88" s="69">
        <f t="shared" si="19"/>
        <v>1081.96</v>
      </c>
      <c r="AK88" s="65"/>
      <c r="AL88" s="65"/>
      <c r="AM88" s="65"/>
      <c r="AN88" s="65"/>
      <c r="AO88" s="65"/>
      <c r="AP88" s="68">
        <f t="shared" si="20"/>
        <v>1081.96</v>
      </c>
      <c r="AQ88" s="65"/>
      <c r="AR88" s="69">
        <f t="shared" si="21"/>
        <v>1081.96</v>
      </c>
      <c r="AS88" s="65"/>
      <c r="AT88" s="65"/>
      <c r="AU88" s="65"/>
      <c r="AV88" s="65"/>
      <c r="AW88" s="65"/>
      <c r="AX88" s="68">
        <f t="shared" si="22"/>
        <v>1081.96</v>
      </c>
      <c r="AY88" s="65"/>
      <c r="AZ88" s="69">
        <f t="shared" si="23"/>
        <v>1081.96</v>
      </c>
      <c r="BA88" s="65"/>
      <c r="BB88" s="65"/>
      <c r="BC88" s="65"/>
      <c r="BD88" s="65"/>
      <c r="BE88" s="65"/>
      <c r="BF88" s="70"/>
      <c r="BG88" s="70"/>
      <c r="BH88" s="70" t="s">
        <v>795</v>
      </c>
    </row>
    <row r="89" spans="1:60" s="71" customFormat="1" x14ac:dyDescent="0.25">
      <c r="A89" s="100" t="s">
        <v>348</v>
      </c>
      <c r="B89" s="100" t="s">
        <v>158</v>
      </c>
      <c r="C89" s="100" t="s">
        <v>159</v>
      </c>
      <c r="D89" s="101" t="s">
        <v>160</v>
      </c>
      <c r="E89" s="100" t="s">
        <v>349</v>
      </c>
      <c r="F89" s="100" t="s">
        <v>317</v>
      </c>
      <c r="G89" s="100" t="s">
        <v>318</v>
      </c>
      <c r="H89" s="100" t="s">
        <v>319</v>
      </c>
      <c r="I89" s="102">
        <v>4850</v>
      </c>
      <c r="J89" s="100" t="s">
        <v>165</v>
      </c>
      <c r="K89" s="103">
        <f t="shared" si="13"/>
        <v>44426</v>
      </c>
      <c r="L89" s="66">
        <v>10091.36</v>
      </c>
      <c r="M89" s="67"/>
      <c r="N89" s="67"/>
      <c r="O89" s="67"/>
      <c r="P89" s="63" t="s">
        <v>122</v>
      </c>
      <c r="Q89" s="63"/>
      <c r="R89" s="68">
        <f t="shared" si="16"/>
        <v>10091.36</v>
      </c>
      <c r="S89" s="65"/>
      <c r="T89" s="69">
        <f t="shared" si="17"/>
        <v>10091.36</v>
      </c>
      <c r="U89" s="65"/>
      <c r="V89" s="65"/>
      <c r="W89" s="65"/>
      <c r="X89" s="65"/>
      <c r="Y89" s="65"/>
      <c r="Z89" s="68">
        <f t="shared" si="14"/>
        <v>10091.36</v>
      </c>
      <c r="AA89" s="65"/>
      <c r="AB89" s="69">
        <f t="shared" si="15"/>
        <v>10091.36</v>
      </c>
      <c r="AC89" s="65"/>
      <c r="AD89" s="65"/>
      <c r="AE89" s="65"/>
      <c r="AF89" s="65"/>
      <c r="AG89" s="65"/>
      <c r="AH89" s="68">
        <f t="shared" si="18"/>
        <v>10091.36</v>
      </c>
      <c r="AI89" s="65"/>
      <c r="AJ89" s="69">
        <f t="shared" si="19"/>
        <v>10091.36</v>
      </c>
      <c r="AK89" s="65"/>
      <c r="AL89" s="65"/>
      <c r="AM89" s="65"/>
      <c r="AN89" s="65"/>
      <c r="AO89" s="65"/>
      <c r="AP89" s="68">
        <f t="shared" si="20"/>
        <v>10091.36</v>
      </c>
      <c r="AQ89" s="65"/>
      <c r="AR89" s="69">
        <f t="shared" si="21"/>
        <v>10091.36</v>
      </c>
      <c r="AS89" s="65"/>
      <c r="AT89" s="65"/>
      <c r="AU89" s="65"/>
      <c r="AV89" s="65"/>
      <c r="AW89" s="65"/>
      <c r="AX89" s="68">
        <f t="shared" si="22"/>
        <v>10091.36</v>
      </c>
      <c r="AY89" s="65"/>
      <c r="AZ89" s="69">
        <f t="shared" si="23"/>
        <v>10091.36</v>
      </c>
      <c r="BA89" s="65"/>
      <c r="BB89" s="65"/>
      <c r="BC89" s="65"/>
      <c r="BD89" s="65"/>
      <c r="BE89" s="65"/>
      <c r="BF89" s="70"/>
      <c r="BG89" s="70"/>
      <c r="BH89" s="70" t="s">
        <v>795</v>
      </c>
    </row>
    <row r="90" spans="1:60" s="71" customFormat="1" x14ac:dyDescent="0.25">
      <c r="A90" s="100" t="s">
        <v>350</v>
      </c>
      <c r="B90" s="100" t="s">
        <v>158</v>
      </c>
      <c r="C90" s="100" t="s">
        <v>159</v>
      </c>
      <c r="D90" s="101" t="s">
        <v>160</v>
      </c>
      <c r="E90" s="100" t="s">
        <v>351</v>
      </c>
      <c r="F90" s="100" t="s">
        <v>317</v>
      </c>
      <c r="G90" s="100" t="s">
        <v>318</v>
      </c>
      <c r="H90" s="100" t="s">
        <v>319</v>
      </c>
      <c r="I90" s="102">
        <v>6268</v>
      </c>
      <c r="J90" s="100" t="s">
        <v>165</v>
      </c>
      <c r="K90" s="103">
        <f t="shared" si="13"/>
        <v>57414.879999999997</v>
      </c>
      <c r="L90" s="66">
        <v>13041.78</v>
      </c>
      <c r="M90" s="67"/>
      <c r="N90" s="67"/>
      <c r="O90" s="67"/>
      <c r="P90" s="63" t="s">
        <v>122</v>
      </c>
      <c r="Q90" s="63"/>
      <c r="R90" s="68">
        <f t="shared" si="16"/>
        <v>13041.78</v>
      </c>
      <c r="S90" s="65"/>
      <c r="T90" s="69">
        <f t="shared" si="17"/>
        <v>13041.78</v>
      </c>
      <c r="U90" s="65"/>
      <c r="V90" s="65"/>
      <c r="W90" s="65"/>
      <c r="X90" s="65"/>
      <c r="Y90" s="65"/>
      <c r="Z90" s="68">
        <f t="shared" si="14"/>
        <v>13041.78</v>
      </c>
      <c r="AA90" s="65"/>
      <c r="AB90" s="69">
        <f t="shared" si="15"/>
        <v>13041.78</v>
      </c>
      <c r="AC90" s="65"/>
      <c r="AD90" s="65"/>
      <c r="AE90" s="65"/>
      <c r="AF90" s="65"/>
      <c r="AG90" s="65"/>
      <c r="AH90" s="68">
        <f t="shared" si="18"/>
        <v>13041.78</v>
      </c>
      <c r="AI90" s="65"/>
      <c r="AJ90" s="69">
        <f t="shared" si="19"/>
        <v>13041.78</v>
      </c>
      <c r="AK90" s="65"/>
      <c r="AL90" s="65"/>
      <c r="AM90" s="65"/>
      <c r="AN90" s="65"/>
      <c r="AO90" s="65"/>
      <c r="AP90" s="68">
        <f t="shared" si="20"/>
        <v>13041.78</v>
      </c>
      <c r="AQ90" s="65"/>
      <c r="AR90" s="69">
        <f t="shared" si="21"/>
        <v>13041.78</v>
      </c>
      <c r="AS90" s="65"/>
      <c r="AT90" s="65"/>
      <c r="AU90" s="65"/>
      <c r="AV90" s="65"/>
      <c r="AW90" s="65"/>
      <c r="AX90" s="68">
        <f t="shared" si="22"/>
        <v>13041.78</v>
      </c>
      <c r="AY90" s="65"/>
      <c r="AZ90" s="69">
        <f t="shared" si="23"/>
        <v>13041.78</v>
      </c>
      <c r="BA90" s="65"/>
      <c r="BB90" s="65"/>
      <c r="BC90" s="65"/>
      <c r="BD90" s="65"/>
      <c r="BE90" s="65"/>
      <c r="BF90" s="70"/>
      <c r="BG90" s="70"/>
      <c r="BH90" s="70" t="s">
        <v>795</v>
      </c>
    </row>
    <row r="91" spans="1:60" s="71" customFormat="1" x14ac:dyDescent="0.25">
      <c r="A91" s="100" t="s">
        <v>352</v>
      </c>
      <c r="B91" s="100" t="s">
        <v>158</v>
      </c>
      <c r="C91" s="100" t="s">
        <v>159</v>
      </c>
      <c r="D91" s="101" t="s">
        <v>160</v>
      </c>
      <c r="E91" s="100" t="s">
        <v>353</v>
      </c>
      <c r="F91" s="100" t="s">
        <v>317</v>
      </c>
      <c r="G91" s="100" t="s">
        <v>318</v>
      </c>
      <c r="H91" s="100" t="s">
        <v>319</v>
      </c>
      <c r="I91" s="102">
        <v>4850</v>
      </c>
      <c r="J91" s="100" t="s">
        <v>165</v>
      </c>
      <c r="K91" s="103">
        <f t="shared" si="13"/>
        <v>44426</v>
      </c>
      <c r="L91" s="66">
        <v>10091.36</v>
      </c>
      <c r="M91" s="67"/>
      <c r="N91" s="67"/>
      <c r="O91" s="67"/>
      <c r="P91" s="63" t="s">
        <v>122</v>
      </c>
      <c r="Q91" s="63"/>
      <c r="R91" s="68">
        <f t="shared" si="16"/>
        <v>10091.36</v>
      </c>
      <c r="S91" s="65"/>
      <c r="T91" s="69">
        <f t="shared" si="17"/>
        <v>10091.36</v>
      </c>
      <c r="U91" s="65"/>
      <c r="V91" s="65"/>
      <c r="W91" s="65"/>
      <c r="X91" s="65"/>
      <c r="Y91" s="65"/>
      <c r="Z91" s="68">
        <f t="shared" si="14"/>
        <v>10091.36</v>
      </c>
      <c r="AA91" s="65"/>
      <c r="AB91" s="69">
        <f t="shared" si="15"/>
        <v>10091.36</v>
      </c>
      <c r="AC91" s="65"/>
      <c r="AD91" s="65"/>
      <c r="AE91" s="65"/>
      <c r="AF91" s="65"/>
      <c r="AG91" s="65"/>
      <c r="AH91" s="68">
        <f t="shared" si="18"/>
        <v>10091.36</v>
      </c>
      <c r="AI91" s="65"/>
      <c r="AJ91" s="69">
        <f t="shared" si="19"/>
        <v>10091.36</v>
      </c>
      <c r="AK91" s="65"/>
      <c r="AL91" s="65"/>
      <c r="AM91" s="65"/>
      <c r="AN91" s="65"/>
      <c r="AO91" s="65"/>
      <c r="AP91" s="68">
        <f t="shared" si="20"/>
        <v>10091.36</v>
      </c>
      <c r="AQ91" s="65"/>
      <c r="AR91" s="69">
        <f t="shared" si="21"/>
        <v>10091.36</v>
      </c>
      <c r="AS91" s="65"/>
      <c r="AT91" s="65"/>
      <c r="AU91" s="65"/>
      <c r="AV91" s="65"/>
      <c r="AW91" s="65"/>
      <c r="AX91" s="68">
        <f t="shared" si="22"/>
        <v>10091.36</v>
      </c>
      <c r="AY91" s="65"/>
      <c r="AZ91" s="69">
        <f t="shared" si="23"/>
        <v>10091.36</v>
      </c>
      <c r="BA91" s="65"/>
      <c r="BB91" s="65"/>
      <c r="BC91" s="65"/>
      <c r="BD91" s="65"/>
      <c r="BE91" s="65"/>
      <c r="BF91" s="70"/>
      <c r="BG91" s="70"/>
      <c r="BH91" s="70" t="s">
        <v>795</v>
      </c>
    </row>
    <row r="92" spans="1:60" s="71" customFormat="1" x14ac:dyDescent="0.25">
      <c r="A92" s="100" t="s">
        <v>354</v>
      </c>
      <c r="B92" s="100" t="s">
        <v>158</v>
      </c>
      <c r="C92" s="100" t="s">
        <v>159</v>
      </c>
      <c r="D92" s="101" t="s">
        <v>160</v>
      </c>
      <c r="E92" s="100" t="s">
        <v>355</v>
      </c>
      <c r="F92" s="100" t="s">
        <v>317</v>
      </c>
      <c r="G92" s="100" t="s">
        <v>318</v>
      </c>
      <c r="H92" s="100" t="s">
        <v>319</v>
      </c>
      <c r="I92" s="102">
        <v>6268</v>
      </c>
      <c r="J92" s="100" t="s">
        <v>165</v>
      </c>
      <c r="K92" s="103">
        <f t="shared" si="13"/>
        <v>57414.879999999997</v>
      </c>
      <c r="L92" s="66">
        <v>13041.78</v>
      </c>
      <c r="M92" s="67"/>
      <c r="N92" s="67"/>
      <c r="O92" s="67"/>
      <c r="P92" s="63" t="s">
        <v>122</v>
      </c>
      <c r="Q92" s="63"/>
      <c r="R92" s="68">
        <f t="shared" si="16"/>
        <v>13041.78</v>
      </c>
      <c r="S92" s="65"/>
      <c r="T92" s="69">
        <f t="shared" si="17"/>
        <v>13041.78</v>
      </c>
      <c r="U92" s="65"/>
      <c r="V92" s="65"/>
      <c r="W92" s="65"/>
      <c r="X92" s="65"/>
      <c r="Y92" s="65"/>
      <c r="Z92" s="68">
        <f t="shared" si="14"/>
        <v>13041.78</v>
      </c>
      <c r="AA92" s="65"/>
      <c r="AB92" s="69">
        <f t="shared" si="15"/>
        <v>13041.78</v>
      </c>
      <c r="AC92" s="65"/>
      <c r="AD92" s="65"/>
      <c r="AE92" s="65"/>
      <c r="AF92" s="65"/>
      <c r="AG92" s="65"/>
      <c r="AH92" s="68">
        <f t="shared" si="18"/>
        <v>13041.78</v>
      </c>
      <c r="AI92" s="65"/>
      <c r="AJ92" s="69">
        <f t="shared" si="19"/>
        <v>13041.78</v>
      </c>
      <c r="AK92" s="65"/>
      <c r="AL92" s="65"/>
      <c r="AM92" s="65"/>
      <c r="AN92" s="65"/>
      <c r="AO92" s="65"/>
      <c r="AP92" s="68">
        <f t="shared" si="20"/>
        <v>13041.78</v>
      </c>
      <c r="AQ92" s="65"/>
      <c r="AR92" s="69">
        <f t="shared" si="21"/>
        <v>13041.78</v>
      </c>
      <c r="AS92" s="65"/>
      <c r="AT92" s="65"/>
      <c r="AU92" s="65"/>
      <c r="AV92" s="65"/>
      <c r="AW92" s="65"/>
      <c r="AX92" s="68">
        <f t="shared" si="22"/>
        <v>13041.78</v>
      </c>
      <c r="AY92" s="65"/>
      <c r="AZ92" s="69">
        <f t="shared" si="23"/>
        <v>13041.78</v>
      </c>
      <c r="BA92" s="65"/>
      <c r="BB92" s="65"/>
      <c r="BC92" s="65"/>
      <c r="BD92" s="65"/>
      <c r="BE92" s="65"/>
      <c r="BF92" s="70"/>
      <c r="BG92" s="70"/>
      <c r="BH92" s="70" t="s">
        <v>795</v>
      </c>
    </row>
    <row r="93" spans="1:60" s="71" customFormat="1" x14ac:dyDescent="0.25">
      <c r="A93" s="100" t="s">
        <v>356</v>
      </c>
      <c r="B93" s="100" t="s">
        <v>158</v>
      </c>
      <c r="C93" s="100" t="s">
        <v>159</v>
      </c>
      <c r="D93" s="101" t="s">
        <v>160</v>
      </c>
      <c r="E93" s="100" t="s">
        <v>357</v>
      </c>
      <c r="F93" s="100" t="s">
        <v>317</v>
      </c>
      <c r="G93" s="100" t="s">
        <v>318</v>
      </c>
      <c r="H93" s="100" t="s">
        <v>319</v>
      </c>
      <c r="I93" s="102">
        <v>6268</v>
      </c>
      <c r="J93" s="100" t="s">
        <v>165</v>
      </c>
      <c r="K93" s="103">
        <f t="shared" si="13"/>
        <v>57414.879999999997</v>
      </c>
      <c r="L93" s="66">
        <v>13041.78</v>
      </c>
      <c r="M93" s="67"/>
      <c r="N93" s="67"/>
      <c r="O93" s="67"/>
      <c r="P93" s="63" t="s">
        <v>122</v>
      </c>
      <c r="Q93" s="63"/>
      <c r="R93" s="68">
        <f t="shared" si="16"/>
        <v>13041.78</v>
      </c>
      <c r="S93" s="65"/>
      <c r="T93" s="69">
        <f t="shared" si="17"/>
        <v>13041.78</v>
      </c>
      <c r="U93" s="65"/>
      <c r="V93" s="65"/>
      <c r="W93" s="65"/>
      <c r="X93" s="65"/>
      <c r="Y93" s="65"/>
      <c r="Z93" s="68">
        <f t="shared" si="14"/>
        <v>13041.78</v>
      </c>
      <c r="AA93" s="65"/>
      <c r="AB93" s="69">
        <f t="shared" si="15"/>
        <v>13041.78</v>
      </c>
      <c r="AC93" s="65"/>
      <c r="AD93" s="65"/>
      <c r="AE93" s="65"/>
      <c r="AF93" s="65"/>
      <c r="AG93" s="65"/>
      <c r="AH93" s="68">
        <f t="shared" si="18"/>
        <v>13041.78</v>
      </c>
      <c r="AI93" s="65"/>
      <c r="AJ93" s="69">
        <f t="shared" si="19"/>
        <v>13041.78</v>
      </c>
      <c r="AK93" s="65"/>
      <c r="AL93" s="65"/>
      <c r="AM93" s="65"/>
      <c r="AN93" s="65"/>
      <c r="AO93" s="65"/>
      <c r="AP93" s="68">
        <f t="shared" si="20"/>
        <v>13041.78</v>
      </c>
      <c r="AQ93" s="65"/>
      <c r="AR93" s="69">
        <f t="shared" si="21"/>
        <v>13041.78</v>
      </c>
      <c r="AS93" s="65"/>
      <c r="AT93" s="65"/>
      <c r="AU93" s="65"/>
      <c r="AV93" s="65"/>
      <c r="AW93" s="65"/>
      <c r="AX93" s="68">
        <f t="shared" si="22"/>
        <v>13041.78</v>
      </c>
      <c r="AY93" s="65"/>
      <c r="AZ93" s="69">
        <f t="shared" si="23"/>
        <v>13041.78</v>
      </c>
      <c r="BA93" s="65"/>
      <c r="BB93" s="65"/>
      <c r="BC93" s="65"/>
      <c r="BD93" s="65"/>
      <c r="BE93" s="65"/>
      <c r="BF93" s="70"/>
      <c r="BG93" s="70"/>
      <c r="BH93" s="70" t="s">
        <v>795</v>
      </c>
    </row>
    <row r="94" spans="1:60" s="71" customFormat="1" x14ac:dyDescent="0.25">
      <c r="A94" s="100" t="s">
        <v>358</v>
      </c>
      <c r="B94" s="100" t="s">
        <v>158</v>
      </c>
      <c r="C94" s="100" t="s">
        <v>159</v>
      </c>
      <c r="D94" s="101" t="s">
        <v>160</v>
      </c>
      <c r="E94" s="100" t="s">
        <v>359</v>
      </c>
      <c r="F94" s="100" t="s">
        <v>317</v>
      </c>
      <c r="G94" s="100" t="s">
        <v>318</v>
      </c>
      <c r="H94" s="100" t="s">
        <v>319</v>
      </c>
      <c r="I94" s="102">
        <v>3716</v>
      </c>
      <c r="J94" s="100" t="s">
        <v>193</v>
      </c>
      <c r="K94" s="103">
        <f t="shared" si="13"/>
        <v>34038.559999999998</v>
      </c>
      <c r="L94" s="66">
        <v>7731.85</v>
      </c>
      <c r="M94" s="67"/>
      <c r="N94" s="67"/>
      <c r="O94" s="67"/>
      <c r="P94" s="63" t="s">
        <v>122</v>
      </c>
      <c r="Q94" s="63"/>
      <c r="R94" s="68">
        <f t="shared" si="16"/>
        <v>7731.85</v>
      </c>
      <c r="S94" s="65"/>
      <c r="T94" s="69">
        <f t="shared" si="17"/>
        <v>7731.85</v>
      </c>
      <c r="U94" s="65"/>
      <c r="V94" s="65"/>
      <c r="W94" s="65"/>
      <c r="X94" s="65"/>
      <c r="Y94" s="65"/>
      <c r="Z94" s="68">
        <f t="shared" si="14"/>
        <v>7731.85</v>
      </c>
      <c r="AA94" s="65"/>
      <c r="AB94" s="69">
        <f t="shared" si="15"/>
        <v>7731.85</v>
      </c>
      <c r="AC94" s="65"/>
      <c r="AD94" s="65"/>
      <c r="AE94" s="65"/>
      <c r="AF94" s="65"/>
      <c r="AG94" s="65"/>
      <c r="AH94" s="68">
        <f t="shared" si="18"/>
        <v>7731.85</v>
      </c>
      <c r="AI94" s="65"/>
      <c r="AJ94" s="69">
        <f t="shared" si="19"/>
        <v>7731.85</v>
      </c>
      <c r="AK94" s="65"/>
      <c r="AL94" s="65"/>
      <c r="AM94" s="65"/>
      <c r="AN94" s="65"/>
      <c r="AO94" s="65"/>
      <c r="AP94" s="68">
        <f t="shared" si="20"/>
        <v>7731.85</v>
      </c>
      <c r="AQ94" s="65"/>
      <c r="AR94" s="69">
        <f t="shared" si="21"/>
        <v>7731.85</v>
      </c>
      <c r="AS94" s="65"/>
      <c r="AT94" s="65"/>
      <c r="AU94" s="65"/>
      <c r="AV94" s="65"/>
      <c r="AW94" s="65"/>
      <c r="AX94" s="68">
        <f t="shared" si="22"/>
        <v>7731.85</v>
      </c>
      <c r="AY94" s="65"/>
      <c r="AZ94" s="69">
        <f t="shared" si="23"/>
        <v>7731.85</v>
      </c>
      <c r="BA94" s="65"/>
      <c r="BB94" s="65"/>
      <c r="BC94" s="65"/>
      <c r="BD94" s="65"/>
      <c r="BE94" s="65"/>
      <c r="BF94" s="70"/>
      <c r="BG94" s="70"/>
      <c r="BH94" s="70" t="s">
        <v>795</v>
      </c>
    </row>
    <row r="95" spans="1:60" s="71" customFormat="1" x14ac:dyDescent="0.25">
      <c r="A95" s="100" t="s">
        <v>360</v>
      </c>
      <c r="B95" s="100" t="s">
        <v>158</v>
      </c>
      <c r="C95" s="100" t="s">
        <v>159</v>
      </c>
      <c r="D95" s="101" t="s">
        <v>160</v>
      </c>
      <c r="E95" s="100" t="s">
        <v>361</v>
      </c>
      <c r="F95" s="100" t="s">
        <v>317</v>
      </c>
      <c r="G95" s="100" t="s">
        <v>318</v>
      </c>
      <c r="H95" s="100" t="s">
        <v>319</v>
      </c>
      <c r="I95" s="102">
        <v>1230</v>
      </c>
      <c r="J95" s="100" t="s">
        <v>196</v>
      </c>
      <c r="K95" s="103">
        <f t="shared" si="13"/>
        <v>11266.8</v>
      </c>
      <c r="L95" s="66">
        <v>2559.25</v>
      </c>
      <c r="M95" s="67"/>
      <c r="N95" s="67"/>
      <c r="O95" s="67"/>
      <c r="P95" s="63" t="s">
        <v>122</v>
      </c>
      <c r="Q95" s="63"/>
      <c r="R95" s="68">
        <f t="shared" si="16"/>
        <v>2559.25</v>
      </c>
      <c r="S95" s="65"/>
      <c r="T95" s="69">
        <f t="shared" si="17"/>
        <v>2559.25</v>
      </c>
      <c r="U95" s="65"/>
      <c r="V95" s="65"/>
      <c r="W95" s="65"/>
      <c r="X95" s="65"/>
      <c r="Y95" s="65"/>
      <c r="Z95" s="68">
        <f t="shared" si="14"/>
        <v>2559.25</v>
      </c>
      <c r="AA95" s="65"/>
      <c r="AB95" s="69">
        <f t="shared" si="15"/>
        <v>2559.25</v>
      </c>
      <c r="AC95" s="65"/>
      <c r="AD95" s="65"/>
      <c r="AE95" s="65"/>
      <c r="AF95" s="65"/>
      <c r="AG95" s="65"/>
      <c r="AH95" s="68">
        <f t="shared" si="18"/>
        <v>2559.25</v>
      </c>
      <c r="AI95" s="65"/>
      <c r="AJ95" s="69">
        <f t="shared" si="19"/>
        <v>2559.25</v>
      </c>
      <c r="AK95" s="65"/>
      <c r="AL95" s="65"/>
      <c r="AM95" s="65"/>
      <c r="AN95" s="65"/>
      <c r="AO95" s="65"/>
      <c r="AP95" s="68">
        <f t="shared" si="20"/>
        <v>2559.25</v>
      </c>
      <c r="AQ95" s="65"/>
      <c r="AR95" s="69">
        <f t="shared" si="21"/>
        <v>2559.25</v>
      </c>
      <c r="AS95" s="65"/>
      <c r="AT95" s="65"/>
      <c r="AU95" s="65"/>
      <c r="AV95" s="65"/>
      <c r="AW95" s="65"/>
      <c r="AX95" s="68">
        <f t="shared" si="22"/>
        <v>2559.25</v>
      </c>
      <c r="AY95" s="65"/>
      <c r="AZ95" s="69">
        <f t="shared" si="23"/>
        <v>2559.25</v>
      </c>
      <c r="BA95" s="65"/>
      <c r="BB95" s="65"/>
      <c r="BC95" s="65"/>
      <c r="BD95" s="65"/>
      <c r="BE95" s="65"/>
      <c r="BF95" s="70"/>
      <c r="BG95" s="70"/>
      <c r="BH95" s="70" t="s">
        <v>795</v>
      </c>
    </row>
    <row r="96" spans="1:60" s="71" customFormat="1" x14ac:dyDescent="0.25">
      <c r="A96" s="100" t="s">
        <v>362</v>
      </c>
      <c r="B96" s="100" t="s">
        <v>158</v>
      </c>
      <c r="C96" s="100" t="s">
        <v>159</v>
      </c>
      <c r="D96" s="101" t="s">
        <v>160</v>
      </c>
      <c r="E96" s="100" t="s">
        <v>363</v>
      </c>
      <c r="F96" s="100" t="s">
        <v>317</v>
      </c>
      <c r="G96" s="100" t="s">
        <v>318</v>
      </c>
      <c r="H96" s="100" t="s">
        <v>319</v>
      </c>
      <c r="I96" s="102">
        <v>4350</v>
      </c>
      <c r="J96" s="100" t="s">
        <v>177</v>
      </c>
      <c r="K96" s="103">
        <f t="shared" si="13"/>
        <v>39846</v>
      </c>
      <c r="L96" s="66">
        <v>9051.01</v>
      </c>
      <c r="M96" s="67"/>
      <c r="N96" s="67"/>
      <c r="O96" s="67"/>
      <c r="P96" s="63" t="s">
        <v>122</v>
      </c>
      <c r="Q96" s="63"/>
      <c r="R96" s="68">
        <f t="shared" si="16"/>
        <v>9051.01</v>
      </c>
      <c r="S96" s="65"/>
      <c r="T96" s="69">
        <f t="shared" si="17"/>
        <v>9051.01</v>
      </c>
      <c r="U96" s="65"/>
      <c r="V96" s="65"/>
      <c r="W96" s="65"/>
      <c r="X96" s="65"/>
      <c r="Y96" s="65"/>
      <c r="Z96" s="68">
        <f t="shared" si="14"/>
        <v>9051.01</v>
      </c>
      <c r="AA96" s="65"/>
      <c r="AB96" s="69">
        <f t="shared" si="15"/>
        <v>9051.01</v>
      </c>
      <c r="AC96" s="65"/>
      <c r="AD96" s="65"/>
      <c r="AE96" s="65"/>
      <c r="AF96" s="65"/>
      <c r="AG96" s="65"/>
      <c r="AH96" s="68">
        <f t="shared" si="18"/>
        <v>9051.01</v>
      </c>
      <c r="AI96" s="65"/>
      <c r="AJ96" s="69">
        <f t="shared" si="19"/>
        <v>9051.01</v>
      </c>
      <c r="AK96" s="65"/>
      <c r="AL96" s="65"/>
      <c r="AM96" s="65"/>
      <c r="AN96" s="65"/>
      <c r="AO96" s="65"/>
      <c r="AP96" s="68">
        <f t="shared" si="20"/>
        <v>9051.01</v>
      </c>
      <c r="AQ96" s="65"/>
      <c r="AR96" s="69">
        <f t="shared" si="21"/>
        <v>9051.01</v>
      </c>
      <c r="AS96" s="65"/>
      <c r="AT96" s="65"/>
      <c r="AU96" s="65"/>
      <c r="AV96" s="65"/>
      <c r="AW96" s="65"/>
      <c r="AX96" s="68">
        <f t="shared" si="22"/>
        <v>9051.01</v>
      </c>
      <c r="AY96" s="65"/>
      <c r="AZ96" s="69">
        <f t="shared" si="23"/>
        <v>9051.01</v>
      </c>
      <c r="BA96" s="65"/>
      <c r="BB96" s="65"/>
      <c r="BC96" s="65"/>
      <c r="BD96" s="65"/>
      <c r="BE96" s="65"/>
      <c r="BF96" s="70"/>
      <c r="BG96" s="70"/>
      <c r="BH96" s="70" t="s">
        <v>795</v>
      </c>
    </row>
    <row r="97" spans="1:60" s="71" customFormat="1" x14ac:dyDescent="0.25">
      <c r="A97" s="100" t="s">
        <v>364</v>
      </c>
      <c r="B97" s="100" t="s">
        <v>158</v>
      </c>
      <c r="C97" s="100" t="s">
        <v>159</v>
      </c>
      <c r="D97" s="101" t="s">
        <v>160</v>
      </c>
      <c r="E97" s="100" t="s">
        <v>365</v>
      </c>
      <c r="F97" s="100" t="s">
        <v>317</v>
      </c>
      <c r="G97" s="100" t="s">
        <v>318</v>
      </c>
      <c r="H97" s="100" t="s">
        <v>319</v>
      </c>
      <c r="I97" s="102">
        <v>1678</v>
      </c>
      <c r="J97" s="100" t="s">
        <v>165</v>
      </c>
      <c r="K97" s="103">
        <f t="shared" si="13"/>
        <v>15370.48</v>
      </c>
      <c r="L97" s="66">
        <v>3491.4</v>
      </c>
      <c r="M97" s="67"/>
      <c r="N97" s="67"/>
      <c r="O97" s="67"/>
      <c r="P97" s="63" t="s">
        <v>122</v>
      </c>
      <c r="Q97" s="63"/>
      <c r="R97" s="68">
        <f t="shared" si="16"/>
        <v>3491.4</v>
      </c>
      <c r="S97" s="65"/>
      <c r="T97" s="69">
        <f t="shared" si="17"/>
        <v>3491.4</v>
      </c>
      <c r="U97" s="65"/>
      <c r="V97" s="65"/>
      <c r="W97" s="65"/>
      <c r="X97" s="65"/>
      <c r="Y97" s="65"/>
      <c r="Z97" s="68">
        <f t="shared" si="14"/>
        <v>3491.4</v>
      </c>
      <c r="AA97" s="65"/>
      <c r="AB97" s="69">
        <f t="shared" si="15"/>
        <v>3491.4</v>
      </c>
      <c r="AC97" s="65"/>
      <c r="AD97" s="65"/>
      <c r="AE97" s="65"/>
      <c r="AF97" s="65"/>
      <c r="AG97" s="65"/>
      <c r="AH97" s="68">
        <f t="shared" si="18"/>
        <v>3491.4</v>
      </c>
      <c r="AI97" s="65"/>
      <c r="AJ97" s="69">
        <f t="shared" si="19"/>
        <v>3491.4</v>
      </c>
      <c r="AK97" s="65"/>
      <c r="AL97" s="65"/>
      <c r="AM97" s="65"/>
      <c r="AN97" s="65"/>
      <c r="AO97" s="65"/>
      <c r="AP97" s="68">
        <f t="shared" si="20"/>
        <v>3491.4</v>
      </c>
      <c r="AQ97" s="65"/>
      <c r="AR97" s="69">
        <f t="shared" si="21"/>
        <v>3491.4</v>
      </c>
      <c r="AS97" s="65"/>
      <c r="AT97" s="65"/>
      <c r="AU97" s="65"/>
      <c r="AV97" s="65"/>
      <c r="AW97" s="65"/>
      <c r="AX97" s="68">
        <f t="shared" si="22"/>
        <v>3491.4</v>
      </c>
      <c r="AY97" s="65"/>
      <c r="AZ97" s="69">
        <f t="shared" si="23"/>
        <v>3491.4</v>
      </c>
      <c r="BA97" s="65"/>
      <c r="BB97" s="65"/>
      <c r="BC97" s="65"/>
      <c r="BD97" s="65"/>
      <c r="BE97" s="65"/>
      <c r="BF97" s="70"/>
      <c r="BG97" s="70"/>
      <c r="BH97" s="70" t="s">
        <v>795</v>
      </c>
    </row>
    <row r="98" spans="1:60" s="71" customFormat="1" x14ac:dyDescent="0.25">
      <c r="A98" s="100" t="s">
        <v>366</v>
      </c>
      <c r="B98" s="100" t="s">
        <v>158</v>
      </c>
      <c r="C98" s="100" t="s">
        <v>159</v>
      </c>
      <c r="D98" s="101" t="s">
        <v>160</v>
      </c>
      <c r="E98" s="100" t="s">
        <v>367</v>
      </c>
      <c r="F98" s="100" t="s">
        <v>317</v>
      </c>
      <c r="G98" s="100" t="s">
        <v>318</v>
      </c>
      <c r="H98" s="100" t="s">
        <v>319</v>
      </c>
      <c r="I98" s="102">
        <v>96</v>
      </c>
      <c r="J98" s="100" t="s">
        <v>168</v>
      </c>
      <c r="K98" s="103">
        <f t="shared" si="13"/>
        <v>879.36</v>
      </c>
      <c r="L98" s="66">
        <v>199.75</v>
      </c>
      <c r="M98" s="67"/>
      <c r="N98" s="67"/>
      <c r="O98" s="67"/>
      <c r="P98" s="63" t="s">
        <v>122</v>
      </c>
      <c r="Q98" s="63"/>
      <c r="R98" s="68">
        <f t="shared" si="16"/>
        <v>199.75</v>
      </c>
      <c r="S98" s="65"/>
      <c r="T98" s="69">
        <f t="shared" si="17"/>
        <v>199.75</v>
      </c>
      <c r="U98" s="65"/>
      <c r="V98" s="65"/>
      <c r="W98" s="65"/>
      <c r="X98" s="65"/>
      <c r="Y98" s="65"/>
      <c r="Z98" s="68">
        <f t="shared" si="14"/>
        <v>199.75</v>
      </c>
      <c r="AA98" s="65"/>
      <c r="AB98" s="69">
        <f t="shared" si="15"/>
        <v>199.75</v>
      </c>
      <c r="AC98" s="65"/>
      <c r="AD98" s="65"/>
      <c r="AE98" s="65"/>
      <c r="AF98" s="65"/>
      <c r="AG98" s="65"/>
      <c r="AH98" s="68">
        <f t="shared" si="18"/>
        <v>199.75</v>
      </c>
      <c r="AI98" s="65"/>
      <c r="AJ98" s="69">
        <f t="shared" si="19"/>
        <v>199.75</v>
      </c>
      <c r="AK98" s="65"/>
      <c r="AL98" s="65"/>
      <c r="AM98" s="65"/>
      <c r="AN98" s="65"/>
      <c r="AO98" s="65"/>
      <c r="AP98" s="68">
        <f t="shared" si="20"/>
        <v>199.75</v>
      </c>
      <c r="AQ98" s="65"/>
      <c r="AR98" s="69">
        <f t="shared" si="21"/>
        <v>199.75</v>
      </c>
      <c r="AS98" s="65"/>
      <c r="AT98" s="65"/>
      <c r="AU98" s="65"/>
      <c r="AV98" s="65"/>
      <c r="AW98" s="65"/>
      <c r="AX98" s="68">
        <f t="shared" si="22"/>
        <v>199.75</v>
      </c>
      <c r="AY98" s="65"/>
      <c r="AZ98" s="69">
        <f t="shared" si="23"/>
        <v>199.75</v>
      </c>
      <c r="BA98" s="65"/>
      <c r="BB98" s="65"/>
      <c r="BC98" s="65"/>
      <c r="BD98" s="65"/>
      <c r="BE98" s="65"/>
      <c r="BF98" s="70"/>
      <c r="BG98" s="70"/>
      <c r="BH98" s="70" t="s">
        <v>795</v>
      </c>
    </row>
    <row r="99" spans="1:60" s="71" customFormat="1" x14ac:dyDescent="0.25">
      <c r="A99" s="100" t="s">
        <v>368</v>
      </c>
      <c r="B99" s="100" t="s">
        <v>158</v>
      </c>
      <c r="C99" s="100" t="s">
        <v>159</v>
      </c>
      <c r="D99" s="101" t="s">
        <v>160</v>
      </c>
      <c r="E99" s="100" t="s">
        <v>369</v>
      </c>
      <c r="F99" s="100" t="s">
        <v>317</v>
      </c>
      <c r="G99" s="100" t="s">
        <v>318</v>
      </c>
      <c r="H99" s="100" t="s">
        <v>319</v>
      </c>
      <c r="I99" s="102">
        <v>300</v>
      </c>
      <c r="J99" s="100" t="s">
        <v>168</v>
      </c>
      <c r="K99" s="103">
        <f t="shared" si="13"/>
        <v>2748</v>
      </c>
      <c r="L99" s="66">
        <v>624.21</v>
      </c>
      <c r="M99" s="67"/>
      <c r="N99" s="67"/>
      <c r="O99" s="67"/>
      <c r="P99" s="63" t="s">
        <v>122</v>
      </c>
      <c r="Q99" s="63"/>
      <c r="R99" s="68">
        <f t="shared" si="16"/>
        <v>624.21</v>
      </c>
      <c r="S99" s="65"/>
      <c r="T99" s="69">
        <f t="shared" si="17"/>
        <v>624.21</v>
      </c>
      <c r="U99" s="65"/>
      <c r="V99" s="65"/>
      <c r="W99" s="65"/>
      <c r="X99" s="65"/>
      <c r="Y99" s="65"/>
      <c r="Z99" s="68">
        <f t="shared" si="14"/>
        <v>624.21</v>
      </c>
      <c r="AA99" s="65"/>
      <c r="AB99" s="69">
        <f t="shared" si="15"/>
        <v>624.21</v>
      </c>
      <c r="AC99" s="65"/>
      <c r="AD99" s="65"/>
      <c r="AE99" s="65"/>
      <c r="AF99" s="65"/>
      <c r="AG99" s="65"/>
      <c r="AH99" s="68">
        <f t="shared" si="18"/>
        <v>624.21</v>
      </c>
      <c r="AI99" s="65"/>
      <c r="AJ99" s="69">
        <f t="shared" si="19"/>
        <v>624.21</v>
      </c>
      <c r="AK99" s="65"/>
      <c r="AL99" s="65"/>
      <c r="AM99" s="65"/>
      <c r="AN99" s="65"/>
      <c r="AO99" s="65"/>
      <c r="AP99" s="68">
        <f t="shared" si="20"/>
        <v>624.21</v>
      </c>
      <c r="AQ99" s="65"/>
      <c r="AR99" s="69">
        <f t="shared" si="21"/>
        <v>624.21</v>
      </c>
      <c r="AS99" s="65"/>
      <c r="AT99" s="65"/>
      <c r="AU99" s="65"/>
      <c r="AV99" s="65"/>
      <c r="AW99" s="65"/>
      <c r="AX99" s="68">
        <f t="shared" si="22"/>
        <v>624.21</v>
      </c>
      <c r="AY99" s="65"/>
      <c r="AZ99" s="69">
        <f t="shared" si="23"/>
        <v>624.21</v>
      </c>
      <c r="BA99" s="65"/>
      <c r="BB99" s="65"/>
      <c r="BC99" s="65"/>
      <c r="BD99" s="65"/>
      <c r="BE99" s="65"/>
      <c r="BF99" s="70"/>
      <c r="BG99" s="70"/>
      <c r="BH99" s="70" t="s">
        <v>795</v>
      </c>
    </row>
    <row r="100" spans="1:60" s="71" customFormat="1" x14ac:dyDescent="0.25">
      <c r="A100" s="100" t="s">
        <v>370</v>
      </c>
      <c r="B100" s="100" t="s">
        <v>158</v>
      </c>
      <c r="C100" s="100" t="s">
        <v>159</v>
      </c>
      <c r="D100" s="101" t="s">
        <v>160</v>
      </c>
      <c r="E100" s="100" t="s">
        <v>371</v>
      </c>
      <c r="F100" s="100" t="s">
        <v>317</v>
      </c>
      <c r="G100" s="100" t="s">
        <v>318</v>
      </c>
      <c r="H100" s="100" t="s">
        <v>319</v>
      </c>
      <c r="I100" s="102">
        <v>181</v>
      </c>
      <c r="J100" s="100" t="s">
        <v>239</v>
      </c>
      <c r="K100" s="103">
        <f t="shared" si="13"/>
        <v>1657.96</v>
      </c>
      <c r="L100" s="66">
        <v>376.61</v>
      </c>
      <c r="M100" s="67"/>
      <c r="N100" s="67"/>
      <c r="O100" s="67"/>
      <c r="P100" s="63" t="s">
        <v>122</v>
      </c>
      <c r="Q100" s="63"/>
      <c r="R100" s="68">
        <f t="shared" si="16"/>
        <v>376.61</v>
      </c>
      <c r="S100" s="65"/>
      <c r="T100" s="69">
        <f t="shared" si="17"/>
        <v>376.61</v>
      </c>
      <c r="U100" s="65"/>
      <c r="V100" s="65"/>
      <c r="W100" s="65"/>
      <c r="X100" s="65"/>
      <c r="Y100" s="65"/>
      <c r="Z100" s="68">
        <f t="shared" si="14"/>
        <v>376.61</v>
      </c>
      <c r="AA100" s="65"/>
      <c r="AB100" s="69">
        <f t="shared" si="15"/>
        <v>376.61</v>
      </c>
      <c r="AC100" s="65"/>
      <c r="AD100" s="65"/>
      <c r="AE100" s="65"/>
      <c r="AF100" s="65"/>
      <c r="AG100" s="65"/>
      <c r="AH100" s="68">
        <f t="shared" si="18"/>
        <v>376.61</v>
      </c>
      <c r="AI100" s="65"/>
      <c r="AJ100" s="69">
        <f t="shared" si="19"/>
        <v>376.61</v>
      </c>
      <c r="AK100" s="65"/>
      <c r="AL100" s="65"/>
      <c r="AM100" s="65"/>
      <c r="AN100" s="65"/>
      <c r="AO100" s="65"/>
      <c r="AP100" s="68">
        <f t="shared" si="20"/>
        <v>376.61</v>
      </c>
      <c r="AQ100" s="65"/>
      <c r="AR100" s="69">
        <f t="shared" si="21"/>
        <v>376.61</v>
      </c>
      <c r="AS100" s="65"/>
      <c r="AT100" s="65"/>
      <c r="AU100" s="65"/>
      <c r="AV100" s="65"/>
      <c r="AW100" s="65"/>
      <c r="AX100" s="68">
        <f t="shared" si="22"/>
        <v>376.61</v>
      </c>
      <c r="AY100" s="65"/>
      <c r="AZ100" s="69">
        <f t="shared" si="23"/>
        <v>376.61</v>
      </c>
      <c r="BA100" s="65"/>
      <c r="BB100" s="65"/>
      <c r="BC100" s="65"/>
      <c r="BD100" s="65"/>
      <c r="BE100" s="65"/>
      <c r="BF100" s="70"/>
      <c r="BG100" s="70"/>
      <c r="BH100" s="70" t="s">
        <v>795</v>
      </c>
    </row>
    <row r="101" spans="1:60" s="71" customFormat="1" x14ac:dyDescent="0.25">
      <c r="A101" s="100" t="s">
        <v>372</v>
      </c>
      <c r="B101" s="100" t="s">
        <v>158</v>
      </c>
      <c r="C101" s="100" t="s">
        <v>159</v>
      </c>
      <c r="D101" s="101" t="s">
        <v>160</v>
      </c>
      <c r="E101" s="100" t="s">
        <v>373</v>
      </c>
      <c r="F101" s="100" t="s">
        <v>317</v>
      </c>
      <c r="G101" s="100" t="s">
        <v>318</v>
      </c>
      <c r="H101" s="100" t="s">
        <v>319</v>
      </c>
      <c r="I101" s="102">
        <v>192</v>
      </c>
      <c r="J101" s="100" t="s">
        <v>190</v>
      </c>
      <c r="K101" s="103">
        <f t="shared" si="13"/>
        <v>1758.72</v>
      </c>
      <c r="L101" s="66">
        <v>399.49</v>
      </c>
      <c r="M101" s="67"/>
      <c r="N101" s="67"/>
      <c r="O101" s="67"/>
      <c r="P101" s="63" t="s">
        <v>122</v>
      </c>
      <c r="Q101" s="63"/>
      <c r="R101" s="68">
        <f t="shared" si="16"/>
        <v>399.49</v>
      </c>
      <c r="S101" s="65"/>
      <c r="T101" s="69">
        <f t="shared" si="17"/>
        <v>399.49</v>
      </c>
      <c r="U101" s="65"/>
      <c r="V101" s="65"/>
      <c r="W101" s="65"/>
      <c r="X101" s="65"/>
      <c r="Y101" s="65"/>
      <c r="Z101" s="68">
        <f t="shared" si="14"/>
        <v>399.49</v>
      </c>
      <c r="AA101" s="65"/>
      <c r="AB101" s="69">
        <f t="shared" si="15"/>
        <v>399.49</v>
      </c>
      <c r="AC101" s="65"/>
      <c r="AD101" s="65"/>
      <c r="AE101" s="65"/>
      <c r="AF101" s="65"/>
      <c r="AG101" s="65"/>
      <c r="AH101" s="68">
        <f t="shared" si="18"/>
        <v>399.49</v>
      </c>
      <c r="AI101" s="65"/>
      <c r="AJ101" s="69">
        <f t="shared" si="19"/>
        <v>399.49</v>
      </c>
      <c r="AK101" s="65"/>
      <c r="AL101" s="65"/>
      <c r="AM101" s="65"/>
      <c r="AN101" s="65"/>
      <c r="AO101" s="65"/>
      <c r="AP101" s="68">
        <f t="shared" si="20"/>
        <v>399.49</v>
      </c>
      <c r="AQ101" s="65"/>
      <c r="AR101" s="69">
        <f t="shared" si="21"/>
        <v>399.49</v>
      </c>
      <c r="AS101" s="65"/>
      <c r="AT101" s="65"/>
      <c r="AU101" s="65"/>
      <c r="AV101" s="65"/>
      <c r="AW101" s="65"/>
      <c r="AX101" s="68">
        <f t="shared" si="22"/>
        <v>399.49</v>
      </c>
      <c r="AY101" s="65"/>
      <c r="AZ101" s="69">
        <f t="shared" si="23"/>
        <v>399.49</v>
      </c>
      <c r="BA101" s="65"/>
      <c r="BB101" s="65"/>
      <c r="BC101" s="65"/>
      <c r="BD101" s="65"/>
      <c r="BE101" s="65"/>
      <c r="BF101" s="70"/>
      <c r="BG101" s="70"/>
      <c r="BH101" s="70" t="s">
        <v>795</v>
      </c>
    </row>
    <row r="102" spans="1:60" s="71" customFormat="1" x14ac:dyDescent="0.25">
      <c r="A102" s="100" t="s">
        <v>374</v>
      </c>
      <c r="B102" s="100" t="s">
        <v>158</v>
      </c>
      <c r="C102" s="100" t="s">
        <v>159</v>
      </c>
      <c r="D102" s="101" t="s">
        <v>160</v>
      </c>
      <c r="E102" s="100" t="s">
        <v>375</v>
      </c>
      <c r="F102" s="100" t="s">
        <v>317</v>
      </c>
      <c r="G102" s="100" t="s">
        <v>318</v>
      </c>
      <c r="H102" s="100" t="s">
        <v>319</v>
      </c>
      <c r="I102" s="102">
        <v>4850</v>
      </c>
      <c r="J102" s="100" t="s">
        <v>165</v>
      </c>
      <c r="K102" s="103">
        <f t="shared" si="13"/>
        <v>44426</v>
      </c>
      <c r="L102" s="66">
        <v>10091.36</v>
      </c>
      <c r="M102" s="67"/>
      <c r="N102" s="67"/>
      <c r="O102" s="67"/>
      <c r="P102" s="63" t="s">
        <v>122</v>
      </c>
      <c r="Q102" s="63"/>
      <c r="R102" s="68">
        <f t="shared" si="16"/>
        <v>10091.36</v>
      </c>
      <c r="S102" s="65"/>
      <c r="T102" s="69">
        <f t="shared" si="17"/>
        <v>10091.36</v>
      </c>
      <c r="U102" s="65"/>
      <c r="V102" s="65"/>
      <c r="W102" s="65"/>
      <c r="X102" s="65"/>
      <c r="Y102" s="65"/>
      <c r="Z102" s="68">
        <f t="shared" si="14"/>
        <v>10091.36</v>
      </c>
      <c r="AA102" s="65"/>
      <c r="AB102" s="69">
        <f t="shared" si="15"/>
        <v>10091.36</v>
      </c>
      <c r="AC102" s="65"/>
      <c r="AD102" s="65"/>
      <c r="AE102" s="65"/>
      <c r="AF102" s="65"/>
      <c r="AG102" s="65"/>
      <c r="AH102" s="68">
        <f t="shared" si="18"/>
        <v>10091.36</v>
      </c>
      <c r="AI102" s="65"/>
      <c r="AJ102" s="69">
        <f t="shared" si="19"/>
        <v>10091.36</v>
      </c>
      <c r="AK102" s="65"/>
      <c r="AL102" s="65"/>
      <c r="AM102" s="65"/>
      <c r="AN102" s="65"/>
      <c r="AO102" s="65"/>
      <c r="AP102" s="68">
        <f t="shared" si="20"/>
        <v>10091.36</v>
      </c>
      <c r="AQ102" s="65"/>
      <c r="AR102" s="69">
        <f t="shared" si="21"/>
        <v>10091.36</v>
      </c>
      <c r="AS102" s="65"/>
      <c r="AT102" s="65"/>
      <c r="AU102" s="65"/>
      <c r="AV102" s="65"/>
      <c r="AW102" s="65"/>
      <c r="AX102" s="68">
        <f t="shared" si="22"/>
        <v>10091.36</v>
      </c>
      <c r="AY102" s="65"/>
      <c r="AZ102" s="69">
        <f t="shared" si="23"/>
        <v>10091.36</v>
      </c>
      <c r="BA102" s="65"/>
      <c r="BB102" s="65"/>
      <c r="BC102" s="65"/>
      <c r="BD102" s="65"/>
      <c r="BE102" s="65"/>
      <c r="BF102" s="70"/>
      <c r="BG102" s="70"/>
      <c r="BH102" s="70" t="s">
        <v>795</v>
      </c>
    </row>
    <row r="103" spans="1:60" s="71" customFormat="1" x14ac:dyDescent="0.25">
      <c r="A103" s="100" t="s">
        <v>376</v>
      </c>
      <c r="B103" s="100" t="s">
        <v>158</v>
      </c>
      <c r="C103" s="100" t="s">
        <v>159</v>
      </c>
      <c r="D103" s="101" t="s">
        <v>160</v>
      </c>
      <c r="E103" s="100" t="s">
        <v>377</v>
      </c>
      <c r="F103" s="100" t="s">
        <v>317</v>
      </c>
      <c r="G103" s="100" t="s">
        <v>318</v>
      </c>
      <c r="H103" s="100" t="s">
        <v>319</v>
      </c>
      <c r="I103" s="102">
        <v>3107</v>
      </c>
      <c r="J103" s="100" t="s">
        <v>177</v>
      </c>
      <c r="K103" s="103">
        <f t="shared" si="13"/>
        <v>28460.12</v>
      </c>
      <c r="L103" s="66">
        <v>6464.71</v>
      </c>
      <c r="M103" s="67"/>
      <c r="N103" s="67"/>
      <c r="O103" s="67"/>
      <c r="P103" s="63" t="s">
        <v>122</v>
      </c>
      <c r="Q103" s="63"/>
      <c r="R103" s="68">
        <f t="shared" si="16"/>
        <v>6464.71</v>
      </c>
      <c r="S103" s="65"/>
      <c r="T103" s="69">
        <f t="shared" si="17"/>
        <v>6464.71</v>
      </c>
      <c r="U103" s="65"/>
      <c r="V103" s="65"/>
      <c r="W103" s="65"/>
      <c r="X103" s="65"/>
      <c r="Y103" s="65"/>
      <c r="Z103" s="68">
        <f t="shared" si="14"/>
        <v>6464.71</v>
      </c>
      <c r="AA103" s="65"/>
      <c r="AB103" s="69">
        <f t="shared" si="15"/>
        <v>6464.71</v>
      </c>
      <c r="AC103" s="65"/>
      <c r="AD103" s="65"/>
      <c r="AE103" s="65"/>
      <c r="AF103" s="65"/>
      <c r="AG103" s="65"/>
      <c r="AH103" s="68">
        <f t="shared" si="18"/>
        <v>6464.71</v>
      </c>
      <c r="AI103" s="65"/>
      <c r="AJ103" s="69">
        <f t="shared" si="19"/>
        <v>6464.71</v>
      </c>
      <c r="AK103" s="65"/>
      <c r="AL103" s="65"/>
      <c r="AM103" s="65"/>
      <c r="AN103" s="65"/>
      <c r="AO103" s="65"/>
      <c r="AP103" s="68">
        <f t="shared" si="20"/>
        <v>6464.71</v>
      </c>
      <c r="AQ103" s="65"/>
      <c r="AR103" s="69">
        <f t="shared" si="21"/>
        <v>6464.71</v>
      </c>
      <c r="AS103" s="65"/>
      <c r="AT103" s="65"/>
      <c r="AU103" s="65"/>
      <c r="AV103" s="65"/>
      <c r="AW103" s="65"/>
      <c r="AX103" s="68">
        <f t="shared" si="22"/>
        <v>6464.71</v>
      </c>
      <c r="AY103" s="65"/>
      <c r="AZ103" s="69">
        <f t="shared" si="23"/>
        <v>6464.71</v>
      </c>
      <c r="BA103" s="65"/>
      <c r="BB103" s="65"/>
      <c r="BC103" s="65"/>
      <c r="BD103" s="65"/>
      <c r="BE103" s="65"/>
      <c r="BF103" s="70"/>
      <c r="BG103" s="70"/>
      <c r="BH103" s="70" t="s">
        <v>795</v>
      </c>
    </row>
    <row r="104" spans="1:60" s="71" customFormat="1" x14ac:dyDescent="0.25">
      <c r="A104" s="100" t="s">
        <v>378</v>
      </c>
      <c r="B104" s="100" t="s">
        <v>158</v>
      </c>
      <c r="C104" s="100" t="s">
        <v>159</v>
      </c>
      <c r="D104" s="101" t="s">
        <v>160</v>
      </c>
      <c r="E104" s="100" t="s">
        <v>379</v>
      </c>
      <c r="F104" s="100" t="s">
        <v>317</v>
      </c>
      <c r="G104" s="100" t="s">
        <v>318</v>
      </c>
      <c r="H104" s="100" t="s">
        <v>319</v>
      </c>
      <c r="I104" s="102">
        <v>4850</v>
      </c>
      <c r="J104" s="100" t="s">
        <v>165</v>
      </c>
      <c r="K104" s="103">
        <f t="shared" si="13"/>
        <v>44426</v>
      </c>
      <c r="L104" s="66">
        <v>10091.36</v>
      </c>
      <c r="M104" s="67"/>
      <c r="N104" s="67"/>
      <c r="O104" s="67"/>
      <c r="P104" s="63" t="s">
        <v>122</v>
      </c>
      <c r="Q104" s="63"/>
      <c r="R104" s="68">
        <f t="shared" si="16"/>
        <v>10091.36</v>
      </c>
      <c r="S104" s="65"/>
      <c r="T104" s="69">
        <f t="shared" si="17"/>
        <v>10091.36</v>
      </c>
      <c r="U104" s="65"/>
      <c r="V104" s="65"/>
      <c r="W104" s="65"/>
      <c r="X104" s="65"/>
      <c r="Y104" s="65"/>
      <c r="Z104" s="68">
        <f t="shared" ref="Z104:Z122" si="24">R104</f>
        <v>10091.36</v>
      </c>
      <c r="AA104" s="65"/>
      <c r="AB104" s="69">
        <f t="shared" ref="AB104:AB122" si="25">Z104+AA104</f>
        <v>10091.36</v>
      </c>
      <c r="AC104" s="65"/>
      <c r="AD104" s="65"/>
      <c r="AE104" s="65"/>
      <c r="AF104" s="65"/>
      <c r="AG104" s="65"/>
      <c r="AH104" s="68">
        <f t="shared" si="18"/>
        <v>10091.36</v>
      </c>
      <c r="AI104" s="65"/>
      <c r="AJ104" s="69">
        <f t="shared" si="19"/>
        <v>10091.36</v>
      </c>
      <c r="AK104" s="65"/>
      <c r="AL104" s="65"/>
      <c r="AM104" s="65"/>
      <c r="AN104" s="65"/>
      <c r="AO104" s="65"/>
      <c r="AP104" s="68">
        <f t="shared" si="20"/>
        <v>10091.36</v>
      </c>
      <c r="AQ104" s="65"/>
      <c r="AR104" s="69">
        <f t="shared" si="21"/>
        <v>10091.36</v>
      </c>
      <c r="AS104" s="65"/>
      <c r="AT104" s="65"/>
      <c r="AU104" s="65"/>
      <c r="AV104" s="65"/>
      <c r="AW104" s="65"/>
      <c r="AX104" s="68">
        <f t="shared" si="22"/>
        <v>10091.36</v>
      </c>
      <c r="AY104" s="65"/>
      <c r="AZ104" s="69">
        <f t="shared" si="23"/>
        <v>10091.36</v>
      </c>
      <c r="BA104" s="65"/>
      <c r="BB104" s="65"/>
      <c r="BC104" s="65"/>
      <c r="BD104" s="65"/>
      <c r="BE104" s="65"/>
      <c r="BF104" s="70"/>
      <c r="BG104" s="70"/>
      <c r="BH104" s="70" t="s">
        <v>795</v>
      </c>
    </row>
    <row r="105" spans="1:60" s="71" customFormat="1" x14ac:dyDescent="0.25">
      <c r="A105" s="100" t="s">
        <v>380</v>
      </c>
      <c r="B105" s="100" t="s">
        <v>158</v>
      </c>
      <c r="C105" s="100" t="s">
        <v>159</v>
      </c>
      <c r="D105" s="101" t="s">
        <v>160</v>
      </c>
      <c r="E105" s="100" t="s">
        <v>381</v>
      </c>
      <c r="F105" s="100" t="s">
        <v>317</v>
      </c>
      <c r="G105" s="100" t="s">
        <v>318</v>
      </c>
      <c r="H105" s="100" t="s">
        <v>319</v>
      </c>
      <c r="I105" s="102">
        <v>4850</v>
      </c>
      <c r="J105" s="100" t="s">
        <v>165</v>
      </c>
      <c r="K105" s="103">
        <f t="shared" si="13"/>
        <v>44426</v>
      </c>
      <c r="L105" s="66">
        <v>10091.36</v>
      </c>
      <c r="M105" s="67"/>
      <c r="N105" s="67"/>
      <c r="O105" s="67"/>
      <c r="P105" s="63" t="s">
        <v>122</v>
      </c>
      <c r="Q105" s="63"/>
      <c r="R105" s="68">
        <f t="shared" si="16"/>
        <v>10091.36</v>
      </c>
      <c r="S105" s="65"/>
      <c r="T105" s="69">
        <f t="shared" si="17"/>
        <v>10091.36</v>
      </c>
      <c r="U105" s="65"/>
      <c r="V105" s="65"/>
      <c r="W105" s="65"/>
      <c r="X105" s="65"/>
      <c r="Y105" s="65"/>
      <c r="Z105" s="68">
        <f t="shared" si="24"/>
        <v>10091.36</v>
      </c>
      <c r="AA105" s="65"/>
      <c r="AB105" s="69">
        <f t="shared" si="25"/>
        <v>10091.36</v>
      </c>
      <c r="AC105" s="65"/>
      <c r="AD105" s="65"/>
      <c r="AE105" s="65"/>
      <c r="AF105" s="65"/>
      <c r="AG105" s="65"/>
      <c r="AH105" s="68">
        <f t="shared" si="18"/>
        <v>10091.36</v>
      </c>
      <c r="AI105" s="65"/>
      <c r="AJ105" s="69">
        <f t="shared" si="19"/>
        <v>10091.36</v>
      </c>
      <c r="AK105" s="65"/>
      <c r="AL105" s="65"/>
      <c r="AM105" s="65"/>
      <c r="AN105" s="65"/>
      <c r="AO105" s="65"/>
      <c r="AP105" s="68">
        <f t="shared" si="20"/>
        <v>10091.36</v>
      </c>
      <c r="AQ105" s="65"/>
      <c r="AR105" s="69">
        <f t="shared" si="21"/>
        <v>10091.36</v>
      </c>
      <c r="AS105" s="65"/>
      <c r="AT105" s="65"/>
      <c r="AU105" s="65"/>
      <c r="AV105" s="65"/>
      <c r="AW105" s="65"/>
      <c r="AX105" s="68">
        <f t="shared" si="22"/>
        <v>10091.36</v>
      </c>
      <c r="AY105" s="65"/>
      <c r="AZ105" s="69">
        <f t="shared" si="23"/>
        <v>10091.36</v>
      </c>
      <c r="BA105" s="65"/>
      <c r="BB105" s="65"/>
      <c r="BC105" s="65"/>
      <c r="BD105" s="65"/>
      <c r="BE105" s="65"/>
      <c r="BF105" s="70"/>
      <c r="BG105" s="70"/>
      <c r="BH105" s="70" t="s">
        <v>795</v>
      </c>
    </row>
    <row r="106" spans="1:60" s="71" customFormat="1" x14ac:dyDescent="0.25">
      <c r="A106" s="100" t="s">
        <v>382</v>
      </c>
      <c r="B106" s="100" t="s">
        <v>158</v>
      </c>
      <c r="C106" s="100" t="s">
        <v>159</v>
      </c>
      <c r="D106" s="101" t="s">
        <v>160</v>
      </c>
      <c r="E106" s="100" t="s">
        <v>383</v>
      </c>
      <c r="F106" s="100" t="s">
        <v>317</v>
      </c>
      <c r="G106" s="100" t="s">
        <v>318</v>
      </c>
      <c r="H106" s="100" t="s">
        <v>319</v>
      </c>
      <c r="I106" s="102">
        <v>20659</v>
      </c>
      <c r="J106" s="100" t="s">
        <v>239</v>
      </c>
      <c r="K106" s="103">
        <f t="shared" si="13"/>
        <v>189236.44</v>
      </c>
      <c r="L106" s="66">
        <v>42985.02</v>
      </c>
      <c r="M106" s="67"/>
      <c r="N106" s="67"/>
      <c r="O106" s="67"/>
      <c r="P106" s="63" t="s">
        <v>122</v>
      </c>
      <c r="Q106" s="63"/>
      <c r="R106" s="68">
        <f t="shared" si="16"/>
        <v>42985.02</v>
      </c>
      <c r="S106" s="65"/>
      <c r="T106" s="69">
        <f t="shared" si="17"/>
        <v>42985.02</v>
      </c>
      <c r="U106" s="65"/>
      <c r="V106" s="65"/>
      <c r="W106" s="65"/>
      <c r="X106" s="65"/>
      <c r="Y106" s="65"/>
      <c r="Z106" s="68">
        <f t="shared" si="24"/>
        <v>42985.02</v>
      </c>
      <c r="AA106" s="65"/>
      <c r="AB106" s="69">
        <f t="shared" si="25"/>
        <v>42985.02</v>
      </c>
      <c r="AC106" s="65"/>
      <c r="AD106" s="65"/>
      <c r="AE106" s="65"/>
      <c r="AF106" s="65"/>
      <c r="AG106" s="65"/>
      <c r="AH106" s="68">
        <f t="shared" si="18"/>
        <v>42985.02</v>
      </c>
      <c r="AI106" s="65"/>
      <c r="AJ106" s="69">
        <f t="shared" si="19"/>
        <v>42985.02</v>
      </c>
      <c r="AK106" s="65"/>
      <c r="AL106" s="65"/>
      <c r="AM106" s="65"/>
      <c r="AN106" s="65"/>
      <c r="AO106" s="65"/>
      <c r="AP106" s="68">
        <f t="shared" si="20"/>
        <v>42985.02</v>
      </c>
      <c r="AQ106" s="65"/>
      <c r="AR106" s="69">
        <f t="shared" si="21"/>
        <v>42985.02</v>
      </c>
      <c r="AS106" s="65"/>
      <c r="AT106" s="65"/>
      <c r="AU106" s="65"/>
      <c r="AV106" s="65"/>
      <c r="AW106" s="65"/>
      <c r="AX106" s="68">
        <f t="shared" si="22"/>
        <v>42985.02</v>
      </c>
      <c r="AY106" s="65"/>
      <c r="AZ106" s="69">
        <f t="shared" si="23"/>
        <v>42985.02</v>
      </c>
      <c r="BA106" s="65"/>
      <c r="BB106" s="65"/>
      <c r="BC106" s="65"/>
      <c r="BD106" s="65"/>
      <c r="BE106" s="65"/>
      <c r="BF106" s="70"/>
      <c r="BG106" s="70"/>
      <c r="BH106" s="70" t="s">
        <v>795</v>
      </c>
    </row>
    <row r="107" spans="1:60" s="71" customFormat="1" x14ac:dyDescent="0.25">
      <c r="A107" s="100" t="s">
        <v>384</v>
      </c>
      <c r="B107" s="100" t="s">
        <v>158</v>
      </c>
      <c r="C107" s="100" t="s">
        <v>159</v>
      </c>
      <c r="D107" s="101" t="s">
        <v>160</v>
      </c>
      <c r="E107" s="100" t="s">
        <v>385</v>
      </c>
      <c r="F107" s="100" t="s">
        <v>317</v>
      </c>
      <c r="G107" s="100" t="s">
        <v>318</v>
      </c>
      <c r="H107" s="100" t="s">
        <v>319</v>
      </c>
      <c r="I107" s="102">
        <v>515</v>
      </c>
      <c r="J107" s="100" t="s">
        <v>234</v>
      </c>
      <c r="K107" s="103">
        <f t="shared" si="13"/>
        <v>4717.3999999999996</v>
      </c>
      <c r="L107" s="66">
        <v>1071.56</v>
      </c>
      <c r="M107" s="67"/>
      <c r="N107" s="67"/>
      <c r="O107" s="67"/>
      <c r="P107" s="63" t="s">
        <v>122</v>
      </c>
      <c r="Q107" s="63"/>
      <c r="R107" s="68">
        <f t="shared" si="16"/>
        <v>1071.56</v>
      </c>
      <c r="S107" s="65"/>
      <c r="T107" s="69">
        <f t="shared" si="17"/>
        <v>1071.56</v>
      </c>
      <c r="U107" s="65"/>
      <c r="V107" s="65"/>
      <c r="W107" s="65"/>
      <c r="X107" s="65"/>
      <c r="Y107" s="65"/>
      <c r="Z107" s="68">
        <f t="shared" si="24"/>
        <v>1071.56</v>
      </c>
      <c r="AA107" s="65"/>
      <c r="AB107" s="69">
        <f t="shared" si="25"/>
        <v>1071.56</v>
      </c>
      <c r="AC107" s="65"/>
      <c r="AD107" s="65"/>
      <c r="AE107" s="65"/>
      <c r="AF107" s="65"/>
      <c r="AG107" s="65"/>
      <c r="AH107" s="68">
        <f t="shared" si="18"/>
        <v>1071.56</v>
      </c>
      <c r="AI107" s="65"/>
      <c r="AJ107" s="69">
        <f t="shared" si="19"/>
        <v>1071.56</v>
      </c>
      <c r="AK107" s="65"/>
      <c r="AL107" s="65"/>
      <c r="AM107" s="65"/>
      <c r="AN107" s="65"/>
      <c r="AO107" s="65"/>
      <c r="AP107" s="68">
        <f t="shared" si="20"/>
        <v>1071.56</v>
      </c>
      <c r="AQ107" s="65"/>
      <c r="AR107" s="69">
        <f t="shared" si="21"/>
        <v>1071.56</v>
      </c>
      <c r="AS107" s="65"/>
      <c r="AT107" s="65"/>
      <c r="AU107" s="65"/>
      <c r="AV107" s="65"/>
      <c r="AW107" s="65"/>
      <c r="AX107" s="68">
        <f t="shared" si="22"/>
        <v>1071.56</v>
      </c>
      <c r="AY107" s="65"/>
      <c r="AZ107" s="69">
        <f t="shared" si="23"/>
        <v>1071.56</v>
      </c>
      <c r="BA107" s="65"/>
      <c r="BB107" s="65"/>
      <c r="BC107" s="65"/>
      <c r="BD107" s="65"/>
      <c r="BE107" s="65"/>
      <c r="BF107" s="70"/>
      <c r="BG107" s="70"/>
      <c r="BH107" s="70" t="s">
        <v>795</v>
      </c>
    </row>
    <row r="108" spans="1:60" s="71" customFormat="1" x14ac:dyDescent="0.25">
      <c r="A108" s="100" t="s">
        <v>386</v>
      </c>
      <c r="B108" s="100" t="s">
        <v>158</v>
      </c>
      <c r="C108" s="100" t="s">
        <v>159</v>
      </c>
      <c r="D108" s="101" t="s">
        <v>160</v>
      </c>
      <c r="E108" s="100" t="s">
        <v>387</v>
      </c>
      <c r="F108" s="100" t="s">
        <v>317</v>
      </c>
      <c r="G108" s="100" t="s">
        <v>318</v>
      </c>
      <c r="H108" s="100" t="s">
        <v>319</v>
      </c>
      <c r="I108" s="102">
        <v>8209</v>
      </c>
      <c r="J108" s="100" t="s">
        <v>388</v>
      </c>
      <c r="K108" s="103">
        <f t="shared" si="13"/>
        <v>75194.44</v>
      </c>
      <c r="L108" s="66">
        <v>17080.400000000001</v>
      </c>
      <c r="M108" s="67"/>
      <c r="N108" s="67"/>
      <c r="O108" s="67"/>
      <c r="P108" s="63" t="s">
        <v>122</v>
      </c>
      <c r="Q108" s="63"/>
      <c r="R108" s="68">
        <f t="shared" si="16"/>
        <v>17080.400000000001</v>
      </c>
      <c r="S108" s="65"/>
      <c r="T108" s="69">
        <f t="shared" si="17"/>
        <v>17080.400000000001</v>
      </c>
      <c r="U108" s="65"/>
      <c r="V108" s="65"/>
      <c r="W108" s="65"/>
      <c r="X108" s="65"/>
      <c r="Y108" s="65"/>
      <c r="Z108" s="68">
        <f t="shared" si="24"/>
        <v>17080.400000000001</v>
      </c>
      <c r="AA108" s="65"/>
      <c r="AB108" s="69">
        <f t="shared" si="25"/>
        <v>17080.400000000001</v>
      </c>
      <c r="AC108" s="65"/>
      <c r="AD108" s="65"/>
      <c r="AE108" s="65"/>
      <c r="AF108" s="65"/>
      <c r="AG108" s="65"/>
      <c r="AH108" s="68">
        <f t="shared" si="18"/>
        <v>17080.400000000001</v>
      </c>
      <c r="AI108" s="65"/>
      <c r="AJ108" s="69">
        <f t="shared" si="19"/>
        <v>17080.400000000001</v>
      </c>
      <c r="AK108" s="65"/>
      <c r="AL108" s="65"/>
      <c r="AM108" s="65"/>
      <c r="AN108" s="65"/>
      <c r="AO108" s="65"/>
      <c r="AP108" s="68">
        <f t="shared" si="20"/>
        <v>17080.400000000001</v>
      </c>
      <c r="AQ108" s="65"/>
      <c r="AR108" s="69">
        <f t="shared" si="21"/>
        <v>17080.400000000001</v>
      </c>
      <c r="AS108" s="65"/>
      <c r="AT108" s="65"/>
      <c r="AU108" s="65"/>
      <c r="AV108" s="65"/>
      <c r="AW108" s="65"/>
      <c r="AX108" s="68">
        <f t="shared" si="22"/>
        <v>17080.400000000001</v>
      </c>
      <c r="AY108" s="65"/>
      <c r="AZ108" s="69">
        <f t="shared" si="23"/>
        <v>17080.400000000001</v>
      </c>
      <c r="BA108" s="65"/>
      <c r="BB108" s="65"/>
      <c r="BC108" s="65"/>
      <c r="BD108" s="65"/>
      <c r="BE108" s="65"/>
      <c r="BF108" s="70"/>
      <c r="BG108" s="70"/>
      <c r="BH108" s="70" t="s">
        <v>795</v>
      </c>
    </row>
    <row r="109" spans="1:60" s="71" customFormat="1" x14ac:dyDescent="0.25">
      <c r="A109" s="100" t="s">
        <v>389</v>
      </c>
      <c r="B109" s="100" t="s">
        <v>158</v>
      </c>
      <c r="C109" s="100" t="s">
        <v>159</v>
      </c>
      <c r="D109" s="101" t="s">
        <v>160</v>
      </c>
      <c r="E109" s="100" t="s">
        <v>390</v>
      </c>
      <c r="F109" s="100" t="s">
        <v>391</v>
      </c>
      <c r="G109" s="100" t="s">
        <v>392</v>
      </c>
      <c r="H109" s="100" t="s">
        <v>393</v>
      </c>
      <c r="I109" s="102">
        <v>7744</v>
      </c>
      <c r="J109" s="100" t="s">
        <v>165</v>
      </c>
      <c r="K109" s="103">
        <f t="shared" si="13"/>
        <v>70935.040000000008</v>
      </c>
      <c r="L109" s="66">
        <v>40916.639999999999</v>
      </c>
      <c r="M109" s="67"/>
      <c r="N109" s="67"/>
      <c r="O109" s="67"/>
      <c r="P109" s="63" t="s">
        <v>120</v>
      </c>
      <c r="Q109" s="63">
        <v>7</v>
      </c>
      <c r="R109" s="68">
        <f t="shared" si="16"/>
        <v>40916.639999999999</v>
      </c>
      <c r="S109" s="65"/>
      <c r="T109" s="69">
        <f t="shared" si="17"/>
        <v>40916.639999999999</v>
      </c>
      <c r="U109" s="65"/>
      <c r="V109" s="65"/>
      <c r="W109" s="65"/>
      <c r="X109" s="65"/>
      <c r="Y109" s="65"/>
      <c r="Z109" s="68">
        <f t="shared" si="24"/>
        <v>40916.639999999999</v>
      </c>
      <c r="AA109" s="65"/>
      <c r="AB109" s="69">
        <f t="shared" si="25"/>
        <v>40916.639999999999</v>
      </c>
      <c r="AC109" s="65"/>
      <c r="AD109" s="65"/>
      <c r="AE109" s="65"/>
      <c r="AF109" s="65"/>
      <c r="AG109" s="65"/>
      <c r="AH109" s="68">
        <f t="shared" si="18"/>
        <v>40916.639999999999</v>
      </c>
      <c r="AI109" s="65"/>
      <c r="AJ109" s="69">
        <f t="shared" si="19"/>
        <v>40916.639999999999</v>
      </c>
      <c r="AK109" s="65"/>
      <c r="AL109" s="65"/>
      <c r="AM109" s="65"/>
      <c r="AN109" s="65"/>
      <c r="AO109" s="65"/>
      <c r="AP109" s="68">
        <f t="shared" si="20"/>
        <v>40916.639999999999</v>
      </c>
      <c r="AQ109" s="65"/>
      <c r="AR109" s="69">
        <f t="shared" si="21"/>
        <v>40916.639999999999</v>
      </c>
      <c r="AS109" s="65"/>
      <c r="AT109" s="65"/>
      <c r="AU109" s="65"/>
      <c r="AV109" s="65"/>
      <c r="AW109" s="65"/>
      <c r="AX109" s="68">
        <f t="shared" si="22"/>
        <v>40916.639999999999</v>
      </c>
      <c r="AY109" s="65"/>
      <c r="AZ109" s="69">
        <f t="shared" si="23"/>
        <v>40916.639999999999</v>
      </c>
      <c r="BA109" s="65"/>
      <c r="BB109" s="65"/>
      <c r="BC109" s="65"/>
      <c r="BD109" s="65"/>
      <c r="BE109" s="65"/>
      <c r="BF109" s="70"/>
      <c r="BG109" s="70" t="s">
        <v>767</v>
      </c>
      <c r="BH109" s="70" t="s">
        <v>796</v>
      </c>
    </row>
    <row r="110" spans="1:60" s="71" customFormat="1" x14ac:dyDescent="0.25">
      <c r="A110" s="100" t="s">
        <v>394</v>
      </c>
      <c r="B110" s="100" t="s">
        <v>158</v>
      </c>
      <c r="C110" s="100" t="s">
        <v>159</v>
      </c>
      <c r="D110" s="101" t="s">
        <v>160</v>
      </c>
      <c r="E110" s="100" t="s">
        <v>395</v>
      </c>
      <c r="F110" s="100" t="s">
        <v>396</v>
      </c>
      <c r="G110" s="100" t="s">
        <v>397</v>
      </c>
      <c r="H110" s="100" t="s">
        <v>398</v>
      </c>
      <c r="I110" s="102">
        <v>864</v>
      </c>
      <c r="J110" s="100" t="s">
        <v>190</v>
      </c>
      <c r="K110" s="103">
        <f t="shared" si="13"/>
        <v>7914.24</v>
      </c>
      <c r="L110" s="66">
        <v>3424.03</v>
      </c>
      <c r="M110" s="67"/>
      <c r="N110" s="67"/>
      <c r="O110" s="67"/>
      <c r="P110" s="63" t="s">
        <v>122</v>
      </c>
      <c r="Q110" s="63"/>
      <c r="R110" s="68">
        <f t="shared" si="16"/>
        <v>3424.03</v>
      </c>
      <c r="S110" s="65"/>
      <c r="T110" s="69">
        <f t="shared" si="17"/>
        <v>3424.03</v>
      </c>
      <c r="U110" s="65"/>
      <c r="V110" s="65"/>
      <c r="W110" s="65"/>
      <c r="X110" s="65"/>
      <c r="Y110" s="65"/>
      <c r="Z110" s="68">
        <f t="shared" si="24"/>
        <v>3424.03</v>
      </c>
      <c r="AA110" s="65"/>
      <c r="AB110" s="69">
        <f t="shared" si="25"/>
        <v>3424.03</v>
      </c>
      <c r="AC110" s="65"/>
      <c r="AD110" s="65"/>
      <c r="AE110" s="65"/>
      <c r="AF110" s="65"/>
      <c r="AG110" s="65"/>
      <c r="AH110" s="68">
        <f t="shared" si="18"/>
        <v>3424.03</v>
      </c>
      <c r="AI110" s="65"/>
      <c r="AJ110" s="69">
        <f t="shared" si="19"/>
        <v>3424.03</v>
      </c>
      <c r="AK110" s="65"/>
      <c r="AL110" s="65"/>
      <c r="AM110" s="65"/>
      <c r="AN110" s="65"/>
      <c r="AO110" s="65"/>
      <c r="AP110" s="68">
        <f t="shared" si="20"/>
        <v>3424.03</v>
      </c>
      <c r="AQ110" s="65"/>
      <c r="AR110" s="69">
        <f t="shared" si="21"/>
        <v>3424.03</v>
      </c>
      <c r="AS110" s="65"/>
      <c r="AT110" s="65"/>
      <c r="AU110" s="65"/>
      <c r="AV110" s="65"/>
      <c r="AW110" s="65"/>
      <c r="AX110" s="68">
        <f t="shared" si="22"/>
        <v>3424.03</v>
      </c>
      <c r="AY110" s="65"/>
      <c r="AZ110" s="69">
        <f t="shared" si="23"/>
        <v>3424.03</v>
      </c>
      <c r="BA110" s="65"/>
      <c r="BB110" s="65"/>
      <c r="BC110" s="65"/>
      <c r="BD110" s="65"/>
      <c r="BE110" s="65"/>
      <c r="BF110" s="70"/>
      <c r="BG110" s="70"/>
      <c r="BH110" s="70"/>
    </row>
    <row r="111" spans="1:60" s="71" customFormat="1" x14ac:dyDescent="0.25">
      <c r="A111" s="100" t="s">
        <v>399</v>
      </c>
      <c r="B111" s="100" t="s">
        <v>158</v>
      </c>
      <c r="C111" s="100" t="s">
        <v>159</v>
      </c>
      <c r="D111" s="101" t="s">
        <v>160</v>
      </c>
      <c r="E111" s="100" t="s">
        <v>400</v>
      </c>
      <c r="F111" s="100" t="s">
        <v>396</v>
      </c>
      <c r="G111" s="100" t="s">
        <v>397</v>
      </c>
      <c r="H111" s="100" t="s">
        <v>398</v>
      </c>
      <c r="I111" s="102">
        <v>1920</v>
      </c>
      <c r="J111" s="100" t="s">
        <v>239</v>
      </c>
      <c r="K111" s="103">
        <f t="shared" si="13"/>
        <v>17587.2</v>
      </c>
      <c r="L111" s="66">
        <v>7608.95</v>
      </c>
      <c r="M111" s="67"/>
      <c r="N111" s="67"/>
      <c r="O111" s="67"/>
      <c r="P111" s="63" t="s">
        <v>122</v>
      </c>
      <c r="Q111" s="63"/>
      <c r="R111" s="68">
        <f t="shared" si="16"/>
        <v>7608.95</v>
      </c>
      <c r="S111" s="65"/>
      <c r="T111" s="69">
        <f t="shared" si="17"/>
        <v>7608.95</v>
      </c>
      <c r="U111" s="65"/>
      <c r="V111" s="65"/>
      <c r="W111" s="65"/>
      <c r="X111" s="65"/>
      <c r="Y111" s="65"/>
      <c r="Z111" s="68">
        <f t="shared" si="24"/>
        <v>7608.95</v>
      </c>
      <c r="AA111" s="65"/>
      <c r="AB111" s="69">
        <f t="shared" si="25"/>
        <v>7608.95</v>
      </c>
      <c r="AC111" s="65"/>
      <c r="AD111" s="65"/>
      <c r="AE111" s="65"/>
      <c r="AF111" s="65"/>
      <c r="AG111" s="65"/>
      <c r="AH111" s="68">
        <f t="shared" si="18"/>
        <v>7608.95</v>
      </c>
      <c r="AI111" s="65"/>
      <c r="AJ111" s="69">
        <f t="shared" si="19"/>
        <v>7608.95</v>
      </c>
      <c r="AK111" s="65"/>
      <c r="AL111" s="65"/>
      <c r="AM111" s="65"/>
      <c r="AN111" s="65"/>
      <c r="AO111" s="65"/>
      <c r="AP111" s="68">
        <f t="shared" si="20"/>
        <v>7608.95</v>
      </c>
      <c r="AQ111" s="65"/>
      <c r="AR111" s="69">
        <f t="shared" si="21"/>
        <v>7608.95</v>
      </c>
      <c r="AS111" s="65"/>
      <c r="AT111" s="65"/>
      <c r="AU111" s="65"/>
      <c r="AV111" s="65"/>
      <c r="AW111" s="65"/>
      <c r="AX111" s="68">
        <f t="shared" si="22"/>
        <v>7608.95</v>
      </c>
      <c r="AY111" s="65"/>
      <c r="AZ111" s="69">
        <f t="shared" si="23"/>
        <v>7608.95</v>
      </c>
      <c r="BA111" s="65"/>
      <c r="BB111" s="65"/>
      <c r="BC111" s="65"/>
      <c r="BD111" s="65"/>
      <c r="BE111" s="65"/>
      <c r="BF111" s="70"/>
      <c r="BG111" s="70"/>
      <c r="BH111" s="70"/>
    </row>
    <row r="112" spans="1:60" s="71" customFormat="1" x14ac:dyDescent="0.25">
      <c r="A112" s="100" t="s">
        <v>401</v>
      </c>
      <c r="B112" s="100" t="s">
        <v>158</v>
      </c>
      <c r="C112" s="100" t="s">
        <v>159</v>
      </c>
      <c r="D112" s="101" t="s">
        <v>160</v>
      </c>
      <c r="E112" s="100" t="s">
        <v>402</v>
      </c>
      <c r="F112" s="100" t="s">
        <v>396</v>
      </c>
      <c r="G112" s="100" t="s">
        <v>397</v>
      </c>
      <c r="H112" s="100" t="s">
        <v>398</v>
      </c>
      <c r="I112" s="102">
        <v>7224</v>
      </c>
      <c r="J112" s="100" t="s">
        <v>165</v>
      </c>
      <c r="K112" s="103">
        <f t="shared" si="13"/>
        <v>66171.839999999997</v>
      </c>
      <c r="L112" s="66">
        <v>28628.68</v>
      </c>
      <c r="M112" s="67"/>
      <c r="N112" s="67"/>
      <c r="O112" s="67"/>
      <c r="P112" s="63" t="s">
        <v>120</v>
      </c>
      <c r="Q112" s="63">
        <v>19</v>
      </c>
      <c r="R112" s="68">
        <f t="shared" si="16"/>
        <v>28628.68</v>
      </c>
      <c r="S112" s="65"/>
      <c r="T112" s="69">
        <f t="shared" si="17"/>
        <v>28628.68</v>
      </c>
      <c r="U112" s="65"/>
      <c r="V112" s="65"/>
      <c r="W112" s="65"/>
      <c r="X112" s="65"/>
      <c r="Y112" s="65"/>
      <c r="Z112" s="68">
        <f t="shared" si="24"/>
        <v>28628.68</v>
      </c>
      <c r="AA112" s="65"/>
      <c r="AB112" s="69">
        <f t="shared" si="25"/>
        <v>28628.68</v>
      </c>
      <c r="AC112" s="65"/>
      <c r="AD112" s="65"/>
      <c r="AE112" s="65"/>
      <c r="AF112" s="65"/>
      <c r="AG112" s="65"/>
      <c r="AH112" s="68">
        <f t="shared" si="18"/>
        <v>28628.68</v>
      </c>
      <c r="AI112" s="65"/>
      <c r="AJ112" s="69">
        <f t="shared" si="19"/>
        <v>28628.68</v>
      </c>
      <c r="AK112" s="65"/>
      <c r="AL112" s="65"/>
      <c r="AM112" s="65"/>
      <c r="AN112" s="65"/>
      <c r="AO112" s="65"/>
      <c r="AP112" s="68">
        <f t="shared" si="20"/>
        <v>28628.68</v>
      </c>
      <c r="AQ112" s="65"/>
      <c r="AR112" s="69">
        <f t="shared" si="21"/>
        <v>28628.68</v>
      </c>
      <c r="AS112" s="65"/>
      <c r="AT112" s="65"/>
      <c r="AU112" s="65"/>
      <c r="AV112" s="65"/>
      <c r="AW112" s="65"/>
      <c r="AX112" s="68">
        <f t="shared" si="22"/>
        <v>28628.68</v>
      </c>
      <c r="AY112" s="65"/>
      <c r="AZ112" s="69">
        <f t="shared" si="23"/>
        <v>28628.68</v>
      </c>
      <c r="BA112" s="65"/>
      <c r="BB112" s="65"/>
      <c r="BC112" s="65"/>
      <c r="BD112" s="65"/>
      <c r="BE112" s="65"/>
      <c r="BF112" s="70"/>
      <c r="BG112" s="70" t="s">
        <v>767</v>
      </c>
      <c r="BH112" s="70" t="s">
        <v>797</v>
      </c>
    </row>
    <row r="113" spans="1:60" s="71" customFormat="1" x14ac:dyDescent="0.25">
      <c r="A113" s="100" t="s">
        <v>403</v>
      </c>
      <c r="B113" s="100" t="s">
        <v>158</v>
      </c>
      <c r="C113" s="100" t="s">
        <v>159</v>
      </c>
      <c r="D113" s="101" t="s">
        <v>160</v>
      </c>
      <c r="E113" s="100" t="s">
        <v>404</v>
      </c>
      <c r="F113" s="100" t="s">
        <v>405</v>
      </c>
      <c r="G113" s="100" t="s">
        <v>406</v>
      </c>
      <c r="H113" s="100" t="s">
        <v>406</v>
      </c>
      <c r="I113" s="102">
        <v>6300</v>
      </c>
      <c r="J113" s="100" t="s">
        <v>165</v>
      </c>
      <c r="K113" s="103">
        <f t="shared" si="13"/>
        <v>57708</v>
      </c>
      <c r="L113" s="66">
        <v>71367.92</v>
      </c>
      <c r="M113" s="67"/>
      <c r="N113" s="67"/>
      <c r="O113" s="67"/>
      <c r="P113" s="63" t="s">
        <v>122</v>
      </c>
      <c r="Q113" s="63"/>
      <c r="R113" s="68">
        <f t="shared" si="16"/>
        <v>71367.92</v>
      </c>
      <c r="S113" s="65"/>
      <c r="T113" s="69">
        <f t="shared" si="17"/>
        <v>71367.92</v>
      </c>
      <c r="U113" s="65"/>
      <c r="V113" s="65"/>
      <c r="W113" s="65"/>
      <c r="X113" s="65"/>
      <c r="Y113" s="65"/>
      <c r="Z113" s="68">
        <f t="shared" si="24"/>
        <v>71367.92</v>
      </c>
      <c r="AA113" s="65"/>
      <c r="AB113" s="69">
        <f t="shared" si="25"/>
        <v>71367.92</v>
      </c>
      <c r="AC113" s="65"/>
      <c r="AD113" s="65"/>
      <c r="AE113" s="65"/>
      <c r="AF113" s="65"/>
      <c r="AG113" s="65"/>
      <c r="AH113" s="68">
        <f t="shared" si="18"/>
        <v>71367.92</v>
      </c>
      <c r="AI113" s="65"/>
      <c r="AJ113" s="69">
        <f t="shared" si="19"/>
        <v>71367.92</v>
      </c>
      <c r="AK113" s="65"/>
      <c r="AL113" s="65"/>
      <c r="AM113" s="65"/>
      <c r="AN113" s="65"/>
      <c r="AO113" s="65"/>
      <c r="AP113" s="68">
        <f t="shared" si="20"/>
        <v>71367.92</v>
      </c>
      <c r="AQ113" s="65"/>
      <c r="AR113" s="69">
        <f t="shared" si="21"/>
        <v>71367.92</v>
      </c>
      <c r="AS113" s="65"/>
      <c r="AT113" s="65"/>
      <c r="AU113" s="65"/>
      <c r="AV113" s="65"/>
      <c r="AW113" s="65"/>
      <c r="AX113" s="68">
        <f t="shared" si="22"/>
        <v>71367.92</v>
      </c>
      <c r="AY113" s="65"/>
      <c r="AZ113" s="69">
        <f t="shared" si="23"/>
        <v>71367.92</v>
      </c>
      <c r="BA113" s="65"/>
      <c r="BB113" s="65"/>
      <c r="BC113" s="65"/>
      <c r="BD113" s="65"/>
      <c r="BE113" s="65"/>
      <c r="BF113" s="70"/>
      <c r="BG113" s="70"/>
      <c r="BH113" s="70"/>
    </row>
    <row r="114" spans="1:60" s="71" customFormat="1" x14ac:dyDescent="0.25">
      <c r="A114" s="100" t="s">
        <v>407</v>
      </c>
      <c r="B114" s="100" t="s">
        <v>158</v>
      </c>
      <c r="C114" s="100" t="s">
        <v>159</v>
      </c>
      <c r="D114" s="101" t="s">
        <v>160</v>
      </c>
      <c r="E114" s="100" t="s">
        <v>408</v>
      </c>
      <c r="F114" s="100" t="s">
        <v>405</v>
      </c>
      <c r="G114" s="100" t="s">
        <v>406</v>
      </c>
      <c r="H114" s="100" t="s">
        <v>406</v>
      </c>
      <c r="I114" s="102">
        <v>48</v>
      </c>
      <c r="J114" s="100" t="s">
        <v>168</v>
      </c>
      <c r="K114" s="103">
        <f t="shared" si="13"/>
        <v>439.68</v>
      </c>
      <c r="L114" s="66">
        <v>543.76</v>
      </c>
      <c r="M114" s="67"/>
      <c r="N114" s="67"/>
      <c r="O114" s="67"/>
      <c r="P114" s="63" t="s">
        <v>122</v>
      </c>
      <c r="Q114" s="63"/>
      <c r="R114" s="68">
        <f t="shared" si="16"/>
        <v>543.76</v>
      </c>
      <c r="S114" s="65"/>
      <c r="T114" s="69">
        <f t="shared" si="17"/>
        <v>543.76</v>
      </c>
      <c r="U114" s="65"/>
      <c r="V114" s="65"/>
      <c r="W114" s="65"/>
      <c r="X114" s="65"/>
      <c r="Y114" s="65"/>
      <c r="Z114" s="68">
        <f t="shared" si="24"/>
        <v>543.76</v>
      </c>
      <c r="AA114" s="65"/>
      <c r="AB114" s="69">
        <f t="shared" si="25"/>
        <v>543.76</v>
      </c>
      <c r="AC114" s="65"/>
      <c r="AD114" s="65"/>
      <c r="AE114" s="65"/>
      <c r="AF114" s="65"/>
      <c r="AG114" s="65"/>
      <c r="AH114" s="68">
        <f t="shared" si="18"/>
        <v>543.76</v>
      </c>
      <c r="AI114" s="65"/>
      <c r="AJ114" s="69">
        <f t="shared" si="19"/>
        <v>543.76</v>
      </c>
      <c r="AK114" s="65"/>
      <c r="AL114" s="65"/>
      <c r="AM114" s="65"/>
      <c r="AN114" s="65"/>
      <c r="AO114" s="65"/>
      <c r="AP114" s="68">
        <f t="shared" si="20"/>
        <v>543.76</v>
      </c>
      <c r="AQ114" s="65"/>
      <c r="AR114" s="69">
        <f t="shared" si="21"/>
        <v>543.76</v>
      </c>
      <c r="AS114" s="65"/>
      <c r="AT114" s="65"/>
      <c r="AU114" s="65"/>
      <c r="AV114" s="65"/>
      <c r="AW114" s="65"/>
      <c r="AX114" s="68">
        <f t="shared" si="22"/>
        <v>543.76</v>
      </c>
      <c r="AY114" s="65"/>
      <c r="AZ114" s="69">
        <f t="shared" si="23"/>
        <v>543.76</v>
      </c>
      <c r="BA114" s="65"/>
      <c r="BB114" s="65"/>
      <c r="BC114" s="65"/>
      <c r="BD114" s="65"/>
      <c r="BE114" s="65"/>
      <c r="BF114" s="70"/>
      <c r="BG114" s="70"/>
      <c r="BH114" s="70"/>
    </row>
    <row r="115" spans="1:60" s="71" customFormat="1" x14ac:dyDescent="0.25">
      <c r="A115" s="100" t="s">
        <v>409</v>
      </c>
      <c r="B115" s="100" t="s">
        <v>158</v>
      </c>
      <c r="C115" s="100" t="s">
        <v>159</v>
      </c>
      <c r="D115" s="101" t="s">
        <v>160</v>
      </c>
      <c r="E115" s="100" t="s">
        <v>410</v>
      </c>
      <c r="F115" s="100" t="s">
        <v>411</v>
      </c>
      <c r="G115" s="100" t="s">
        <v>412</v>
      </c>
      <c r="H115" s="100" t="s">
        <v>413</v>
      </c>
      <c r="I115" s="102">
        <v>5500</v>
      </c>
      <c r="J115" s="100" t="s">
        <v>165</v>
      </c>
      <c r="K115" s="103">
        <f t="shared" si="13"/>
        <v>50380</v>
      </c>
      <c r="L115" s="66">
        <v>60979.43</v>
      </c>
      <c r="M115" s="67"/>
      <c r="N115" s="67"/>
      <c r="O115" s="67"/>
      <c r="P115" s="63" t="s">
        <v>120</v>
      </c>
      <c r="Q115" s="63">
        <v>18</v>
      </c>
      <c r="R115" s="68">
        <f t="shared" si="16"/>
        <v>60979.43</v>
      </c>
      <c r="S115" s="65"/>
      <c r="T115" s="69">
        <f t="shared" si="17"/>
        <v>60979.43</v>
      </c>
      <c r="U115" s="65"/>
      <c r="V115" s="65"/>
      <c r="W115" s="65"/>
      <c r="X115" s="65"/>
      <c r="Y115" s="65"/>
      <c r="Z115" s="68">
        <f t="shared" si="24"/>
        <v>60979.43</v>
      </c>
      <c r="AA115" s="65"/>
      <c r="AB115" s="69">
        <f t="shared" si="25"/>
        <v>60979.43</v>
      </c>
      <c r="AC115" s="65"/>
      <c r="AD115" s="65"/>
      <c r="AE115" s="65"/>
      <c r="AF115" s="65"/>
      <c r="AG115" s="65"/>
      <c r="AH115" s="68">
        <f t="shared" si="18"/>
        <v>60979.43</v>
      </c>
      <c r="AI115" s="65"/>
      <c r="AJ115" s="69">
        <f t="shared" si="19"/>
        <v>60979.43</v>
      </c>
      <c r="AK115" s="65"/>
      <c r="AL115" s="65"/>
      <c r="AM115" s="65"/>
      <c r="AN115" s="65"/>
      <c r="AO115" s="65"/>
      <c r="AP115" s="68">
        <f t="shared" si="20"/>
        <v>60979.43</v>
      </c>
      <c r="AQ115" s="65"/>
      <c r="AR115" s="69">
        <f t="shared" si="21"/>
        <v>60979.43</v>
      </c>
      <c r="AS115" s="65"/>
      <c r="AT115" s="65"/>
      <c r="AU115" s="65"/>
      <c r="AV115" s="65"/>
      <c r="AW115" s="65"/>
      <c r="AX115" s="68">
        <f t="shared" si="22"/>
        <v>60979.43</v>
      </c>
      <c r="AY115" s="65"/>
      <c r="AZ115" s="69">
        <f t="shared" si="23"/>
        <v>60979.43</v>
      </c>
      <c r="BA115" s="65"/>
      <c r="BB115" s="65"/>
      <c r="BC115" s="65"/>
      <c r="BD115" s="65"/>
      <c r="BE115" s="65"/>
      <c r="BF115" s="70"/>
      <c r="BG115" s="70" t="s">
        <v>767</v>
      </c>
      <c r="BH115" s="70" t="s">
        <v>798</v>
      </c>
    </row>
    <row r="116" spans="1:60" s="71" customFormat="1" x14ac:dyDescent="0.25">
      <c r="A116" s="100" t="s">
        <v>414</v>
      </c>
      <c r="B116" s="100" t="s">
        <v>158</v>
      </c>
      <c r="C116" s="100" t="s">
        <v>159</v>
      </c>
      <c r="D116" s="101" t="s">
        <v>160</v>
      </c>
      <c r="E116" s="100" t="s">
        <v>415</v>
      </c>
      <c r="F116" s="100" t="s">
        <v>416</v>
      </c>
      <c r="G116" s="100" t="s">
        <v>51</v>
      </c>
      <c r="H116" s="100" t="s">
        <v>417</v>
      </c>
      <c r="I116" s="102">
        <v>48</v>
      </c>
      <c r="J116" s="100" t="s">
        <v>168</v>
      </c>
      <c r="K116" s="103">
        <f t="shared" si="13"/>
        <v>439.68</v>
      </c>
      <c r="L116" s="66">
        <v>1404.18</v>
      </c>
      <c r="M116" s="67"/>
      <c r="N116" s="67"/>
      <c r="O116" s="67"/>
      <c r="P116" s="63" t="s">
        <v>122</v>
      </c>
      <c r="Q116" s="63"/>
      <c r="R116" s="68">
        <f t="shared" si="16"/>
        <v>1404.18</v>
      </c>
      <c r="S116" s="65"/>
      <c r="T116" s="69">
        <f t="shared" si="17"/>
        <v>1404.18</v>
      </c>
      <c r="U116" s="65"/>
      <c r="V116" s="65"/>
      <c r="W116" s="65"/>
      <c r="X116" s="65"/>
      <c r="Y116" s="65"/>
      <c r="Z116" s="68">
        <f t="shared" si="24"/>
        <v>1404.18</v>
      </c>
      <c r="AA116" s="65"/>
      <c r="AB116" s="69">
        <f t="shared" si="25"/>
        <v>1404.18</v>
      </c>
      <c r="AC116" s="65"/>
      <c r="AD116" s="65"/>
      <c r="AE116" s="65"/>
      <c r="AF116" s="65"/>
      <c r="AG116" s="65"/>
      <c r="AH116" s="68">
        <f t="shared" si="18"/>
        <v>1404.18</v>
      </c>
      <c r="AI116" s="65"/>
      <c r="AJ116" s="69">
        <f t="shared" si="19"/>
        <v>1404.18</v>
      </c>
      <c r="AK116" s="65"/>
      <c r="AL116" s="65"/>
      <c r="AM116" s="65"/>
      <c r="AN116" s="65"/>
      <c r="AO116" s="65"/>
      <c r="AP116" s="68">
        <f t="shared" si="20"/>
        <v>1404.18</v>
      </c>
      <c r="AQ116" s="65"/>
      <c r="AR116" s="69">
        <f t="shared" si="21"/>
        <v>1404.18</v>
      </c>
      <c r="AS116" s="65"/>
      <c r="AT116" s="65"/>
      <c r="AU116" s="65"/>
      <c r="AV116" s="65"/>
      <c r="AW116" s="65"/>
      <c r="AX116" s="68">
        <f t="shared" si="22"/>
        <v>1404.18</v>
      </c>
      <c r="AY116" s="65"/>
      <c r="AZ116" s="69">
        <f t="shared" si="23"/>
        <v>1404.18</v>
      </c>
      <c r="BA116" s="65"/>
      <c r="BB116" s="65"/>
      <c r="BC116" s="65"/>
      <c r="BD116" s="65"/>
      <c r="BE116" s="65"/>
      <c r="BF116" s="70"/>
      <c r="BG116" s="70"/>
      <c r="BH116" s="70"/>
    </row>
    <row r="117" spans="1:60" s="71" customFormat="1" x14ac:dyDescent="0.25">
      <c r="A117" s="100" t="s">
        <v>418</v>
      </c>
      <c r="B117" s="100" t="s">
        <v>158</v>
      </c>
      <c r="C117" s="100" t="s">
        <v>159</v>
      </c>
      <c r="D117" s="101" t="s">
        <v>160</v>
      </c>
      <c r="E117" s="100" t="s">
        <v>419</v>
      </c>
      <c r="F117" s="100" t="s">
        <v>416</v>
      </c>
      <c r="G117" s="100" t="s">
        <v>51</v>
      </c>
      <c r="H117" s="100" t="s">
        <v>417</v>
      </c>
      <c r="I117" s="102">
        <v>5896</v>
      </c>
      <c r="J117" s="100" t="s">
        <v>165</v>
      </c>
      <c r="K117" s="103">
        <f t="shared" si="13"/>
        <v>54007.360000000001</v>
      </c>
      <c r="L117" s="66">
        <v>172480.22</v>
      </c>
      <c r="M117" s="67"/>
      <c r="N117" s="67"/>
      <c r="O117" s="67"/>
      <c r="P117" s="63" t="s">
        <v>122</v>
      </c>
      <c r="Q117" s="63"/>
      <c r="R117" s="68">
        <f t="shared" si="16"/>
        <v>172480.22</v>
      </c>
      <c r="S117" s="65"/>
      <c r="T117" s="69">
        <f t="shared" si="17"/>
        <v>172480.22</v>
      </c>
      <c r="U117" s="65"/>
      <c r="V117" s="65"/>
      <c r="W117" s="65"/>
      <c r="X117" s="65"/>
      <c r="Y117" s="65"/>
      <c r="Z117" s="68">
        <f t="shared" si="24"/>
        <v>172480.22</v>
      </c>
      <c r="AA117" s="65"/>
      <c r="AB117" s="69">
        <f t="shared" si="25"/>
        <v>172480.22</v>
      </c>
      <c r="AC117" s="65"/>
      <c r="AD117" s="65"/>
      <c r="AE117" s="65"/>
      <c r="AF117" s="65"/>
      <c r="AG117" s="65"/>
      <c r="AH117" s="68">
        <f t="shared" si="18"/>
        <v>172480.22</v>
      </c>
      <c r="AI117" s="65"/>
      <c r="AJ117" s="69">
        <f t="shared" si="19"/>
        <v>172480.22</v>
      </c>
      <c r="AK117" s="65"/>
      <c r="AL117" s="65"/>
      <c r="AM117" s="65"/>
      <c r="AN117" s="65"/>
      <c r="AO117" s="65"/>
      <c r="AP117" s="68">
        <f t="shared" si="20"/>
        <v>172480.22</v>
      </c>
      <c r="AQ117" s="65"/>
      <c r="AR117" s="69">
        <f t="shared" si="21"/>
        <v>172480.22</v>
      </c>
      <c r="AS117" s="65"/>
      <c r="AT117" s="65"/>
      <c r="AU117" s="65"/>
      <c r="AV117" s="65"/>
      <c r="AW117" s="65"/>
      <c r="AX117" s="68">
        <f t="shared" si="22"/>
        <v>172480.22</v>
      </c>
      <c r="AY117" s="65"/>
      <c r="AZ117" s="69">
        <f t="shared" si="23"/>
        <v>172480.22</v>
      </c>
      <c r="BA117" s="65"/>
      <c r="BB117" s="65"/>
      <c r="BC117" s="65"/>
      <c r="BD117" s="65"/>
      <c r="BE117" s="65"/>
      <c r="BF117" s="70"/>
      <c r="BG117" s="70"/>
      <c r="BH117" s="70"/>
    </row>
    <row r="118" spans="1:60" s="71" customFormat="1" x14ac:dyDescent="0.25">
      <c r="A118" s="100" t="s">
        <v>420</v>
      </c>
      <c r="B118" s="100" t="s">
        <v>158</v>
      </c>
      <c r="C118" s="100" t="s">
        <v>159</v>
      </c>
      <c r="D118" s="101" t="s">
        <v>160</v>
      </c>
      <c r="E118" s="100" t="s">
        <v>421</v>
      </c>
      <c r="F118" s="100" t="s">
        <v>422</v>
      </c>
      <c r="G118" s="100" t="s">
        <v>423</v>
      </c>
      <c r="H118" s="100" t="s">
        <v>176</v>
      </c>
      <c r="I118" s="102">
        <v>1920</v>
      </c>
      <c r="J118" s="100" t="s">
        <v>239</v>
      </c>
      <c r="K118" s="103">
        <f t="shared" si="13"/>
        <v>17587.2</v>
      </c>
      <c r="L118" s="66">
        <v>25376.03</v>
      </c>
      <c r="M118" s="67"/>
      <c r="N118" s="67"/>
      <c r="O118" s="67"/>
      <c r="P118" s="63" t="s">
        <v>122</v>
      </c>
      <c r="Q118" s="63"/>
      <c r="R118" s="68">
        <f t="shared" si="16"/>
        <v>25376.03</v>
      </c>
      <c r="S118" s="65"/>
      <c r="T118" s="69">
        <f t="shared" si="17"/>
        <v>25376.03</v>
      </c>
      <c r="U118" s="65"/>
      <c r="V118" s="65"/>
      <c r="W118" s="65"/>
      <c r="X118" s="65"/>
      <c r="Y118" s="65"/>
      <c r="Z118" s="68">
        <f t="shared" si="24"/>
        <v>25376.03</v>
      </c>
      <c r="AA118" s="65"/>
      <c r="AB118" s="69">
        <f t="shared" si="25"/>
        <v>25376.03</v>
      </c>
      <c r="AC118" s="65"/>
      <c r="AD118" s="65"/>
      <c r="AE118" s="65"/>
      <c r="AF118" s="65"/>
      <c r="AG118" s="65"/>
      <c r="AH118" s="68">
        <f t="shared" si="18"/>
        <v>25376.03</v>
      </c>
      <c r="AI118" s="65"/>
      <c r="AJ118" s="69">
        <f t="shared" si="19"/>
        <v>25376.03</v>
      </c>
      <c r="AK118" s="65"/>
      <c r="AL118" s="65"/>
      <c r="AM118" s="65"/>
      <c r="AN118" s="65"/>
      <c r="AO118" s="65"/>
      <c r="AP118" s="68">
        <f t="shared" si="20"/>
        <v>25376.03</v>
      </c>
      <c r="AQ118" s="65"/>
      <c r="AR118" s="69">
        <f t="shared" si="21"/>
        <v>25376.03</v>
      </c>
      <c r="AS118" s="65"/>
      <c r="AT118" s="65"/>
      <c r="AU118" s="65"/>
      <c r="AV118" s="65"/>
      <c r="AW118" s="65"/>
      <c r="AX118" s="68">
        <f t="shared" si="22"/>
        <v>25376.03</v>
      </c>
      <c r="AY118" s="65"/>
      <c r="AZ118" s="69">
        <f t="shared" si="23"/>
        <v>25376.03</v>
      </c>
      <c r="BA118" s="65"/>
      <c r="BB118" s="65"/>
      <c r="BC118" s="65"/>
      <c r="BD118" s="65"/>
      <c r="BE118" s="65"/>
      <c r="BF118" s="70"/>
      <c r="BG118" s="70"/>
      <c r="BH118" s="70"/>
    </row>
    <row r="119" spans="1:60" s="71" customFormat="1" x14ac:dyDescent="0.25">
      <c r="A119" s="100" t="s">
        <v>424</v>
      </c>
      <c r="B119" s="100" t="s">
        <v>158</v>
      </c>
      <c r="C119" s="100" t="s">
        <v>159</v>
      </c>
      <c r="D119" s="101" t="s">
        <v>160</v>
      </c>
      <c r="E119" s="100" t="s">
        <v>425</v>
      </c>
      <c r="F119" s="100" t="s">
        <v>422</v>
      </c>
      <c r="G119" s="100" t="s">
        <v>423</v>
      </c>
      <c r="H119" s="100" t="s">
        <v>176</v>
      </c>
      <c r="I119" s="102">
        <v>150</v>
      </c>
      <c r="J119" s="100" t="s">
        <v>168</v>
      </c>
      <c r="K119" s="103">
        <f t="shared" si="13"/>
        <v>1374</v>
      </c>
      <c r="L119" s="66">
        <v>1982.5</v>
      </c>
      <c r="M119" s="67"/>
      <c r="N119" s="67"/>
      <c r="O119" s="67"/>
      <c r="P119" s="63" t="s">
        <v>122</v>
      </c>
      <c r="Q119" s="63"/>
      <c r="R119" s="68">
        <f t="shared" si="16"/>
        <v>1982.5</v>
      </c>
      <c r="S119" s="65"/>
      <c r="T119" s="69">
        <f t="shared" si="17"/>
        <v>1982.5</v>
      </c>
      <c r="U119" s="65"/>
      <c r="V119" s="65"/>
      <c r="W119" s="65"/>
      <c r="X119" s="65"/>
      <c r="Y119" s="65"/>
      <c r="Z119" s="68">
        <f t="shared" si="24"/>
        <v>1982.5</v>
      </c>
      <c r="AA119" s="65"/>
      <c r="AB119" s="69">
        <f t="shared" si="25"/>
        <v>1982.5</v>
      </c>
      <c r="AC119" s="65"/>
      <c r="AD119" s="65"/>
      <c r="AE119" s="65"/>
      <c r="AF119" s="65"/>
      <c r="AG119" s="65"/>
      <c r="AH119" s="68">
        <f t="shared" si="18"/>
        <v>1982.5</v>
      </c>
      <c r="AI119" s="65"/>
      <c r="AJ119" s="69">
        <f t="shared" si="19"/>
        <v>1982.5</v>
      </c>
      <c r="AK119" s="65"/>
      <c r="AL119" s="65"/>
      <c r="AM119" s="65"/>
      <c r="AN119" s="65"/>
      <c r="AO119" s="65"/>
      <c r="AP119" s="68">
        <f t="shared" si="20"/>
        <v>1982.5</v>
      </c>
      <c r="AQ119" s="65"/>
      <c r="AR119" s="69">
        <f t="shared" si="21"/>
        <v>1982.5</v>
      </c>
      <c r="AS119" s="65"/>
      <c r="AT119" s="65"/>
      <c r="AU119" s="65"/>
      <c r="AV119" s="65"/>
      <c r="AW119" s="65"/>
      <c r="AX119" s="68">
        <f t="shared" si="22"/>
        <v>1982.5</v>
      </c>
      <c r="AY119" s="65"/>
      <c r="AZ119" s="69">
        <f t="shared" si="23"/>
        <v>1982.5</v>
      </c>
      <c r="BA119" s="65"/>
      <c r="BB119" s="65"/>
      <c r="BC119" s="65"/>
      <c r="BD119" s="65"/>
      <c r="BE119" s="65"/>
      <c r="BF119" s="70"/>
      <c r="BG119" s="70"/>
      <c r="BH119" s="70"/>
    </row>
    <row r="120" spans="1:60" s="71" customFormat="1" x14ac:dyDescent="0.25">
      <c r="A120" s="100" t="s">
        <v>426</v>
      </c>
      <c r="B120" s="100" t="s">
        <v>158</v>
      </c>
      <c r="C120" s="100" t="s">
        <v>159</v>
      </c>
      <c r="D120" s="101" t="s">
        <v>160</v>
      </c>
      <c r="E120" s="100" t="s">
        <v>427</v>
      </c>
      <c r="F120" s="100" t="s">
        <v>422</v>
      </c>
      <c r="G120" s="100" t="s">
        <v>428</v>
      </c>
      <c r="H120" s="100" t="s">
        <v>176</v>
      </c>
      <c r="I120" s="102">
        <v>5773</v>
      </c>
      <c r="J120" s="100" t="s">
        <v>165</v>
      </c>
      <c r="K120" s="103">
        <f t="shared" si="13"/>
        <v>52880.68</v>
      </c>
      <c r="L120" s="66">
        <v>76299.91</v>
      </c>
      <c r="M120" s="67"/>
      <c r="N120" s="67"/>
      <c r="O120" s="67"/>
      <c r="P120" s="63" t="s">
        <v>120</v>
      </c>
      <c r="Q120" s="63">
        <v>5</v>
      </c>
      <c r="R120" s="68">
        <f t="shared" si="16"/>
        <v>76299.91</v>
      </c>
      <c r="S120" s="65"/>
      <c r="T120" s="69">
        <f t="shared" si="17"/>
        <v>76299.91</v>
      </c>
      <c r="U120" s="65"/>
      <c r="V120" s="65"/>
      <c r="W120" s="65"/>
      <c r="X120" s="65"/>
      <c r="Y120" s="65"/>
      <c r="Z120" s="68">
        <f t="shared" si="24"/>
        <v>76299.91</v>
      </c>
      <c r="AA120" s="65"/>
      <c r="AB120" s="69">
        <f t="shared" si="25"/>
        <v>76299.91</v>
      </c>
      <c r="AC120" s="65"/>
      <c r="AD120" s="65"/>
      <c r="AE120" s="65"/>
      <c r="AF120" s="65"/>
      <c r="AG120" s="65"/>
      <c r="AH120" s="68">
        <f t="shared" si="18"/>
        <v>76299.91</v>
      </c>
      <c r="AI120" s="65"/>
      <c r="AJ120" s="69">
        <f t="shared" si="19"/>
        <v>76299.91</v>
      </c>
      <c r="AK120" s="65"/>
      <c r="AL120" s="65"/>
      <c r="AM120" s="65"/>
      <c r="AN120" s="65"/>
      <c r="AO120" s="65"/>
      <c r="AP120" s="68">
        <f t="shared" si="20"/>
        <v>76299.91</v>
      </c>
      <c r="AQ120" s="65"/>
      <c r="AR120" s="69">
        <f t="shared" si="21"/>
        <v>76299.91</v>
      </c>
      <c r="AS120" s="65"/>
      <c r="AT120" s="65"/>
      <c r="AU120" s="65"/>
      <c r="AV120" s="65"/>
      <c r="AW120" s="65"/>
      <c r="AX120" s="68">
        <f t="shared" si="22"/>
        <v>76299.91</v>
      </c>
      <c r="AY120" s="65"/>
      <c r="AZ120" s="69">
        <f t="shared" si="23"/>
        <v>76299.91</v>
      </c>
      <c r="BA120" s="65"/>
      <c r="BB120" s="65"/>
      <c r="BC120" s="65"/>
      <c r="BD120" s="65"/>
      <c r="BE120" s="65"/>
      <c r="BF120" s="70"/>
      <c r="BG120" s="70" t="s">
        <v>790</v>
      </c>
      <c r="BH120" s="70" t="s">
        <v>799</v>
      </c>
    </row>
    <row r="121" spans="1:60" s="71" customFormat="1" x14ac:dyDescent="0.25">
      <c r="A121" s="100" t="s">
        <v>429</v>
      </c>
      <c r="B121" s="100" t="s">
        <v>158</v>
      </c>
      <c r="C121" s="100" t="s">
        <v>159</v>
      </c>
      <c r="D121" s="101" t="s">
        <v>160</v>
      </c>
      <c r="E121" s="100" t="s">
        <v>430</v>
      </c>
      <c r="F121" s="100" t="s">
        <v>431</v>
      </c>
      <c r="G121" s="100" t="s">
        <v>50</v>
      </c>
      <c r="H121" s="100" t="s">
        <v>432</v>
      </c>
      <c r="I121" s="102">
        <v>7506</v>
      </c>
      <c r="J121" s="100" t="s">
        <v>165</v>
      </c>
      <c r="K121" s="103">
        <f t="shared" si="13"/>
        <v>68754.960000000006</v>
      </c>
      <c r="L121" s="66">
        <v>11490.58</v>
      </c>
      <c r="M121" s="67"/>
      <c r="N121" s="67"/>
      <c r="O121" s="67"/>
      <c r="P121" s="63" t="s">
        <v>122</v>
      </c>
      <c r="Q121" s="63"/>
      <c r="R121" s="68">
        <f t="shared" si="16"/>
        <v>11490.58</v>
      </c>
      <c r="S121" s="65"/>
      <c r="T121" s="69">
        <f t="shared" si="17"/>
        <v>11490.58</v>
      </c>
      <c r="U121" s="65"/>
      <c r="V121" s="65"/>
      <c r="W121" s="65"/>
      <c r="X121" s="65"/>
      <c r="Y121" s="65"/>
      <c r="Z121" s="68">
        <f t="shared" si="24"/>
        <v>11490.58</v>
      </c>
      <c r="AA121" s="65"/>
      <c r="AB121" s="69">
        <f t="shared" si="25"/>
        <v>11490.58</v>
      </c>
      <c r="AC121" s="65"/>
      <c r="AD121" s="65"/>
      <c r="AE121" s="65"/>
      <c r="AF121" s="65"/>
      <c r="AG121" s="65"/>
      <c r="AH121" s="68">
        <f t="shared" si="18"/>
        <v>11490.58</v>
      </c>
      <c r="AI121" s="65"/>
      <c r="AJ121" s="69">
        <f t="shared" si="19"/>
        <v>11490.58</v>
      </c>
      <c r="AK121" s="65"/>
      <c r="AL121" s="65"/>
      <c r="AM121" s="65"/>
      <c r="AN121" s="65"/>
      <c r="AO121" s="65"/>
      <c r="AP121" s="68">
        <f t="shared" si="20"/>
        <v>11490.58</v>
      </c>
      <c r="AQ121" s="65"/>
      <c r="AR121" s="69">
        <f t="shared" si="21"/>
        <v>11490.58</v>
      </c>
      <c r="AS121" s="65"/>
      <c r="AT121" s="65"/>
      <c r="AU121" s="65"/>
      <c r="AV121" s="65"/>
      <c r="AW121" s="65"/>
      <c r="AX121" s="68">
        <f t="shared" si="22"/>
        <v>11490.58</v>
      </c>
      <c r="AY121" s="65"/>
      <c r="AZ121" s="69">
        <f t="shared" si="23"/>
        <v>11490.58</v>
      </c>
      <c r="BA121" s="65"/>
      <c r="BB121" s="65"/>
      <c r="BC121" s="65"/>
      <c r="BD121" s="65"/>
      <c r="BE121" s="65"/>
      <c r="BF121" s="70"/>
      <c r="BG121" s="70"/>
      <c r="BH121" s="70"/>
    </row>
    <row r="122" spans="1:60" s="71" customFormat="1" x14ac:dyDescent="0.25">
      <c r="A122" s="100" t="s">
        <v>433</v>
      </c>
      <c r="B122" s="100" t="s">
        <v>158</v>
      </c>
      <c r="C122" s="100" t="s">
        <v>159</v>
      </c>
      <c r="D122" s="101" t="s">
        <v>160</v>
      </c>
      <c r="E122" s="100" t="s">
        <v>434</v>
      </c>
      <c r="F122" s="100" t="s">
        <v>317</v>
      </c>
      <c r="G122" s="100" t="s">
        <v>318</v>
      </c>
      <c r="H122" s="100" t="s">
        <v>319</v>
      </c>
      <c r="I122" s="102">
        <v>192</v>
      </c>
      <c r="J122" s="100" t="s">
        <v>435</v>
      </c>
      <c r="K122" s="103">
        <f>I122*9.16</f>
        <v>1758.72</v>
      </c>
      <c r="L122" s="66">
        <v>399.49</v>
      </c>
      <c r="M122" s="67"/>
      <c r="N122" s="67"/>
      <c r="O122" s="67"/>
      <c r="P122" s="63" t="s">
        <v>122</v>
      </c>
      <c r="Q122" s="63"/>
      <c r="R122" s="68">
        <f t="shared" si="16"/>
        <v>399.49</v>
      </c>
      <c r="S122" s="65"/>
      <c r="T122" s="69">
        <f t="shared" si="17"/>
        <v>399.49</v>
      </c>
      <c r="U122" s="65"/>
      <c r="V122" s="65"/>
      <c r="W122" s="65"/>
      <c r="X122" s="65"/>
      <c r="Y122" s="65"/>
      <c r="Z122" s="68">
        <f t="shared" si="24"/>
        <v>399.49</v>
      </c>
      <c r="AA122" s="65"/>
      <c r="AB122" s="69">
        <f t="shared" si="25"/>
        <v>399.49</v>
      </c>
      <c r="AC122" s="65"/>
      <c r="AD122" s="65"/>
      <c r="AE122" s="65"/>
      <c r="AF122" s="65"/>
      <c r="AG122" s="65"/>
      <c r="AH122" s="68">
        <f t="shared" si="18"/>
        <v>399.49</v>
      </c>
      <c r="AI122" s="65"/>
      <c r="AJ122" s="69">
        <f t="shared" si="19"/>
        <v>399.49</v>
      </c>
      <c r="AK122" s="65"/>
      <c r="AL122" s="65"/>
      <c r="AM122" s="65"/>
      <c r="AN122" s="65"/>
      <c r="AO122" s="65"/>
      <c r="AP122" s="68">
        <f t="shared" si="20"/>
        <v>399.49</v>
      </c>
      <c r="AQ122" s="65"/>
      <c r="AR122" s="69">
        <f t="shared" si="21"/>
        <v>399.49</v>
      </c>
      <c r="AS122" s="65"/>
      <c r="AT122" s="65"/>
      <c r="AU122" s="65"/>
      <c r="AV122" s="65"/>
      <c r="AW122" s="65"/>
      <c r="AX122" s="68">
        <f t="shared" si="22"/>
        <v>399.49</v>
      </c>
      <c r="AY122" s="65"/>
      <c r="AZ122" s="69">
        <f>AX122+AY122</f>
        <v>399.49</v>
      </c>
      <c r="BA122" s="65"/>
      <c r="BB122" s="65"/>
      <c r="BC122" s="65"/>
      <c r="BD122" s="65"/>
      <c r="BE122" s="65"/>
      <c r="BF122" s="70"/>
      <c r="BG122" s="70"/>
      <c r="BH122" s="70" t="s">
        <v>795</v>
      </c>
    </row>
    <row r="123" spans="1:60" s="71" customFormat="1" x14ac:dyDescent="0.25">
      <c r="A123" s="104"/>
      <c r="B123" s="104"/>
      <c r="C123" s="104"/>
      <c r="D123" s="48"/>
      <c r="E123" s="104"/>
      <c r="F123" s="104"/>
      <c r="G123" s="104"/>
      <c r="H123" s="104"/>
      <c r="I123" s="105">
        <f>SUM(I8:I122)</f>
        <v>643756</v>
      </c>
      <c r="J123" s="106"/>
      <c r="K123" s="107">
        <f>SUM(K8:K122)</f>
        <v>5896804.9600000009</v>
      </c>
      <c r="L123" s="71">
        <f>SUM(L8:L122)</f>
        <v>2929238.8999999994</v>
      </c>
      <c r="M123" s="77">
        <f t="shared" ref="M123:O123" si="26">SUM(M8:M122)</f>
        <v>0</v>
      </c>
      <c r="N123" s="77">
        <f t="shared" si="26"/>
        <v>0</v>
      </c>
      <c r="O123" s="77">
        <f t="shared" si="26"/>
        <v>0</v>
      </c>
      <c r="R123" s="77">
        <f t="shared" ref="R123:BE123" si="27">SUM(R8:R122)</f>
        <v>2929238.8999999994</v>
      </c>
      <c r="S123" s="77">
        <f t="shared" si="27"/>
        <v>0</v>
      </c>
      <c r="T123" s="77">
        <f t="shared" si="27"/>
        <v>2929238.8999999994</v>
      </c>
      <c r="U123" s="77">
        <f t="shared" si="27"/>
        <v>0</v>
      </c>
      <c r="V123" s="77">
        <f t="shared" si="27"/>
        <v>0</v>
      </c>
      <c r="W123" s="77">
        <f t="shared" si="27"/>
        <v>0</v>
      </c>
      <c r="X123" s="77">
        <f t="shared" si="27"/>
        <v>0</v>
      </c>
      <c r="Y123" s="77">
        <f t="shared" si="27"/>
        <v>0</v>
      </c>
      <c r="Z123" s="77">
        <f>SUM(Z8:Z122)</f>
        <v>2929238.8999999994</v>
      </c>
      <c r="AA123" s="77">
        <f>SUM(AA8:AA122)</f>
        <v>0</v>
      </c>
      <c r="AB123" s="77">
        <f t="shared" si="27"/>
        <v>2929238.8999999994</v>
      </c>
      <c r="AC123" s="77">
        <f t="shared" si="27"/>
        <v>0</v>
      </c>
      <c r="AD123" s="77">
        <f t="shared" si="27"/>
        <v>0</v>
      </c>
      <c r="AE123" s="77">
        <f t="shared" si="27"/>
        <v>0</v>
      </c>
      <c r="AF123" s="77">
        <f t="shared" si="27"/>
        <v>0</v>
      </c>
      <c r="AG123" s="77">
        <f t="shared" si="27"/>
        <v>0</v>
      </c>
      <c r="AH123" s="77">
        <f t="shared" si="27"/>
        <v>2929238.8999999994</v>
      </c>
      <c r="AI123" s="77">
        <f t="shared" si="27"/>
        <v>0</v>
      </c>
      <c r="AJ123" s="77">
        <f t="shared" si="27"/>
        <v>2929238.8999999994</v>
      </c>
      <c r="AK123" s="77">
        <f t="shared" si="27"/>
        <v>0</v>
      </c>
      <c r="AL123" s="77">
        <f t="shared" si="27"/>
        <v>0</v>
      </c>
      <c r="AM123" s="77">
        <f t="shared" si="27"/>
        <v>0</v>
      </c>
      <c r="AN123" s="77">
        <f t="shared" si="27"/>
        <v>0</v>
      </c>
      <c r="AO123" s="77">
        <f t="shared" si="27"/>
        <v>0</v>
      </c>
      <c r="AP123" s="77">
        <f t="shared" si="27"/>
        <v>2929238.8999999994</v>
      </c>
      <c r="AQ123" s="77">
        <f t="shared" si="27"/>
        <v>0</v>
      </c>
      <c r="AR123" s="77">
        <f t="shared" si="27"/>
        <v>2929238.8999999994</v>
      </c>
      <c r="AS123" s="77">
        <f t="shared" si="27"/>
        <v>0</v>
      </c>
      <c r="AT123" s="77">
        <f t="shared" si="27"/>
        <v>0</v>
      </c>
      <c r="AU123" s="77">
        <f t="shared" si="27"/>
        <v>0</v>
      </c>
      <c r="AV123" s="77">
        <f t="shared" si="27"/>
        <v>0</v>
      </c>
      <c r="AW123" s="77">
        <f t="shared" si="27"/>
        <v>0</v>
      </c>
      <c r="AX123" s="77">
        <f t="shared" si="27"/>
        <v>2929238.8999999994</v>
      </c>
      <c r="AY123" s="77">
        <f t="shared" si="27"/>
        <v>0</v>
      </c>
      <c r="AZ123" s="77">
        <f t="shared" si="27"/>
        <v>2929238.8999999994</v>
      </c>
      <c r="BA123" s="77">
        <f t="shared" si="27"/>
        <v>0</v>
      </c>
      <c r="BB123" s="77">
        <f t="shared" si="27"/>
        <v>0</v>
      </c>
      <c r="BC123" s="77">
        <f t="shared" si="27"/>
        <v>0</v>
      </c>
      <c r="BD123" s="77">
        <f t="shared" si="27"/>
        <v>0</v>
      </c>
      <c r="BE123" s="77">
        <f t="shared" si="27"/>
        <v>0</v>
      </c>
    </row>
    <row r="124" spans="1:6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60" x14ac:dyDescent="0.25">
      <c r="A125" s="253" t="s">
        <v>55</v>
      </c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231" t="s">
        <v>55</v>
      </c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2" t="s">
        <v>55</v>
      </c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1" t="s">
        <v>55</v>
      </c>
      <c r="AU125" s="231"/>
      <c r="AV125" s="231"/>
      <c r="AW125" s="231"/>
      <c r="AX125" s="231"/>
      <c r="AY125" s="231"/>
      <c r="AZ125" s="231"/>
      <c r="BA125" s="231"/>
      <c r="BB125" s="231"/>
      <c r="BC125" s="231"/>
      <c r="BD125" s="231"/>
      <c r="BE125" s="231"/>
      <c r="BF125" s="231"/>
      <c r="BG125" s="231"/>
      <c r="BH125" s="231"/>
    </row>
    <row r="126" spans="1:60" x14ac:dyDescent="0.25">
      <c r="A126" s="257" t="s">
        <v>56</v>
      </c>
      <c r="B126" s="258"/>
      <c r="C126" s="258"/>
      <c r="D126" s="258"/>
      <c r="E126" s="258"/>
      <c r="F126" s="258"/>
      <c r="G126" s="258"/>
      <c r="H126" s="258"/>
      <c r="I126" s="258"/>
      <c r="J126" s="258"/>
      <c r="K126" s="259"/>
      <c r="L126" s="255"/>
      <c r="M126" s="242"/>
      <c r="N126" s="243"/>
      <c r="O126" s="244"/>
      <c r="P126" s="238" t="s">
        <v>6</v>
      </c>
      <c r="Q126" s="240"/>
      <c r="R126" s="245" t="s">
        <v>7</v>
      </c>
      <c r="S126" s="245"/>
      <c r="T126" s="245"/>
      <c r="U126" s="227" t="s">
        <v>8</v>
      </c>
      <c r="V126" s="245" t="s">
        <v>9</v>
      </c>
      <c r="W126" s="245"/>
      <c r="X126" s="245"/>
      <c r="Y126" s="227" t="s">
        <v>10</v>
      </c>
      <c r="Z126" s="245" t="s">
        <v>11</v>
      </c>
      <c r="AA126" s="245"/>
      <c r="AB126" s="245"/>
      <c r="AC126" s="227" t="s">
        <v>8</v>
      </c>
      <c r="AD126" s="245" t="s">
        <v>9</v>
      </c>
      <c r="AE126" s="245"/>
      <c r="AF126" s="245"/>
      <c r="AG126" s="227" t="s">
        <v>10</v>
      </c>
      <c r="AH126" s="245" t="s">
        <v>11</v>
      </c>
      <c r="AI126" s="245"/>
      <c r="AJ126" s="245"/>
      <c r="AK126" s="227" t="s">
        <v>8</v>
      </c>
      <c r="AL126" s="245" t="s">
        <v>9</v>
      </c>
      <c r="AM126" s="245"/>
      <c r="AN126" s="245"/>
      <c r="AO126" s="227" t="s">
        <v>10</v>
      </c>
      <c r="AP126" s="245" t="s">
        <v>11</v>
      </c>
      <c r="AQ126" s="245"/>
      <c r="AR126" s="245"/>
      <c r="AS126" s="227" t="s">
        <v>8</v>
      </c>
      <c r="AT126" s="245" t="s">
        <v>9</v>
      </c>
      <c r="AU126" s="245"/>
      <c r="AV126" s="245"/>
      <c r="AW126" s="227" t="s">
        <v>10</v>
      </c>
      <c r="AX126" s="245" t="s">
        <v>11</v>
      </c>
      <c r="AY126" s="245"/>
      <c r="AZ126" s="245"/>
      <c r="BA126" s="227" t="s">
        <v>8</v>
      </c>
      <c r="BB126" s="245" t="s">
        <v>9</v>
      </c>
      <c r="BC126" s="245"/>
      <c r="BD126" s="245"/>
      <c r="BE126" s="227" t="s">
        <v>10</v>
      </c>
      <c r="BF126" s="238"/>
      <c r="BG126" s="239"/>
      <c r="BH126" s="240"/>
    </row>
    <row r="127" spans="1:60" x14ac:dyDescent="0.25">
      <c r="A127" s="254"/>
      <c r="B127" s="254"/>
      <c r="C127" s="254"/>
      <c r="D127" s="254"/>
      <c r="E127" s="254"/>
      <c r="F127" s="254"/>
      <c r="G127" s="254"/>
      <c r="H127" s="254"/>
      <c r="I127" s="254"/>
      <c r="J127" s="254"/>
      <c r="K127" s="254"/>
      <c r="L127" s="256"/>
      <c r="M127" s="228" t="s">
        <v>28</v>
      </c>
      <c r="N127" s="229"/>
      <c r="O127" s="230"/>
      <c r="P127" s="234"/>
      <c r="Q127" s="235"/>
      <c r="R127" s="228" t="s">
        <v>29</v>
      </c>
      <c r="S127" s="229"/>
      <c r="T127" s="229"/>
      <c r="U127" s="229"/>
      <c r="V127" s="229"/>
      <c r="W127" s="229"/>
      <c r="X127" s="229"/>
      <c r="Y127" s="230"/>
      <c r="Z127" s="228" t="s">
        <v>30</v>
      </c>
      <c r="AA127" s="229"/>
      <c r="AB127" s="229"/>
      <c r="AC127" s="229"/>
      <c r="AD127" s="229"/>
      <c r="AE127" s="229"/>
      <c r="AF127" s="229"/>
      <c r="AG127" s="230"/>
      <c r="AH127" s="228" t="s">
        <v>31</v>
      </c>
      <c r="AI127" s="229"/>
      <c r="AJ127" s="229"/>
      <c r="AK127" s="229"/>
      <c r="AL127" s="229"/>
      <c r="AM127" s="229"/>
      <c r="AN127" s="229"/>
      <c r="AO127" s="230"/>
      <c r="AP127" s="228" t="s">
        <v>32</v>
      </c>
      <c r="AQ127" s="229"/>
      <c r="AR127" s="229"/>
      <c r="AS127" s="229"/>
      <c r="AT127" s="229"/>
      <c r="AU127" s="229"/>
      <c r="AV127" s="229"/>
      <c r="AW127" s="230"/>
      <c r="AX127" s="228" t="s">
        <v>33</v>
      </c>
      <c r="AY127" s="229"/>
      <c r="AZ127" s="229"/>
      <c r="BA127" s="229"/>
      <c r="BB127" s="229"/>
      <c r="BC127" s="229"/>
      <c r="BD127" s="229"/>
      <c r="BE127" s="230"/>
      <c r="BF127" s="57"/>
      <c r="BG127" s="57"/>
      <c r="BH127" s="57"/>
    </row>
    <row r="128" spans="1:60" ht="75" x14ac:dyDescent="0.25">
      <c r="A128" s="83" t="s">
        <v>64</v>
      </c>
      <c r="B128" s="83" t="s">
        <v>13</v>
      </c>
      <c r="C128" s="83" t="s">
        <v>14</v>
      </c>
      <c r="D128" s="83" t="s">
        <v>15</v>
      </c>
      <c r="E128" s="84" t="s">
        <v>16</v>
      </c>
      <c r="F128" s="83" t="s">
        <v>17</v>
      </c>
      <c r="G128" s="83" t="s">
        <v>18</v>
      </c>
      <c r="H128" s="84" t="s">
        <v>19</v>
      </c>
      <c r="I128" s="85" t="s">
        <v>20</v>
      </c>
      <c r="J128" s="85" t="s">
        <v>65</v>
      </c>
      <c r="K128" s="83" t="s">
        <v>67</v>
      </c>
      <c r="L128" s="86"/>
      <c r="M128" s="224" t="s">
        <v>35</v>
      </c>
      <c r="N128" s="224" t="s">
        <v>36</v>
      </c>
      <c r="O128" s="224" t="s">
        <v>37</v>
      </c>
      <c r="P128" s="225" t="s">
        <v>38</v>
      </c>
      <c r="Q128" s="225" t="s">
        <v>39</v>
      </c>
      <c r="R128" s="224" t="s">
        <v>40</v>
      </c>
      <c r="S128" s="224" t="s">
        <v>41</v>
      </c>
      <c r="T128" s="224" t="s">
        <v>42</v>
      </c>
      <c r="U128" s="224" t="s">
        <v>43</v>
      </c>
      <c r="V128" s="224" t="s">
        <v>35</v>
      </c>
      <c r="W128" s="224" t="s">
        <v>36</v>
      </c>
      <c r="X128" s="224" t="s">
        <v>44</v>
      </c>
      <c r="Y128" s="224" t="s">
        <v>45</v>
      </c>
      <c r="Z128" s="224" t="s">
        <v>40</v>
      </c>
      <c r="AA128" s="224" t="s">
        <v>41</v>
      </c>
      <c r="AB128" s="224" t="s">
        <v>42</v>
      </c>
      <c r="AC128" s="224" t="s">
        <v>43</v>
      </c>
      <c r="AD128" s="224" t="s">
        <v>35</v>
      </c>
      <c r="AE128" s="224" t="s">
        <v>36</v>
      </c>
      <c r="AF128" s="224" t="s">
        <v>44</v>
      </c>
      <c r="AG128" s="224" t="s">
        <v>45</v>
      </c>
      <c r="AH128" s="224" t="s">
        <v>40</v>
      </c>
      <c r="AI128" s="224" t="s">
        <v>41</v>
      </c>
      <c r="AJ128" s="224" t="s">
        <v>42</v>
      </c>
      <c r="AK128" s="224" t="s">
        <v>43</v>
      </c>
      <c r="AL128" s="224" t="s">
        <v>35</v>
      </c>
      <c r="AM128" s="224" t="s">
        <v>36</v>
      </c>
      <c r="AN128" s="224" t="s">
        <v>44</v>
      </c>
      <c r="AO128" s="224" t="s">
        <v>45</v>
      </c>
      <c r="AP128" s="224" t="s">
        <v>40</v>
      </c>
      <c r="AQ128" s="224" t="s">
        <v>41</v>
      </c>
      <c r="AR128" s="224" t="s">
        <v>42</v>
      </c>
      <c r="AS128" s="224" t="s">
        <v>43</v>
      </c>
      <c r="AT128" s="224" t="s">
        <v>35</v>
      </c>
      <c r="AU128" s="224" t="s">
        <v>36</v>
      </c>
      <c r="AV128" s="224" t="s">
        <v>44</v>
      </c>
      <c r="AW128" s="224" t="s">
        <v>45</v>
      </c>
      <c r="AX128" s="224" t="s">
        <v>40</v>
      </c>
      <c r="AY128" s="224" t="s">
        <v>41</v>
      </c>
      <c r="AZ128" s="224" t="s">
        <v>42</v>
      </c>
      <c r="BA128" s="224" t="s">
        <v>43</v>
      </c>
      <c r="BB128" s="224" t="s">
        <v>35</v>
      </c>
      <c r="BC128" s="224" t="s">
        <v>36</v>
      </c>
      <c r="BD128" s="224" t="s">
        <v>44</v>
      </c>
      <c r="BE128" s="224" t="s">
        <v>45</v>
      </c>
      <c r="BF128" s="61" t="s">
        <v>46</v>
      </c>
      <c r="BG128" s="61" t="s">
        <v>47</v>
      </c>
      <c r="BH128" s="61" t="s">
        <v>48</v>
      </c>
    </row>
    <row r="129" spans="1:60" s="71" customFormat="1" x14ac:dyDescent="0.25">
      <c r="A129" s="66"/>
      <c r="B129" s="62" t="s">
        <v>158</v>
      </c>
      <c r="C129" s="62" t="s">
        <v>159</v>
      </c>
      <c r="D129" s="63" t="s">
        <v>160</v>
      </c>
      <c r="E129" s="66"/>
      <c r="F129" s="66"/>
      <c r="G129" s="66"/>
      <c r="H129" s="66"/>
      <c r="I129" s="64"/>
      <c r="J129" s="62"/>
      <c r="K129" s="65">
        <f>I129*9.16</f>
        <v>0</v>
      </c>
      <c r="L129" s="66"/>
      <c r="M129" s="65"/>
      <c r="N129" s="65"/>
      <c r="O129" s="65"/>
      <c r="P129" s="63"/>
      <c r="Q129" s="66"/>
      <c r="R129" s="65"/>
      <c r="S129" s="65"/>
      <c r="T129" s="69">
        <f>R129+S129</f>
        <v>0</v>
      </c>
      <c r="U129" s="65"/>
      <c r="V129" s="65"/>
      <c r="W129" s="65"/>
      <c r="X129" s="65"/>
      <c r="Y129" s="65"/>
      <c r="Z129" s="65"/>
      <c r="AA129" s="65"/>
      <c r="AB129" s="69">
        <f>Z129+AA129</f>
        <v>0</v>
      </c>
      <c r="AC129" s="65"/>
      <c r="AD129" s="65"/>
      <c r="AE129" s="65"/>
      <c r="AF129" s="65"/>
      <c r="AG129" s="65"/>
      <c r="AH129" s="65"/>
      <c r="AI129" s="65"/>
      <c r="AJ129" s="69">
        <f>AH129+AI129</f>
        <v>0</v>
      </c>
      <c r="AK129" s="65"/>
      <c r="AL129" s="65"/>
      <c r="AM129" s="65"/>
      <c r="AN129" s="65"/>
      <c r="AO129" s="65"/>
      <c r="AP129" s="65"/>
      <c r="AQ129" s="65"/>
      <c r="AR129" s="69">
        <f>AP129+AQ129</f>
        <v>0</v>
      </c>
      <c r="AS129" s="65"/>
      <c r="AT129" s="65"/>
      <c r="AU129" s="65"/>
      <c r="AV129" s="65"/>
      <c r="AW129" s="65"/>
      <c r="AX129" s="65"/>
      <c r="AY129" s="65"/>
      <c r="AZ129" s="69">
        <f>SUM(AX129:AY129)</f>
        <v>0</v>
      </c>
      <c r="BA129" s="65"/>
      <c r="BB129" s="65"/>
      <c r="BC129" s="65"/>
      <c r="BD129" s="65"/>
      <c r="BE129" s="65"/>
      <c r="BF129" s="66"/>
      <c r="BG129" s="66"/>
      <c r="BH129" s="66"/>
    </row>
    <row r="130" spans="1:60" s="71" customFormat="1" x14ac:dyDescent="0.25">
      <c r="A130" s="66"/>
      <c r="B130" s="62" t="s">
        <v>158</v>
      </c>
      <c r="C130" s="62" t="s">
        <v>159</v>
      </c>
      <c r="D130" s="63" t="s">
        <v>160</v>
      </c>
      <c r="E130" s="66"/>
      <c r="F130" s="66"/>
      <c r="G130" s="66"/>
      <c r="H130" s="66"/>
      <c r="I130" s="64"/>
      <c r="J130" s="62"/>
      <c r="K130" s="65">
        <f t="shared" ref="K130:K142" si="28">I130*9.16</f>
        <v>0</v>
      </c>
      <c r="L130" s="66"/>
      <c r="M130" s="65"/>
      <c r="N130" s="65"/>
      <c r="O130" s="65"/>
      <c r="P130" s="63"/>
      <c r="Q130" s="66"/>
      <c r="R130" s="65"/>
      <c r="S130" s="65"/>
      <c r="T130" s="69">
        <f t="shared" ref="T130:T142" si="29">R130+S130</f>
        <v>0</v>
      </c>
      <c r="U130" s="65"/>
      <c r="V130" s="65"/>
      <c r="W130" s="65"/>
      <c r="X130" s="65"/>
      <c r="Y130" s="65"/>
      <c r="Z130" s="65"/>
      <c r="AA130" s="65"/>
      <c r="AB130" s="69">
        <f t="shared" ref="AB130:AB142" si="30">Z130+AA130</f>
        <v>0</v>
      </c>
      <c r="AC130" s="65"/>
      <c r="AD130" s="65"/>
      <c r="AE130" s="65"/>
      <c r="AF130" s="65"/>
      <c r="AG130" s="65"/>
      <c r="AH130" s="65"/>
      <c r="AI130" s="65"/>
      <c r="AJ130" s="69">
        <f t="shared" ref="AJ130:AJ142" si="31">AH130+AI130</f>
        <v>0</v>
      </c>
      <c r="AK130" s="65"/>
      <c r="AL130" s="65"/>
      <c r="AM130" s="65"/>
      <c r="AN130" s="65"/>
      <c r="AO130" s="65"/>
      <c r="AP130" s="65"/>
      <c r="AQ130" s="65"/>
      <c r="AR130" s="69">
        <f t="shared" ref="AR130:AR142" si="32">AP130+AQ130</f>
        <v>0</v>
      </c>
      <c r="AS130" s="65"/>
      <c r="AT130" s="65"/>
      <c r="AU130" s="65"/>
      <c r="AV130" s="65"/>
      <c r="AW130" s="65"/>
      <c r="AX130" s="65"/>
      <c r="AY130" s="65"/>
      <c r="AZ130" s="69">
        <f t="shared" ref="AZ130:AZ142" si="33">SUM(AX130:AY130)</f>
        <v>0</v>
      </c>
      <c r="BA130" s="65"/>
      <c r="BB130" s="65"/>
      <c r="BC130" s="65"/>
      <c r="BD130" s="65"/>
      <c r="BE130" s="65"/>
      <c r="BF130" s="66"/>
      <c r="BG130" s="66"/>
      <c r="BH130" s="66"/>
    </row>
    <row r="131" spans="1:60" s="71" customFormat="1" x14ac:dyDescent="0.25">
      <c r="A131" s="66"/>
      <c r="B131" s="62" t="s">
        <v>158</v>
      </c>
      <c r="C131" s="62" t="s">
        <v>159</v>
      </c>
      <c r="D131" s="63" t="s">
        <v>160</v>
      </c>
      <c r="E131" s="66"/>
      <c r="F131" s="66"/>
      <c r="G131" s="66"/>
      <c r="H131" s="66"/>
      <c r="I131" s="64"/>
      <c r="J131" s="62"/>
      <c r="K131" s="65">
        <f t="shared" si="28"/>
        <v>0</v>
      </c>
      <c r="L131" s="66"/>
      <c r="M131" s="65"/>
      <c r="N131" s="65"/>
      <c r="O131" s="65"/>
      <c r="P131" s="63"/>
      <c r="Q131" s="66"/>
      <c r="R131" s="65"/>
      <c r="S131" s="65"/>
      <c r="T131" s="69">
        <f t="shared" si="29"/>
        <v>0</v>
      </c>
      <c r="U131" s="65"/>
      <c r="V131" s="65"/>
      <c r="W131" s="65"/>
      <c r="X131" s="65"/>
      <c r="Y131" s="65"/>
      <c r="Z131" s="65"/>
      <c r="AA131" s="65"/>
      <c r="AB131" s="69">
        <f t="shared" si="30"/>
        <v>0</v>
      </c>
      <c r="AC131" s="65"/>
      <c r="AD131" s="65"/>
      <c r="AE131" s="65"/>
      <c r="AF131" s="65"/>
      <c r="AG131" s="65"/>
      <c r="AH131" s="65"/>
      <c r="AI131" s="65"/>
      <c r="AJ131" s="69">
        <f t="shared" si="31"/>
        <v>0</v>
      </c>
      <c r="AK131" s="65"/>
      <c r="AL131" s="65"/>
      <c r="AM131" s="65"/>
      <c r="AN131" s="65"/>
      <c r="AO131" s="65"/>
      <c r="AP131" s="65"/>
      <c r="AQ131" s="65"/>
      <c r="AR131" s="69">
        <f t="shared" si="32"/>
        <v>0</v>
      </c>
      <c r="AS131" s="65"/>
      <c r="AT131" s="65"/>
      <c r="AU131" s="65"/>
      <c r="AV131" s="65"/>
      <c r="AW131" s="65"/>
      <c r="AX131" s="65"/>
      <c r="AY131" s="65"/>
      <c r="AZ131" s="69">
        <f t="shared" si="33"/>
        <v>0</v>
      </c>
      <c r="BA131" s="65"/>
      <c r="BB131" s="65"/>
      <c r="BC131" s="65"/>
      <c r="BD131" s="65"/>
      <c r="BE131" s="65"/>
      <c r="BF131" s="66"/>
      <c r="BG131" s="66"/>
      <c r="BH131" s="66"/>
    </row>
    <row r="132" spans="1:60" s="71" customFormat="1" x14ac:dyDescent="0.25">
      <c r="A132" s="66"/>
      <c r="B132" s="62" t="s">
        <v>158</v>
      </c>
      <c r="C132" s="62" t="s">
        <v>159</v>
      </c>
      <c r="D132" s="63" t="s">
        <v>160</v>
      </c>
      <c r="E132" s="66"/>
      <c r="F132" s="66"/>
      <c r="G132" s="66"/>
      <c r="H132" s="66"/>
      <c r="I132" s="64"/>
      <c r="J132" s="62"/>
      <c r="K132" s="65">
        <f t="shared" si="28"/>
        <v>0</v>
      </c>
      <c r="L132" s="66"/>
      <c r="M132" s="65"/>
      <c r="N132" s="65"/>
      <c r="O132" s="65"/>
      <c r="P132" s="63"/>
      <c r="Q132" s="66"/>
      <c r="R132" s="65"/>
      <c r="S132" s="65"/>
      <c r="T132" s="69">
        <f t="shared" si="29"/>
        <v>0</v>
      </c>
      <c r="U132" s="65"/>
      <c r="V132" s="65"/>
      <c r="W132" s="65"/>
      <c r="X132" s="65"/>
      <c r="Y132" s="65"/>
      <c r="Z132" s="65"/>
      <c r="AA132" s="65"/>
      <c r="AB132" s="69">
        <f t="shared" si="30"/>
        <v>0</v>
      </c>
      <c r="AC132" s="65"/>
      <c r="AD132" s="65"/>
      <c r="AE132" s="65"/>
      <c r="AF132" s="65"/>
      <c r="AG132" s="65"/>
      <c r="AH132" s="65"/>
      <c r="AI132" s="65"/>
      <c r="AJ132" s="69">
        <f t="shared" si="31"/>
        <v>0</v>
      </c>
      <c r="AK132" s="65"/>
      <c r="AL132" s="65"/>
      <c r="AM132" s="65"/>
      <c r="AN132" s="65"/>
      <c r="AO132" s="65"/>
      <c r="AP132" s="65"/>
      <c r="AQ132" s="65"/>
      <c r="AR132" s="69">
        <f t="shared" si="32"/>
        <v>0</v>
      </c>
      <c r="AS132" s="65"/>
      <c r="AT132" s="65"/>
      <c r="AU132" s="65"/>
      <c r="AV132" s="65"/>
      <c r="AW132" s="65"/>
      <c r="AX132" s="65"/>
      <c r="AY132" s="65"/>
      <c r="AZ132" s="69">
        <f t="shared" si="33"/>
        <v>0</v>
      </c>
      <c r="BA132" s="65"/>
      <c r="BB132" s="65"/>
      <c r="BC132" s="65"/>
      <c r="BD132" s="65"/>
      <c r="BE132" s="65"/>
      <c r="BF132" s="66"/>
      <c r="BG132" s="66"/>
      <c r="BH132" s="66"/>
    </row>
    <row r="133" spans="1:60" s="71" customFormat="1" x14ac:dyDescent="0.25">
      <c r="A133" s="66"/>
      <c r="B133" s="62" t="s">
        <v>158</v>
      </c>
      <c r="C133" s="62" t="s">
        <v>159</v>
      </c>
      <c r="D133" s="63" t="s">
        <v>160</v>
      </c>
      <c r="E133" s="66"/>
      <c r="F133" s="66"/>
      <c r="G133" s="66"/>
      <c r="H133" s="66"/>
      <c r="I133" s="64"/>
      <c r="J133" s="62"/>
      <c r="K133" s="65">
        <f t="shared" si="28"/>
        <v>0</v>
      </c>
      <c r="L133" s="66"/>
      <c r="M133" s="65"/>
      <c r="N133" s="65"/>
      <c r="O133" s="65"/>
      <c r="P133" s="63"/>
      <c r="Q133" s="66"/>
      <c r="R133" s="65"/>
      <c r="S133" s="65"/>
      <c r="T133" s="69">
        <f t="shared" si="29"/>
        <v>0</v>
      </c>
      <c r="U133" s="65"/>
      <c r="V133" s="65"/>
      <c r="W133" s="65"/>
      <c r="X133" s="65"/>
      <c r="Y133" s="65"/>
      <c r="Z133" s="65"/>
      <c r="AA133" s="65"/>
      <c r="AB133" s="69">
        <f t="shared" si="30"/>
        <v>0</v>
      </c>
      <c r="AC133" s="65"/>
      <c r="AD133" s="65"/>
      <c r="AE133" s="65"/>
      <c r="AF133" s="65"/>
      <c r="AG133" s="65"/>
      <c r="AH133" s="65"/>
      <c r="AI133" s="65"/>
      <c r="AJ133" s="69">
        <f t="shared" si="31"/>
        <v>0</v>
      </c>
      <c r="AK133" s="65"/>
      <c r="AL133" s="65"/>
      <c r="AM133" s="65"/>
      <c r="AN133" s="65"/>
      <c r="AO133" s="65"/>
      <c r="AP133" s="65"/>
      <c r="AQ133" s="65"/>
      <c r="AR133" s="69">
        <f t="shared" si="32"/>
        <v>0</v>
      </c>
      <c r="AS133" s="65"/>
      <c r="AT133" s="65"/>
      <c r="AU133" s="65"/>
      <c r="AV133" s="65"/>
      <c r="AW133" s="65"/>
      <c r="AX133" s="65"/>
      <c r="AY133" s="65"/>
      <c r="AZ133" s="69">
        <f t="shared" si="33"/>
        <v>0</v>
      </c>
      <c r="BA133" s="65"/>
      <c r="BB133" s="65"/>
      <c r="BC133" s="65"/>
      <c r="BD133" s="65"/>
      <c r="BE133" s="65"/>
      <c r="BF133" s="66"/>
      <c r="BG133" s="66"/>
      <c r="BH133" s="66"/>
    </row>
    <row r="134" spans="1:60" s="71" customFormat="1" x14ac:dyDescent="0.25">
      <c r="A134" s="66"/>
      <c r="B134" s="62" t="s">
        <v>158</v>
      </c>
      <c r="C134" s="62" t="s">
        <v>159</v>
      </c>
      <c r="D134" s="63" t="s">
        <v>160</v>
      </c>
      <c r="E134" s="66"/>
      <c r="F134" s="66"/>
      <c r="G134" s="66"/>
      <c r="H134" s="66"/>
      <c r="I134" s="64"/>
      <c r="J134" s="62"/>
      <c r="K134" s="65">
        <f t="shared" si="28"/>
        <v>0</v>
      </c>
      <c r="L134" s="66"/>
      <c r="M134" s="65"/>
      <c r="N134" s="65"/>
      <c r="O134" s="65"/>
      <c r="P134" s="63"/>
      <c r="Q134" s="66"/>
      <c r="R134" s="65"/>
      <c r="S134" s="65"/>
      <c r="T134" s="69">
        <f t="shared" si="29"/>
        <v>0</v>
      </c>
      <c r="U134" s="65"/>
      <c r="V134" s="65"/>
      <c r="W134" s="65"/>
      <c r="X134" s="65"/>
      <c r="Y134" s="65"/>
      <c r="Z134" s="65"/>
      <c r="AA134" s="65"/>
      <c r="AB134" s="69">
        <f t="shared" si="30"/>
        <v>0</v>
      </c>
      <c r="AC134" s="65"/>
      <c r="AD134" s="65"/>
      <c r="AE134" s="65"/>
      <c r="AF134" s="65"/>
      <c r="AG134" s="65"/>
      <c r="AH134" s="65"/>
      <c r="AI134" s="65"/>
      <c r="AJ134" s="69">
        <f t="shared" si="31"/>
        <v>0</v>
      </c>
      <c r="AK134" s="65"/>
      <c r="AL134" s="65"/>
      <c r="AM134" s="65"/>
      <c r="AN134" s="65"/>
      <c r="AO134" s="65"/>
      <c r="AP134" s="65"/>
      <c r="AQ134" s="65"/>
      <c r="AR134" s="69">
        <f t="shared" si="32"/>
        <v>0</v>
      </c>
      <c r="AS134" s="65"/>
      <c r="AT134" s="65"/>
      <c r="AU134" s="65"/>
      <c r="AV134" s="65"/>
      <c r="AW134" s="65"/>
      <c r="AX134" s="65"/>
      <c r="AY134" s="65"/>
      <c r="AZ134" s="69">
        <f t="shared" si="33"/>
        <v>0</v>
      </c>
      <c r="BA134" s="65"/>
      <c r="BB134" s="65"/>
      <c r="BC134" s="65"/>
      <c r="BD134" s="65"/>
      <c r="BE134" s="65"/>
      <c r="BF134" s="66"/>
      <c r="BG134" s="66"/>
      <c r="BH134" s="66"/>
    </row>
    <row r="135" spans="1:60" s="71" customFormat="1" x14ac:dyDescent="0.25">
      <c r="A135" s="66"/>
      <c r="B135" s="62" t="s">
        <v>158</v>
      </c>
      <c r="C135" s="62" t="s">
        <v>159</v>
      </c>
      <c r="D135" s="63" t="s">
        <v>160</v>
      </c>
      <c r="E135" s="66"/>
      <c r="F135" s="66"/>
      <c r="G135" s="66"/>
      <c r="H135" s="66"/>
      <c r="I135" s="64"/>
      <c r="J135" s="62"/>
      <c r="K135" s="65">
        <f t="shared" si="28"/>
        <v>0</v>
      </c>
      <c r="L135" s="66"/>
      <c r="M135" s="65"/>
      <c r="N135" s="65"/>
      <c r="O135" s="65"/>
      <c r="P135" s="63"/>
      <c r="Q135" s="66"/>
      <c r="R135" s="65"/>
      <c r="S135" s="65"/>
      <c r="T135" s="69">
        <f t="shared" si="29"/>
        <v>0</v>
      </c>
      <c r="U135" s="65"/>
      <c r="V135" s="65"/>
      <c r="W135" s="65"/>
      <c r="X135" s="65"/>
      <c r="Y135" s="65"/>
      <c r="Z135" s="65"/>
      <c r="AA135" s="65"/>
      <c r="AB135" s="69">
        <f t="shared" si="30"/>
        <v>0</v>
      </c>
      <c r="AC135" s="65"/>
      <c r="AD135" s="65"/>
      <c r="AE135" s="65"/>
      <c r="AF135" s="65"/>
      <c r="AG135" s="65"/>
      <c r="AH135" s="65"/>
      <c r="AI135" s="65"/>
      <c r="AJ135" s="69">
        <f t="shared" si="31"/>
        <v>0</v>
      </c>
      <c r="AK135" s="65"/>
      <c r="AL135" s="65"/>
      <c r="AM135" s="65"/>
      <c r="AN135" s="65"/>
      <c r="AO135" s="65"/>
      <c r="AP135" s="65"/>
      <c r="AQ135" s="65"/>
      <c r="AR135" s="69">
        <f t="shared" si="32"/>
        <v>0</v>
      </c>
      <c r="AS135" s="65"/>
      <c r="AT135" s="65"/>
      <c r="AU135" s="65"/>
      <c r="AV135" s="65"/>
      <c r="AW135" s="65"/>
      <c r="AX135" s="65"/>
      <c r="AY135" s="65"/>
      <c r="AZ135" s="69">
        <f t="shared" si="33"/>
        <v>0</v>
      </c>
      <c r="BA135" s="65"/>
      <c r="BB135" s="65"/>
      <c r="BC135" s="65"/>
      <c r="BD135" s="65"/>
      <c r="BE135" s="65"/>
      <c r="BF135" s="66"/>
      <c r="BG135" s="66"/>
      <c r="BH135" s="66"/>
    </row>
    <row r="136" spans="1:60" s="71" customFormat="1" x14ac:dyDescent="0.25">
      <c r="A136" s="66"/>
      <c r="B136" s="62" t="s">
        <v>158</v>
      </c>
      <c r="C136" s="62" t="s">
        <v>159</v>
      </c>
      <c r="D136" s="63" t="s">
        <v>160</v>
      </c>
      <c r="E136" s="66"/>
      <c r="F136" s="66"/>
      <c r="G136" s="66"/>
      <c r="H136" s="66"/>
      <c r="I136" s="64"/>
      <c r="J136" s="62"/>
      <c r="K136" s="65">
        <f t="shared" si="28"/>
        <v>0</v>
      </c>
      <c r="L136" s="66"/>
      <c r="M136" s="65"/>
      <c r="N136" s="65"/>
      <c r="O136" s="65"/>
      <c r="P136" s="63"/>
      <c r="Q136" s="66"/>
      <c r="R136" s="65"/>
      <c r="S136" s="65"/>
      <c r="T136" s="69">
        <f t="shared" si="29"/>
        <v>0</v>
      </c>
      <c r="U136" s="65"/>
      <c r="V136" s="65"/>
      <c r="W136" s="65"/>
      <c r="X136" s="65"/>
      <c r="Y136" s="65"/>
      <c r="Z136" s="65"/>
      <c r="AA136" s="65"/>
      <c r="AB136" s="69">
        <f t="shared" si="30"/>
        <v>0</v>
      </c>
      <c r="AC136" s="65"/>
      <c r="AD136" s="65"/>
      <c r="AE136" s="65"/>
      <c r="AF136" s="65"/>
      <c r="AG136" s="65"/>
      <c r="AH136" s="65"/>
      <c r="AI136" s="65"/>
      <c r="AJ136" s="69">
        <f t="shared" si="31"/>
        <v>0</v>
      </c>
      <c r="AK136" s="65"/>
      <c r="AL136" s="65"/>
      <c r="AM136" s="65"/>
      <c r="AN136" s="65"/>
      <c r="AO136" s="65"/>
      <c r="AP136" s="65"/>
      <c r="AQ136" s="65"/>
      <c r="AR136" s="69">
        <f t="shared" si="32"/>
        <v>0</v>
      </c>
      <c r="AS136" s="65"/>
      <c r="AT136" s="65"/>
      <c r="AU136" s="65"/>
      <c r="AV136" s="65"/>
      <c r="AW136" s="65"/>
      <c r="AX136" s="65"/>
      <c r="AY136" s="65"/>
      <c r="AZ136" s="69">
        <f t="shared" si="33"/>
        <v>0</v>
      </c>
      <c r="BA136" s="65"/>
      <c r="BB136" s="65"/>
      <c r="BC136" s="65"/>
      <c r="BD136" s="65"/>
      <c r="BE136" s="65"/>
      <c r="BF136" s="66"/>
      <c r="BG136" s="66"/>
      <c r="BH136" s="66"/>
    </row>
    <row r="137" spans="1:60" s="71" customFormat="1" x14ac:dyDescent="0.25">
      <c r="A137" s="66"/>
      <c r="B137" s="62" t="s">
        <v>158</v>
      </c>
      <c r="C137" s="62" t="s">
        <v>159</v>
      </c>
      <c r="D137" s="63" t="s">
        <v>160</v>
      </c>
      <c r="E137" s="66"/>
      <c r="F137" s="66"/>
      <c r="G137" s="66"/>
      <c r="H137" s="66"/>
      <c r="I137" s="64"/>
      <c r="J137" s="62"/>
      <c r="K137" s="65">
        <f t="shared" si="28"/>
        <v>0</v>
      </c>
      <c r="L137" s="66"/>
      <c r="M137" s="65"/>
      <c r="N137" s="65"/>
      <c r="O137" s="65"/>
      <c r="P137" s="63"/>
      <c r="Q137" s="66"/>
      <c r="R137" s="65"/>
      <c r="S137" s="65"/>
      <c r="T137" s="69">
        <f t="shared" si="29"/>
        <v>0</v>
      </c>
      <c r="U137" s="65"/>
      <c r="V137" s="65"/>
      <c r="W137" s="65"/>
      <c r="X137" s="65"/>
      <c r="Y137" s="65"/>
      <c r="Z137" s="65"/>
      <c r="AA137" s="65"/>
      <c r="AB137" s="69">
        <f t="shared" si="30"/>
        <v>0</v>
      </c>
      <c r="AC137" s="65"/>
      <c r="AD137" s="65"/>
      <c r="AE137" s="65"/>
      <c r="AF137" s="65"/>
      <c r="AG137" s="65"/>
      <c r="AH137" s="65"/>
      <c r="AI137" s="65"/>
      <c r="AJ137" s="69">
        <f t="shared" si="31"/>
        <v>0</v>
      </c>
      <c r="AK137" s="65"/>
      <c r="AL137" s="65"/>
      <c r="AM137" s="65"/>
      <c r="AN137" s="65"/>
      <c r="AO137" s="65"/>
      <c r="AP137" s="65"/>
      <c r="AQ137" s="65"/>
      <c r="AR137" s="69">
        <f t="shared" si="32"/>
        <v>0</v>
      </c>
      <c r="AS137" s="65"/>
      <c r="AT137" s="65"/>
      <c r="AU137" s="65"/>
      <c r="AV137" s="65"/>
      <c r="AW137" s="65"/>
      <c r="AX137" s="65"/>
      <c r="AY137" s="65"/>
      <c r="AZ137" s="69">
        <f t="shared" si="33"/>
        <v>0</v>
      </c>
      <c r="BA137" s="65"/>
      <c r="BB137" s="65"/>
      <c r="BC137" s="65"/>
      <c r="BD137" s="65"/>
      <c r="BE137" s="65"/>
      <c r="BF137" s="66"/>
      <c r="BG137" s="66"/>
      <c r="BH137" s="66"/>
    </row>
    <row r="138" spans="1:60" s="71" customFormat="1" x14ac:dyDescent="0.25">
      <c r="A138" s="66"/>
      <c r="B138" s="62" t="s">
        <v>158</v>
      </c>
      <c r="C138" s="62" t="s">
        <v>159</v>
      </c>
      <c r="D138" s="63" t="s">
        <v>160</v>
      </c>
      <c r="E138" s="66"/>
      <c r="F138" s="66"/>
      <c r="G138" s="66"/>
      <c r="H138" s="66"/>
      <c r="I138" s="64"/>
      <c r="J138" s="62"/>
      <c r="K138" s="65">
        <f t="shared" si="28"/>
        <v>0</v>
      </c>
      <c r="L138" s="66"/>
      <c r="M138" s="65"/>
      <c r="N138" s="65"/>
      <c r="O138" s="65"/>
      <c r="P138" s="63"/>
      <c r="Q138" s="66"/>
      <c r="R138" s="65"/>
      <c r="S138" s="65"/>
      <c r="T138" s="69">
        <f t="shared" si="29"/>
        <v>0</v>
      </c>
      <c r="U138" s="65"/>
      <c r="V138" s="65"/>
      <c r="W138" s="65"/>
      <c r="X138" s="65"/>
      <c r="Y138" s="65"/>
      <c r="Z138" s="65"/>
      <c r="AA138" s="65"/>
      <c r="AB138" s="69">
        <f t="shared" si="30"/>
        <v>0</v>
      </c>
      <c r="AC138" s="65"/>
      <c r="AD138" s="65"/>
      <c r="AE138" s="65"/>
      <c r="AF138" s="65"/>
      <c r="AG138" s="65"/>
      <c r="AH138" s="65"/>
      <c r="AI138" s="65"/>
      <c r="AJ138" s="69">
        <f t="shared" si="31"/>
        <v>0</v>
      </c>
      <c r="AK138" s="65"/>
      <c r="AL138" s="65"/>
      <c r="AM138" s="65"/>
      <c r="AN138" s="65"/>
      <c r="AO138" s="65"/>
      <c r="AP138" s="65"/>
      <c r="AQ138" s="65"/>
      <c r="AR138" s="69">
        <f t="shared" si="32"/>
        <v>0</v>
      </c>
      <c r="AS138" s="65"/>
      <c r="AT138" s="65"/>
      <c r="AU138" s="65"/>
      <c r="AV138" s="65"/>
      <c r="AW138" s="65"/>
      <c r="AX138" s="65"/>
      <c r="AY138" s="65"/>
      <c r="AZ138" s="69">
        <f t="shared" si="33"/>
        <v>0</v>
      </c>
      <c r="BA138" s="65"/>
      <c r="BB138" s="65"/>
      <c r="BC138" s="65"/>
      <c r="BD138" s="65"/>
      <c r="BE138" s="65"/>
      <c r="BF138" s="66"/>
      <c r="BG138" s="66"/>
      <c r="BH138" s="66"/>
    </row>
    <row r="139" spans="1:60" s="71" customFormat="1" x14ac:dyDescent="0.25">
      <c r="A139" s="66"/>
      <c r="B139" s="62" t="s">
        <v>158</v>
      </c>
      <c r="C139" s="62" t="s">
        <v>159</v>
      </c>
      <c r="D139" s="63" t="s">
        <v>160</v>
      </c>
      <c r="E139" s="66"/>
      <c r="F139" s="66"/>
      <c r="G139" s="66"/>
      <c r="H139" s="66"/>
      <c r="I139" s="64"/>
      <c r="J139" s="62"/>
      <c r="K139" s="65">
        <f t="shared" si="28"/>
        <v>0</v>
      </c>
      <c r="L139" s="66"/>
      <c r="M139" s="65"/>
      <c r="N139" s="65"/>
      <c r="O139" s="65"/>
      <c r="P139" s="63"/>
      <c r="Q139" s="66"/>
      <c r="R139" s="65"/>
      <c r="S139" s="65"/>
      <c r="T139" s="69">
        <f t="shared" si="29"/>
        <v>0</v>
      </c>
      <c r="U139" s="65"/>
      <c r="V139" s="65"/>
      <c r="W139" s="65"/>
      <c r="X139" s="65"/>
      <c r="Y139" s="65"/>
      <c r="Z139" s="65"/>
      <c r="AA139" s="65"/>
      <c r="AB139" s="69">
        <f t="shared" si="30"/>
        <v>0</v>
      </c>
      <c r="AC139" s="65"/>
      <c r="AD139" s="65"/>
      <c r="AE139" s="65"/>
      <c r="AF139" s="65"/>
      <c r="AG139" s="65"/>
      <c r="AH139" s="65"/>
      <c r="AI139" s="65"/>
      <c r="AJ139" s="69">
        <f t="shared" si="31"/>
        <v>0</v>
      </c>
      <c r="AK139" s="65"/>
      <c r="AL139" s="65"/>
      <c r="AM139" s="65"/>
      <c r="AN139" s="65"/>
      <c r="AO139" s="65"/>
      <c r="AP139" s="65"/>
      <c r="AQ139" s="65"/>
      <c r="AR139" s="69">
        <f t="shared" si="32"/>
        <v>0</v>
      </c>
      <c r="AS139" s="65"/>
      <c r="AT139" s="65"/>
      <c r="AU139" s="65"/>
      <c r="AV139" s="65"/>
      <c r="AW139" s="65"/>
      <c r="AX139" s="65"/>
      <c r="AY139" s="65"/>
      <c r="AZ139" s="69">
        <f t="shared" si="33"/>
        <v>0</v>
      </c>
      <c r="BA139" s="65"/>
      <c r="BB139" s="65"/>
      <c r="BC139" s="65"/>
      <c r="BD139" s="65"/>
      <c r="BE139" s="65"/>
      <c r="BF139" s="66"/>
      <c r="BG139" s="66"/>
      <c r="BH139" s="66"/>
    </row>
    <row r="140" spans="1:60" s="71" customFormat="1" x14ac:dyDescent="0.25">
      <c r="A140" s="66"/>
      <c r="B140" s="62" t="s">
        <v>158</v>
      </c>
      <c r="C140" s="62" t="s">
        <v>159</v>
      </c>
      <c r="D140" s="63" t="s">
        <v>160</v>
      </c>
      <c r="E140" s="66"/>
      <c r="F140" s="66"/>
      <c r="G140" s="66"/>
      <c r="H140" s="66"/>
      <c r="I140" s="64"/>
      <c r="J140" s="62"/>
      <c r="K140" s="65">
        <f t="shared" si="28"/>
        <v>0</v>
      </c>
      <c r="L140" s="66"/>
      <c r="M140" s="65"/>
      <c r="N140" s="65"/>
      <c r="O140" s="65"/>
      <c r="P140" s="63"/>
      <c r="Q140" s="66"/>
      <c r="R140" s="65"/>
      <c r="S140" s="65"/>
      <c r="T140" s="69">
        <f t="shared" si="29"/>
        <v>0</v>
      </c>
      <c r="U140" s="65"/>
      <c r="V140" s="65"/>
      <c r="W140" s="65"/>
      <c r="X140" s="65"/>
      <c r="Y140" s="65"/>
      <c r="Z140" s="65"/>
      <c r="AA140" s="65"/>
      <c r="AB140" s="69">
        <f t="shared" si="30"/>
        <v>0</v>
      </c>
      <c r="AC140" s="65"/>
      <c r="AD140" s="65"/>
      <c r="AE140" s="65"/>
      <c r="AF140" s="65"/>
      <c r="AG140" s="65"/>
      <c r="AH140" s="65"/>
      <c r="AI140" s="65"/>
      <c r="AJ140" s="69">
        <f t="shared" si="31"/>
        <v>0</v>
      </c>
      <c r="AK140" s="65"/>
      <c r="AL140" s="65"/>
      <c r="AM140" s="65"/>
      <c r="AN140" s="65"/>
      <c r="AO140" s="65"/>
      <c r="AP140" s="65"/>
      <c r="AQ140" s="65"/>
      <c r="AR140" s="69">
        <f t="shared" si="32"/>
        <v>0</v>
      </c>
      <c r="AS140" s="65"/>
      <c r="AT140" s="65"/>
      <c r="AU140" s="65"/>
      <c r="AV140" s="65"/>
      <c r="AW140" s="65"/>
      <c r="AX140" s="65"/>
      <c r="AY140" s="65"/>
      <c r="AZ140" s="69">
        <f t="shared" si="33"/>
        <v>0</v>
      </c>
      <c r="BA140" s="65"/>
      <c r="BB140" s="65"/>
      <c r="BC140" s="65"/>
      <c r="BD140" s="65"/>
      <c r="BE140" s="65"/>
      <c r="BF140" s="66"/>
      <c r="BG140" s="66"/>
      <c r="BH140" s="66"/>
    </row>
    <row r="141" spans="1:60" s="71" customFormat="1" x14ac:dyDescent="0.25">
      <c r="A141" s="66"/>
      <c r="B141" s="62" t="s">
        <v>158</v>
      </c>
      <c r="C141" s="62" t="s">
        <v>159</v>
      </c>
      <c r="D141" s="63" t="s">
        <v>160</v>
      </c>
      <c r="E141" s="66"/>
      <c r="F141" s="66"/>
      <c r="G141" s="66"/>
      <c r="H141" s="66"/>
      <c r="I141" s="64"/>
      <c r="J141" s="62"/>
      <c r="K141" s="65">
        <f t="shared" si="28"/>
        <v>0</v>
      </c>
      <c r="L141" s="66"/>
      <c r="M141" s="65"/>
      <c r="N141" s="65"/>
      <c r="O141" s="65"/>
      <c r="P141" s="63"/>
      <c r="Q141" s="66"/>
      <c r="R141" s="65"/>
      <c r="S141" s="65"/>
      <c r="T141" s="69">
        <f t="shared" si="29"/>
        <v>0</v>
      </c>
      <c r="U141" s="65"/>
      <c r="V141" s="65"/>
      <c r="W141" s="65"/>
      <c r="X141" s="65"/>
      <c r="Y141" s="65"/>
      <c r="Z141" s="65"/>
      <c r="AA141" s="65"/>
      <c r="AB141" s="69">
        <f t="shared" si="30"/>
        <v>0</v>
      </c>
      <c r="AC141" s="65"/>
      <c r="AD141" s="65"/>
      <c r="AE141" s="65"/>
      <c r="AF141" s="65"/>
      <c r="AG141" s="65"/>
      <c r="AH141" s="65"/>
      <c r="AI141" s="65"/>
      <c r="AJ141" s="69">
        <f t="shared" si="31"/>
        <v>0</v>
      </c>
      <c r="AK141" s="65"/>
      <c r="AL141" s="65"/>
      <c r="AM141" s="65"/>
      <c r="AN141" s="65"/>
      <c r="AO141" s="65"/>
      <c r="AP141" s="65"/>
      <c r="AQ141" s="65"/>
      <c r="AR141" s="69">
        <f t="shared" si="32"/>
        <v>0</v>
      </c>
      <c r="AS141" s="65"/>
      <c r="AT141" s="65"/>
      <c r="AU141" s="65"/>
      <c r="AV141" s="65"/>
      <c r="AW141" s="65"/>
      <c r="AX141" s="65"/>
      <c r="AY141" s="65"/>
      <c r="AZ141" s="69">
        <f t="shared" si="33"/>
        <v>0</v>
      </c>
      <c r="BA141" s="65"/>
      <c r="BB141" s="65"/>
      <c r="BC141" s="65"/>
      <c r="BD141" s="65"/>
      <c r="BE141" s="65"/>
      <c r="BF141" s="66"/>
      <c r="BG141" s="66"/>
      <c r="BH141" s="66"/>
    </row>
    <row r="142" spans="1:60" s="71" customFormat="1" x14ac:dyDescent="0.25">
      <c r="A142" s="66"/>
      <c r="B142" s="62" t="s">
        <v>158</v>
      </c>
      <c r="C142" s="62" t="s">
        <v>159</v>
      </c>
      <c r="D142" s="63" t="s">
        <v>160</v>
      </c>
      <c r="E142" s="66"/>
      <c r="F142" s="66"/>
      <c r="G142" s="66"/>
      <c r="H142" s="66"/>
      <c r="I142" s="64"/>
      <c r="J142" s="62"/>
      <c r="K142" s="65">
        <f t="shared" si="28"/>
        <v>0</v>
      </c>
      <c r="L142" s="66"/>
      <c r="M142" s="65"/>
      <c r="N142" s="65"/>
      <c r="O142" s="65"/>
      <c r="P142" s="63"/>
      <c r="Q142" s="66"/>
      <c r="R142" s="65"/>
      <c r="S142" s="65"/>
      <c r="T142" s="69">
        <f t="shared" si="29"/>
        <v>0</v>
      </c>
      <c r="U142" s="65"/>
      <c r="V142" s="65"/>
      <c r="W142" s="65"/>
      <c r="X142" s="65"/>
      <c r="Y142" s="65"/>
      <c r="Z142" s="65"/>
      <c r="AA142" s="65"/>
      <c r="AB142" s="69">
        <f t="shared" si="30"/>
        <v>0</v>
      </c>
      <c r="AC142" s="65"/>
      <c r="AD142" s="65"/>
      <c r="AE142" s="65"/>
      <c r="AF142" s="65"/>
      <c r="AG142" s="65"/>
      <c r="AH142" s="65"/>
      <c r="AI142" s="65"/>
      <c r="AJ142" s="69">
        <f t="shared" si="31"/>
        <v>0</v>
      </c>
      <c r="AK142" s="65"/>
      <c r="AL142" s="65"/>
      <c r="AM142" s="65"/>
      <c r="AN142" s="65"/>
      <c r="AO142" s="65"/>
      <c r="AP142" s="65"/>
      <c r="AQ142" s="65"/>
      <c r="AR142" s="69">
        <f t="shared" si="32"/>
        <v>0</v>
      </c>
      <c r="AS142" s="65"/>
      <c r="AT142" s="65"/>
      <c r="AU142" s="65"/>
      <c r="AV142" s="65"/>
      <c r="AW142" s="65"/>
      <c r="AX142" s="65"/>
      <c r="AY142" s="65"/>
      <c r="AZ142" s="69">
        <f t="shared" si="33"/>
        <v>0</v>
      </c>
      <c r="BA142" s="65"/>
      <c r="BB142" s="65"/>
      <c r="BC142" s="65"/>
      <c r="BD142" s="65"/>
      <c r="BE142" s="65"/>
      <c r="BF142" s="66"/>
      <c r="BG142" s="66"/>
      <c r="BH142" s="66"/>
    </row>
    <row r="143" spans="1:60" s="71" customFormat="1" x14ac:dyDescent="0.25">
      <c r="A143" s="72"/>
      <c r="B143" s="72"/>
      <c r="C143" s="72"/>
      <c r="D143" s="73"/>
      <c r="E143" s="72"/>
      <c r="F143" s="72"/>
      <c r="G143" s="72"/>
      <c r="H143" s="72"/>
      <c r="I143" s="74">
        <f>SUM(I129:I142)</f>
        <v>0</v>
      </c>
      <c r="J143" s="75"/>
      <c r="K143" s="76">
        <f>SUM(K129:K142)</f>
        <v>0</v>
      </c>
      <c r="M143" s="77">
        <f t="shared" ref="M143:O143" si="34">SUM(M129:M142)</f>
        <v>0</v>
      </c>
      <c r="N143" s="77">
        <f t="shared" si="34"/>
        <v>0</v>
      </c>
      <c r="O143" s="77">
        <f t="shared" si="34"/>
        <v>0</v>
      </c>
      <c r="R143" s="77">
        <f>SUM(R129:R142)</f>
        <v>0</v>
      </c>
      <c r="S143" s="77">
        <f t="shared" ref="S143:BE143" si="35">SUM(S129:S142)</f>
        <v>0</v>
      </c>
      <c r="T143" s="77">
        <f t="shared" si="35"/>
        <v>0</v>
      </c>
      <c r="U143" s="77">
        <f t="shared" si="35"/>
        <v>0</v>
      </c>
      <c r="V143" s="77">
        <f t="shared" si="35"/>
        <v>0</v>
      </c>
      <c r="W143" s="77">
        <f t="shared" si="35"/>
        <v>0</v>
      </c>
      <c r="X143" s="77">
        <f t="shared" si="35"/>
        <v>0</v>
      </c>
      <c r="Y143" s="77">
        <f t="shared" si="35"/>
        <v>0</v>
      </c>
      <c r="Z143" s="77">
        <f t="shared" si="35"/>
        <v>0</v>
      </c>
      <c r="AA143" s="77">
        <f t="shared" si="35"/>
        <v>0</v>
      </c>
      <c r="AB143" s="77">
        <f t="shared" si="35"/>
        <v>0</v>
      </c>
      <c r="AC143" s="77">
        <f t="shared" si="35"/>
        <v>0</v>
      </c>
      <c r="AD143" s="77">
        <f t="shared" si="35"/>
        <v>0</v>
      </c>
      <c r="AE143" s="77">
        <f t="shared" si="35"/>
        <v>0</v>
      </c>
      <c r="AF143" s="77">
        <f t="shared" si="35"/>
        <v>0</v>
      </c>
      <c r="AG143" s="77">
        <f t="shared" si="35"/>
        <v>0</v>
      </c>
      <c r="AH143" s="77">
        <f t="shared" si="35"/>
        <v>0</v>
      </c>
      <c r="AI143" s="77">
        <f t="shared" si="35"/>
        <v>0</v>
      </c>
      <c r="AJ143" s="77">
        <f t="shared" si="35"/>
        <v>0</v>
      </c>
      <c r="AK143" s="77">
        <f t="shared" si="35"/>
        <v>0</v>
      </c>
      <c r="AL143" s="77">
        <f t="shared" si="35"/>
        <v>0</v>
      </c>
      <c r="AM143" s="77">
        <f t="shared" si="35"/>
        <v>0</v>
      </c>
      <c r="AN143" s="77">
        <f t="shared" si="35"/>
        <v>0</v>
      </c>
      <c r="AO143" s="77">
        <f t="shared" si="35"/>
        <v>0</v>
      </c>
      <c r="AP143" s="77">
        <f t="shared" si="35"/>
        <v>0</v>
      </c>
      <c r="AQ143" s="77">
        <f t="shared" si="35"/>
        <v>0</v>
      </c>
      <c r="AR143" s="77">
        <f t="shared" si="35"/>
        <v>0</v>
      </c>
      <c r="AS143" s="77">
        <f t="shared" si="35"/>
        <v>0</v>
      </c>
      <c r="AT143" s="77">
        <f t="shared" si="35"/>
        <v>0</v>
      </c>
      <c r="AU143" s="77">
        <f t="shared" si="35"/>
        <v>0</v>
      </c>
      <c r="AV143" s="77">
        <f t="shared" si="35"/>
        <v>0</v>
      </c>
      <c r="AW143" s="77">
        <f t="shared" si="35"/>
        <v>0</v>
      </c>
      <c r="AX143" s="77">
        <f t="shared" si="35"/>
        <v>0</v>
      </c>
      <c r="AY143" s="77">
        <f t="shared" si="35"/>
        <v>0</v>
      </c>
      <c r="AZ143" s="77">
        <f t="shared" si="35"/>
        <v>0</v>
      </c>
      <c r="BA143" s="77">
        <f t="shared" si="35"/>
        <v>0</v>
      </c>
      <c r="BB143" s="77">
        <f t="shared" si="35"/>
        <v>0</v>
      </c>
      <c r="BC143" s="77">
        <f t="shared" si="35"/>
        <v>0</v>
      </c>
      <c r="BD143" s="77">
        <f t="shared" si="35"/>
        <v>0</v>
      </c>
      <c r="BE143" s="77">
        <f t="shared" si="35"/>
        <v>0</v>
      </c>
    </row>
    <row r="144" spans="1:6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2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2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2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 x14ac:dyDescent="0.25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 x14ac:dyDescent="0.25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 x14ac:dyDescent="0.25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 x14ac:dyDescent="0.25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 x14ac:dyDescent="0.25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 x14ac:dyDescent="0.25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 x14ac:dyDescent="0.25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 x14ac:dyDescent="0.25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 x14ac:dyDescent="0.25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 x14ac:dyDescent="0.25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  <row r="1847" spans="1:10" x14ac:dyDescent="0.25">
      <c r="A1847" s="78"/>
      <c r="B1847" s="78"/>
      <c r="C1847" s="78"/>
      <c r="D1847" s="73"/>
      <c r="E1847" s="78"/>
      <c r="F1847" s="78"/>
      <c r="G1847" s="78"/>
      <c r="H1847" s="78"/>
      <c r="I1847" s="79"/>
      <c r="J1847" s="80"/>
    </row>
    <row r="1848" spans="1:10" x14ac:dyDescent="0.25">
      <c r="A1848" s="78"/>
      <c r="B1848" s="78"/>
      <c r="C1848" s="78"/>
      <c r="D1848" s="73"/>
      <c r="E1848" s="78"/>
      <c r="F1848" s="78"/>
      <c r="G1848" s="78"/>
      <c r="H1848" s="78"/>
      <c r="I1848" s="79"/>
      <c r="J1848" s="80"/>
    </row>
    <row r="1849" spans="1:10" x14ac:dyDescent="0.25">
      <c r="A1849" s="78"/>
      <c r="B1849" s="78"/>
      <c r="C1849" s="78"/>
      <c r="D1849" s="73"/>
      <c r="E1849" s="78"/>
      <c r="F1849" s="78"/>
      <c r="G1849" s="78"/>
      <c r="H1849" s="78"/>
      <c r="I1849" s="79"/>
      <c r="J1849" s="80"/>
    </row>
    <row r="1850" spans="1:10" x14ac:dyDescent="0.25">
      <c r="A1850" s="78"/>
      <c r="B1850" s="78"/>
      <c r="C1850" s="78"/>
      <c r="D1850" s="73"/>
      <c r="E1850" s="78"/>
      <c r="F1850" s="78"/>
      <c r="G1850" s="78"/>
      <c r="H1850" s="78"/>
      <c r="I1850" s="79"/>
      <c r="J1850" s="80"/>
    </row>
    <row r="1851" spans="1:10" x14ac:dyDescent="0.25">
      <c r="A1851" s="78"/>
      <c r="B1851" s="78"/>
      <c r="C1851" s="78"/>
      <c r="D1851" s="73"/>
      <c r="E1851" s="78"/>
      <c r="F1851" s="78"/>
      <c r="G1851" s="78"/>
      <c r="H1851" s="78"/>
      <c r="I1851" s="79"/>
      <c r="J1851" s="80"/>
    </row>
    <row r="1852" spans="1:10" x14ac:dyDescent="0.25">
      <c r="A1852" s="78"/>
      <c r="B1852" s="78"/>
      <c r="C1852" s="78"/>
      <c r="D1852" s="73"/>
      <c r="E1852" s="78"/>
      <c r="F1852" s="78"/>
      <c r="G1852" s="78"/>
      <c r="H1852" s="78"/>
      <c r="I1852" s="79"/>
      <c r="J1852" s="80"/>
    </row>
    <row r="1853" spans="1:10" x14ac:dyDescent="0.25">
      <c r="A1853" s="78"/>
      <c r="B1853" s="78"/>
      <c r="C1853" s="78"/>
      <c r="D1853" s="73"/>
      <c r="E1853" s="78"/>
      <c r="F1853" s="78"/>
      <c r="G1853" s="78"/>
      <c r="H1853" s="78"/>
      <c r="I1853" s="79"/>
      <c r="J1853" s="80"/>
    </row>
    <row r="1854" spans="1:10" x14ac:dyDescent="0.25">
      <c r="A1854" s="78"/>
      <c r="B1854" s="78"/>
      <c r="C1854" s="78"/>
      <c r="D1854" s="73"/>
      <c r="E1854" s="78"/>
      <c r="F1854" s="78"/>
      <c r="G1854" s="78"/>
      <c r="H1854" s="78"/>
      <c r="I1854" s="79"/>
      <c r="J1854" s="80"/>
    </row>
    <row r="1855" spans="1:10" x14ac:dyDescent="0.25">
      <c r="A1855" s="78"/>
      <c r="B1855" s="78"/>
      <c r="C1855" s="78"/>
      <c r="D1855" s="73"/>
      <c r="E1855" s="78"/>
      <c r="F1855" s="78"/>
      <c r="G1855" s="78"/>
      <c r="H1855" s="78"/>
      <c r="I1855" s="79"/>
      <c r="J1855" s="80"/>
    </row>
    <row r="1856" spans="1:10" x14ac:dyDescent="0.25">
      <c r="A1856" s="78"/>
      <c r="B1856" s="78"/>
      <c r="C1856" s="78"/>
      <c r="D1856" s="73"/>
      <c r="E1856" s="78"/>
      <c r="F1856" s="78"/>
      <c r="G1856" s="78"/>
      <c r="H1856" s="78"/>
      <c r="I1856" s="79"/>
      <c r="J1856" s="80"/>
    </row>
    <row r="1857" spans="1:10" x14ac:dyDescent="0.25">
      <c r="A1857" s="78"/>
      <c r="B1857" s="78"/>
      <c r="C1857" s="78"/>
      <c r="D1857" s="73"/>
      <c r="E1857" s="78"/>
      <c r="F1857" s="78"/>
      <c r="G1857" s="78"/>
      <c r="H1857" s="78"/>
      <c r="I1857" s="79"/>
      <c r="J1857" s="80"/>
    </row>
    <row r="1858" spans="1:10" x14ac:dyDescent="0.25">
      <c r="A1858" s="78"/>
      <c r="B1858" s="78"/>
      <c r="C1858" s="78"/>
      <c r="D1858" s="73"/>
      <c r="E1858" s="78"/>
      <c r="F1858" s="78"/>
      <c r="G1858" s="78"/>
      <c r="H1858" s="78"/>
      <c r="I1858" s="79"/>
      <c r="J1858" s="80"/>
    </row>
    <row r="1859" spans="1:10" x14ac:dyDescent="0.25">
      <c r="A1859" s="78"/>
      <c r="B1859" s="78"/>
      <c r="C1859" s="78"/>
      <c r="D1859" s="73"/>
      <c r="E1859" s="78"/>
      <c r="F1859" s="78"/>
      <c r="G1859" s="78"/>
      <c r="H1859" s="78"/>
      <c r="I1859" s="79"/>
      <c r="J1859" s="80"/>
    </row>
    <row r="1860" spans="1:10" x14ac:dyDescent="0.25">
      <c r="A1860" s="78"/>
      <c r="B1860" s="78"/>
      <c r="C1860" s="78"/>
      <c r="D1860" s="73"/>
      <c r="E1860" s="78"/>
      <c r="F1860" s="78"/>
      <c r="G1860" s="78"/>
      <c r="H1860" s="78"/>
      <c r="I1860" s="79"/>
      <c r="J1860" s="80"/>
    </row>
    <row r="1861" spans="1:10" x14ac:dyDescent="0.25">
      <c r="A1861" s="78"/>
      <c r="B1861" s="78"/>
      <c r="C1861" s="78"/>
      <c r="D1861" s="73"/>
      <c r="E1861" s="78"/>
      <c r="F1861" s="78"/>
      <c r="G1861" s="78"/>
      <c r="H1861" s="78"/>
      <c r="I1861" s="79"/>
      <c r="J1861" s="80"/>
    </row>
    <row r="1862" spans="1:10" x14ac:dyDescent="0.25">
      <c r="A1862" s="78"/>
      <c r="B1862" s="78"/>
      <c r="C1862" s="78"/>
      <c r="D1862" s="73"/>
      <c r="E1862" s="78"/>
      <c r="F1862" s="78"/>
      <c r="G1862" s="78"/>
      <c r="H1862" s="78"/>
      <c r="I1862" s="79"/>
      <c r="J1862" s="80"/>
    </row>
    <row r="1863" spans="1:10" x14ac:dyDescent="0.25">
      <c r="A1863" s="78"/>
      <c r="B1863" s="78"/>
      <c r="C1863" s="78"/>
      <c r="D1863" s="73"/>
      <c r="E1863" s="78"/>
      <c r="F1863" s="78"/>
      <c r="G1863" s="78"/>
      <c r="H1863" s="78"/>
      <c r="I1863" s="79"/>
      <c r="J1863" s="80"/>
    </row>
    <row r="1864" spans="1:10" x14ac:dyDescent="0.25">
      <c r="A1864" s="78"/>
      <c r="B1864" s="78"/>
      <c r="C1864" s="78"/>
      <c r="D1864" s="73"/>
      <c r="E1864" s="78"/>
      <c r="F1864" s="78"/>
      <c r="G1864" s="78"/>
      <c r="H1864" s="78"/>
      <c r="I1864" s="79"/>
      <c r="J1864" s="80"/>
    </row>
    <row r="1865" spans="1:10" x14ac:dyDescent="0.25">
      <c r="A1865" s="78"/>
      <c r="B1865" s="78"/>
      <c r="C1865" s="78"/>
      <c r="D1865" s="73"/>
      <c r="E1865" s="78"/>
      <c r="F1865" s="78"/>
      <c r="G1865" s="78"/>
      <c r="H1865" s="78"/>
      <c r="I1865" s="79"/>
      <c r="J1865" s="80"/>
    </row>
    <row r="1866" spans="1:10" x14ac:dyDescent="0.25">
      <c r="A1866" s="78"/>
      <c r="B1866" s="78"/>
      <c r="C1866" s="78"/>
      <c r="D1866" s="73"/>
      <c r="E1866" s="78"/>
      <c r="F1866" s="78"/>
      <c r="G1866" s="78"/>
      <c r="H1866" s="78"/>
      <c r="I1866" s="79"/>
      <c r="J1866" s="80"/>
    </row>
    <row r="1867" spans="1:10" x14ac:dyDescent="0.25">
      <c r="A1867" s="78"/>
      <c r="B1867" s="78"/>
      <c r="C1867" s="78"/>
      <c r="D1867" s="73"/>
      <c r="E1867" s="78"/>
      <c r="F1867" s="78"/>
      <c r="G1867" s="78"/>
      <c r="H1867" s="78"/>
      <c r="I1867" s="79"/>
      <c r="J1867" s="80"/>
    </row>
    <row r="1868" spans="1:10" x14ac:dyDescent="0.25">
      <c r="A1868" s="78"/>
      <c r="B1868" s="78"/>
      <c r="C1868" s="78"/>
      <c r="D1868" s="73"/>
      <c r="E1868" s="78"/>
      <c r="F1868" s="78"/>
      <c r="G1868" s="78"/>
      <c r="H1868" s="78"/>
      <c r="I1868" s="79"/>
      <c r="J1868" s="80"/>
    </row>
    <row r="1869" spans="1:10" x14ac:dyDescent="0.25">
      <c r="A1869" s="78"/>
      <c r="B1869" s="78"/>
      <c r="C1869" s="78"/>
      <c r="D1869" s="73"/>
      <c r="E1869" s="78"/>
      <c r="F1869" s="78"/>
      <c r="G1869" s="78"/>
      <c r="H1869" s="78"/>
      <c r="I1869" s="79"/>
      <c r="J1869" s="80"/>
    </row>
    <row r="1870" spans="1:10" x14ac:dyDescent="0.25">
      <c r="A1870" s="78"/>
      <c r="B1870" s="78"/>
      <c r="C1870" s="78"/>
      <c r="D1870" s="73"/>
      <c r="E1870" s="78"/>
      <c r="F1870" s="78"/>
      <c r="G1870" s="78"/>
      <c r="H1870" s="78"/>
      <c r="I1870" s="79"/>
      <c r="J1870" s="80"/>
    </row>
    <row r="1871" spans="1:10" x14ac:dyDescent="0.25">
      <c r="A1871" s="78"/>
      <c r="B1871" s="78"/>
      <c r="C1871" s="78"/>
      <c r="D1871" s="73"/>
      <c r="E1871" s="78"/>
      <c r="F1871" s="78"/>
      <c r="G1871" s="78"/>
      <c r="H1871" s="78"/>
      <c r="I1871" s="79"/>
      <c r="J1871" s="80"/>
    </row>
    <row r="1872" spans="1:10" x14ac:dyDescent="0.25">
      <c r="A1872" s="78"/>
      <c r="B1872" s="78"/>
      <c r="C1872" s="78"/>
      <c r="D1872" s="73"/>
      <c r="E1872" s="78"/>
      <c r="F1872" s="78"/>
      <c r="G1872" s="78"/>
      <c r="H1872" s="78"/>
      <c r="I1872" s="79"/>
      <c r="J1872" s="80"/>
    </row>
    <row r="1873" spans="1:10" x14ac:dyDescent="0.25">
      <c r="A1873" s="78"/>
      <c r="B1873" s="78"/>
      <c r="C1873" s="78"/>
      <c r="D1873" s="73"/>
      <c r="E1873" s="78"/>
      <c r="F1873" s="78"/>
      <c r="G1873" s="78"/>
      <c r="H1873" s="78"/>
      <c r="I1873" s="79"/>
      <c r="J1873" s="80"/>
    </row>
    <row r="1874" spans="1:10" x14ac:dyDescent="0.25">
      <c r="A1874" s="78"/>
      <c r="B1874" s="78"/>
      <c r="C1874" s="78"/>
      <c r="D1874" s="73"/>
      <c r="E1874" s="78"/>
      <c r="F1874" s="78"/>
      <c r="G1874" s="78"/>
      <c r="H1874" s="78"/>
      <c r="I1874" s="79"/>
      <c r="J1874" s="80"/>
    </row>
    <row r="1875" spans="1:10" x14ac:dyDescent="0.25">
      <c r="A1875" s="78"/>
      <c r="B1875" s="78"/>
      <c r="C1875" s="78"/>
      <c r="D1875" s="73"/>
      <c r="E1875" s="78"/>
      <c r="F1875" s="78"/>
      <c r="G1875" s="78"/>
      <c r="H1875" s="78"/>
      <c r="I1875" s="79"/>
      <c r="J1875" s="80"/>
    </row>
    <row r="1876" spans="1:10" x14ac:dyDescent="0.25">
      <c r="A1876" s="78"/>
      <c r="B1876" s="78"/>
      <c r="C1876" s="78"/>
      <c r="D1876" s="73"/>
      <c r="E1876" s="78"/>
      <c r="F1876" s="78"/>
      <c r="G1876" s="78"/>
      <c r="H1876" s="78"/>
      <c r="I1876" s="79"/>
      <c r="J1876" s="80"/>
    </row>
    <row r="1877" spans="1:10" x14ac:dyDescent="0.25">
      <c r="A1877" s="78"/>
      <c r="B1877" s="78"/>
      <c r="C1877" s="78"/>
      <c r="D1877" s="73"/>
      <c r="E1877" s="78"/>
      <c r="F1877" s="78"/>
      <c r="G1877" s="78"/>
      <c r="H1877" s="78"/>
      <c r="I1877" s="79"/>
      <c r="J1877" s="80"/>
    </row>
    <row r="1878" spans="1:10" x14ac:dyDescent="0.25">
      <c r="A1878" s="78"/>
      <c r="B1878" s="78"/>
      <c r="C1878" s="78"/>
      <c r="D1878" s="73"/>
      <c r="E1878" s="78"/>
      <c r="F1878" s="78"/>
      <c r="G1878" s="78"/>
      <c r="H1878" s="78"/>
      <c r="I1878" s="79"/>
      <c r="J1878" s="80"/>
    </row>
    <row r="1879" spans="1:10" x14ac:dyDescent="0.25">
      <c r="A1879" s="78"/>
      <c r="B1879" s="78"/>
      <c r="C1879" s="78"/>
      <c r="D1879" s="73"/>
      <c r="E1879" s="78"/>
      <c r="F1879" s="78"/>
      <c r="G1879" s="78"/>
      <c r="H1879" s="78"/>
      <c r="I1879" s="79"/>
      <c r="J1879" s="80"/>
    </row>
    <row r="1880" spans="1:10" x14ac:dyDescent="0.25">
      <c r="A1880" s="78"/>
      <c r="B1880" s="78"/>
      <c r="C1880" s="78"/>
      <c r="D1880" s="73"/>
      <c r="E1880" s="78"/>
      <c r="F1880" s="78"/>
      <c r="G1880" s="78"/>
      <c r="H1880" s="78"/>
      <c r="I1880" s="79"/>
      <c r="J1880" s="80"/>
    </row>
    <row r="1881" spans="1:10" x14ac:dyDescent="0.25">
      <c r="A1881" s="78"/>
      <c r="B1881" s="78"/>
      <c r="C1881" s="78"/>
      <c r="D1881" s="73"/>
      <c r="E1881" s="78"/>
      <c r="F1881" s="78"/>
      <c r="G1881" s="78"/>
      <c r="H1881" s="78"/>
      <c r="I1881" s="79"/>
      <c r="J1881" s="80"/>
    </row>
    <row r="1882" spans="1:10" x14ac:dyDescent="0.25">
      <c r="A1882" s="78"/>
      <c r="B1882" s="78"/>
      <c r="C1882" s="78"/>
      <c r="D1882" s="73"/>
      <c r="E1882" s="78"/>
      <c r="F1882" s="78"/>
      <c r="G1882" s="78"/>
      <c r="H1882" s="78"/>
      <c r="I1882" s="79"/>
      <c r="J1882" s="80"/>
    </row>
    <row r="1883" spans="1:10" x14ac:dyDescent="0.25">
      <c r="A1883" s="78"/>
      <c r="B1883" s="78"/>
      <c r="C1883" s="78"/>
      <c r="D1883" s="73"/>
      <c r="E1883" s="78"/>
      <c r="F1883" s="78"/>
      <c r="G1883" s="78"/>
      <c r="H1883" s="78"/>
      <c r="I1883" s="79"/>
      <c r="J1883" s="80"/>
    </row>
    <row r="1884" spans="1:10" x14ac:dyDescent="0.25">
      <c r="A1884" s="78"/>
      <c r="B1884" s="78"/>
      <c r="C1884" s="78"/>
      <c r="D1884" s="73"/>
      <c r="E1884" s="78"/>
      <c r="F1884" s="78"/>
      <c r="G1884" s="78"/>
      <c r="H1884" s="78"/>
      <c r="I1884" s="79"/>
      <c r="J1884" s="80"/>
    </row>
    <row r="1885" spans="1:10" x14ac:dyDescent="0.25">
      <c r="A1885" s="78"/>
      <c r="B1885" s="78"/>
      <c r="C1885" s="78"/>
      <c r="D1885" s="73"/>
      <c r="E1885" s="78"/>
      <c r="F1885" s="78"/>
      <c r="G1885" s="78"/>
      <c r="H1885" s="78"/>
      <c r="I1885" s="79"/>
      <c r="J1885" s="80"/>
    </row>
    <row r="1886" spans="1:10" x14ac:dyDescent="0.25">
      <c r="A1886" s="78"/>
      <c r="B1886" s="78"/>
      <c r="C1886" s="78"/>
      <c r="D1886" s="73"/>
      <c r="E1886" s="78"/>
      <c r="F1886" s="78"/>
      <c r="G1886" s="78"/>
      <c r="H1886" s="78"/>
      <c r="I1886" s="79"/>
      <c r="J1886" s="80"/>
    </row>
    <row r="1887" spans="1:10" x14ac:dyDescent="0.25">
      <c r="A1887" s="78"/>
      <c r="B1887" s="78"/>
      <c r="C1887" s="78"/>
      <c r="D1887" s="73"/>
      <c r="E1887" s="78"/>
      <c r="F1887" s="78"/>
      <c r="G1887" s="78"/>
      <c r="H1887" s="78"/>
      <c r="I1887" s="79"/>
      <c r="J1887" s="80"/>
    </row>
    <row r="1888" spans="1:10" x14ac:dyDescent="0.25">
      <c r="A1888" s="78"/>
      <c r="B1888" s="78"/>
      <c r="C1888" s="78"/>
      <c r="D1888" s="73"/>
      <c r="E1888" s="78"/>
      <c r="F1888" s="78"/>
      <c r="G1888" s="78"/>
      <c r="H1888" s="78"/>
      <c r="I1888" s="79"/>
      <c r="J1888" s="80"/>
    </row>
    <row r="1889" spans="1:10" x14ac:dyDescent="0.25">
      <c r="A1889" s="78"/>
      <c r="B1889" s="78"/>
      <c r="C1889" s="78"/>
      <c r="D1889" s="73"/>
      <c r="E1889" s="78"/>
      <c r="F1889" s="78"/>
      <c r="G1889" s="78"/>
      <c r="H1889" s="78"/>
      <c r="I1889" s="79"/>
      <c r="J1889" s="80"/>
    </row>
    <row r="1890" spans="1:10" x14ac:dyDescent="0.25">
      <c r="A1890" s="78"/>
      <c r="B1890" s="78"/>
      <c r="C1890" s="78"/>
      <c r="D1890" s="73"/>
      <c r="E1890" s="78"/>
      <c r="F1890" s="78"/>
      <c r="G1890" s="78"/>
      <c r="H1890" s="78"/>
      <c r="I1890" s="79"/>
      <c r="J1890" s="80"/>
    </row>
    <row r="1891" spans="1:10" x14ac:dyDescent="0.25">
      <c r="A1891" s="78"/>
      <c r="B1891" s="78"/>
      <c r="C1891" s="78"/>
      <c r="D1891" s="73"/>
      <c r="E1891" s="78"/>
      <c r="F1891" s="78"/>
      <c r="G1891" s="78"/>
      <c r="H1891" s="78"/>
      <c r="I1891" s="79"/>
      <c r="J1891" s="80"/>
    </row>
    <row r="1892" spans="1:10" x14ac:dyDescent="0.25">
      <c r="A1892" s="78"/>
      <c r="B1892" s="78"/>
      <c r="C1892" s="78"/>
      <c r="D1892" s="73"/>
      <c r="E1892" s="78"/>
      <c r="F1892" s="78"/>
      <c r="G1892" s="78"/>
      <c r="H1892" s="78"/>
      <c r="I1892" s="79"/>
      <c r="J1892" s="80"/>
    </row>
    <row r="1893" spans="1:10" x14ac:dyDescent="0.25">
      <c r="A1893" s="78"/>
      <c r="B1893" s="78"/>
      <c r="C1893" s="78"/>
      <c r="D1893" s="73"/>
      <c r="E1893" s="78"/>
      <c r="F1893" s="78"/>
      <c r="G1893" s="78"/>
      <c r="H1893" s="78"/>
      <c r="I1893" s="79"/>
      <c r="J1893" s="80"/>
    </row>
    <row r="1894" spans="1:10" x14ac:dyDescent="0.25">
      <c r="A1894" s="78"/>
      <c r="B1894" s="78"/>
      <c r="C1894" s="78"/>
      <c r="D1894" s="73"/>
      <c r="E1894" s="78"/>
      <c r="F1894" s="78"/>
      <c r="G1894" s="78"/>
      <c r="H1894" s="78"/>
      <c r="I1894" s="79"/>
      <c r="J1894" s="80"/>
    </row>
    <row r="1895" spans="1:10" x14ac:dyDescent="0.25">
      <c r="A1895" s="78"/>
      <c r="B1895" s="78"/>
      <c r="C1895" s="78"/>
      <c r="D1895" s="73"/>
      <c r="E1895" s="78"/>
      <c r="F1895" s="78"/>
      <c r="G1895" s="78"/>
      <c r="H1895" s="78"/>
      <c r="I1895" s="79"/>
      <c r="J1895" s="80"/>
    </row>
    <row r="1896" spans="1:10" x14ac:dyDescent="0.25">
      <c r="A1896" s="78"/>
      <c r="B1896" s="78"/>
      <c r="C1896" s="78"/>
      <c r="D1896" s="73"/>
      <c r="E1896" s="78"/>
      <c r="F1896" s="78"/>
      <c r="G1896" s="78"/>
      <c r="H1896" s="78"/>
      <c r="I1896" s="79"/>
      <c r="J1896" s="80"/>
    </row>
    <row r="1897" spans="1:10" x14ac:dyDescent="0.25">
      <c r="A1897" s="78"/>
      <c r="B1897" s="78"/>
      <c r="C1897" s="78"/>
      <c r="D1897" s="73"/>
      <c r="E1897" s="78"/>
      <c r="F1897" s="78"/>
      <c r="G1897" s="78"/>
      <c r="H1897" s="78"/>
      <c r="I1897" s="79"/>
      <c r="J1897" s="80"/>
    </row>
    <row r="1898" spans="1:10" x14ac:dyDescent="0.25">
      <c r="A1898" s="78"/>
      <c r="B1898" s="78"/>
      <c r="C1898" s="78"/>
      <c r="D1898" s="73"/>
      <c r="E1898" s="78"/>
      <c r="F1898" s="78"/>
      <c r="G1898" s="78"/>
      <c r="H1898" s="78"/>
      <c r="I1898" s="79"/>
      <c r="J1898" s="80"/>
    </row>
    <row r="1899" spans="1:10" x14ac:dyDescent="0.25">
      <c r="A1899" s="78"/>
      <c r="B1899" s="78"/>
      <c r="C1899" s="78"/>
      <c r="D1899" s="73"/>
      <c r="E1899" s="78"/>
      <c r="F1899" s="78"/>
      <c r="G1899" s="78"/>
      <c r="H1899" s="78"/>
      <c r="I1899" s="79"/>
      <c r="J1899" s="80"/>
    </row>
    <row r="1900" spans="1:10" x14ac:dyDescent="0.25">
      <c r="A1900" s="78"/>
      <c r="B1900" s="78"/>
      <c r="C1900" s="78"/>
      <c r="D1900" s="73"/>
      <c r="E1900" s="78"/>
      <c r="F1900" s="78"/>
      <c r="G1900" s="78"/>
      <c r="H1900" s="78"/>
      <c r="I1900" s="79"/>
      <c r="J1900" s="80"/>
    </row>
    <row r="1901" spans="1:10" x14ac:dyDescent="0.25">
      <c r="A1901" s="78"/>
      <c r="B1901" s="78"/>
      <c r="C1901" s="78"/>
      <c r="D1901" s="73"/>
      <c r="E1901" s="78"/>
      <c r="F1901" s="78"/>
      <c r="G1901" s="78"/>
      <c r="H1901" s="78"/>
      <c r="I1901" s="79"/>
      <c r="J1901" s="80"/>
    </row>
    <row r="1902" spans="1:10" x14ac:dyDescent="0.25">
      <c r="A1902" s="78"/>
      <c r="B1902" s="78"/>
      <c r="C1902" s="78"/>
      <c r="D1902" s="73"/>
      <c r="E1902" s="78"/>
      <c r="F1902" s="78"/>
      <c r="G1902" s="78"/>
      <c r="H1902" s="78"/>
      <c r="I1902" s="79"/>
      <c r="J1902" s="80"/>
    </row>
    <row r="1903" spans="1:10" x14ac:dyDescent="0.25">
      <c r="A1903" s="78"/>
      <c r="B1903" s="78"/>
      <c r="C1903" s="78"/>
      <c r="D1903" s="73"/>
      <c r="E1903" s="78"/>
      <c r="F1903" s="78"/>
      <c r="G1903" s="78"/>
      <c r="H1903" s="78"/>
      <c r="I1903" s="79"/>
      <c r="J1903" s="80"/>
    </row>
    <row r="1904" spans="1:10" x14ac:dyDescent="0.25">
      <c r="A1904" s="78"/>
      <c r="B1904" s="78"/>
      <c r="C1904" s="78"/>
      <c r="D1904" s="73"/>
      <c r="E1904" s="78"/>
      <c r="F1904" s="78"/>
      <c r="G1904" s="78"/>
      <c r="H1904" s="78"/>
      <c r="I1904" s="79"/>
      <c r="J1904" s="80"/>
    </row>
    <row r="1905" spans="1:10" x14ac:dyDescent="0.25">
      <c r="A1905" s="78"/>
      <c r="B1905" s="78"/>
      <c r="C1905" s="78"/>
      <c r="D1905" s="73"/>
      <c r="E1905" s="78"/>
      <c r="F1905" s="78"/>
      <c r="G1905" s="78"/>
      <c r="H1905" s="78"/>
      <c r="I1905" s="79"/>
      <c r="J1905" s="80"/>
    </row>
    <row r="1906" spans="1:10" x14ac:dyDescent="0.25">
      <c r="A1906" s="78"/>
      <c r="B1906" s="78"/>
      <c r="C1906" s="78"/>
      <c r="D1906" s="73"/>
      <c r="E1906" s="78"/>
      <c r="F1906" s="78"/>
      <c r="G1906" s="78"/>
      <c r="H1906" s="78"/>
      <c r="I1906" s="79"/>
      <c r="J1906" s="80"/>
    </row>
    <row r="1907" spans="1:10" x14ac:dyDescent="0.25">
      <c r="A1907" s="78"/>
      <c r="B1907" s="78"/>
      <c r="C1907" s="78"/>
      <c r="D1907" s="73"/>
      <c r="E1907" s="78"/>
      <c r="F1907" s="78"/>
      <c r="G1907" s="78"/>
      <c r="H1907" s="78"/>
      <c r="I1907" s="79"/>
      <c r="J1907" s="80"/>
    </row>
    <row r="1908" spans="1:10" x14ac:dyDescent="0.25">
      <c r="A1908" s="78"/>
      <c r="B1908" s="78"/>
      <c r="C1908" s="78"/>
      <c r="D1908" s="73"/>
      <c r="E1908" s="78"/>
      <c r="F1908" s="78"/>
      <c r="G1908" s="78"/>
      <c r="H1908" s="78"/>
      <c r="I1908" s="79"/>
      <c r="J1908" s="80"/>
    </row>
    <row r="1909" spans="1:10" x14ac:dyDescent="0.25">
      <c r="A1909" s="78"/>
      <c r="B1909" s="78"/>
      <c r="C1909" s="78"/>
      <c r="D1909" s="73"/>
      <c r="E1909" s="78"/>
      <c r="F1909" s="78"/>
      <c r="G1909" s="78"/>
      <c r="H1909" s="78"/>
      <c r="I1909" s="79"/>
      <c r="J1909" s="80"/>
    </row>
    <row r="1910" spans="1:10" x14ac:dyDescent="0.25">
      <c r="A1910" s="78"/>
      <c r="B1910" s="78"/>
      <c r="C1910" s="78"/>
      <c r="D1910" s="73"/>
      <c r="E1910" s="78"/>
      <c r="F1910" s="78"/>
      <c r="G1910" s="78"/>
      <c r="H1910" s="78"/>
      <c r="I1910" s="79"/>
      <c r="J1910" s="80"/>
    </row>
    <row r="1911" spans="1:10" x14ac:dyDescent="0.25">
      <c r="A1911" s="78"/>
      <c r="B1911" s="78"/>
      <c r="C1911" s="78"/>
      <c r="D1911" s="73"/>
      <c r="E1911" s="78"/>
      <c r="F1911" s="78"/>
      <c r="G1911" s="78"/>
      <c r="H1911" s="78"/>
      <c r="I1911" s="79"/>
      <c r="J1911" s="80"/>
    </row>
    <row r="1912" spans="1:10" x14ac:dyDescent="0.25">
      <c r="A1912" s="78"/>
      <c r="B1912" s="78"/>
      <c r="C1912" s="78"/>
      <c r="D1912" s="73"/>
      <c r="E1912" s="78"/>
      <c r="F1912" s="78"/>
      <c r="G1912" s="78"/>
      <c r="H1912" s="78"/>
      <c r="I1912" s="79"/>
      <c r="J1912" s="80"/>
    </row>
    <row r="1913" spans="1:10" x14ac:dyDescent="0.25">
      <c r="A1913" s="78"/>
      <c r="B1913" s="78"/>
      <c r="C1913" s="78"/>
      <c r="D1913" s="73"/>
      <c r="E1913" s="78"/>
      <c r="F1913" s="78"/>
      <c r="G1913" s="78"/>
      <c r="H1913" s="78"/>
      <c r="I1913" s="79"/>
      <c r="J1913" s="80"/>
    </row>
    <row r="1914" spans="1:10" x14ac:dyDescent="0.25">
      <c r="A1914" s="78"/>
      <c r="B1914" s="78"/>
      <c r="C1914" s="78"/>
      <c r="D1914" s="73"/>
      <c r="E1914" s="78"/>
      <c r="F1914" s="78"/>
      <c r="G1914" s="78"/>
      <c r="H1914" s="78"/>
      <c r="I1914" s="79"/>
      <c r="J1914" s="80"/>
    </row>
    <row r="1915" spans="1:10" x14ac:dyDescent="0.25">
      <c r="A1915" s="78"/>
      <c r="B1915" s="78"/>
      <c r="C1915" s="78"/>
      <c r="D1915" s="73"/>
      <c r="E1915" s="78"/>
      <c r="F1915" s="78"/>
      <c r="G1915" s="78"/>
      <c r="H1915" s="78"/>
      <c r="I1915" s="79"/>
      <c r="J1915" s="80"/>
    </row>
    <row r="1916" spans="1:10" x14ac:dyDescent="0.25">
      <c r="A1916" s="78"/>
      <c r="B1916" s="78"/>
      <c r="C1916" s="78"/>
      <c r="D1916" s="73"/>
      <c r="E1916" s="78"/>
      <c r="F1916" s="78"/>
      <c r="G1916" s="78"/>
      <c r="H1916" s="78"/>
      <c r="I1916" s="79"/>
      <c r="J1916" s="80"/>
    </row>
    <row r="1917" spans="1:10" x14ac:dyDescent="0.25">
      <c r="A1917" s="78"/>
      <c r="B1917" s="78"/>
      <c r="C1917" s="78"/>
      <c r="D1917" s="73"/>
      <c r="E1917" s="78"/>
      <c r="F1917" s="78"/>
      <c r="G1917" s="78"/>
      <c r="H1917" s="78"/>
      <c r="I1917" s="79"/>
      <c r="J1917" s="80"/>
    </row>
    <row r="1918" spans="1:10" x14ac:dyDescent="0.25">
      <c r="A1918" s="78"/>
      <c r="B1918" s="78"/>
      <c r="C1918" s="78"/>
      <c r="D1918" s="73"/>
      <c r="E1918" s="78"/>
      <c r="F1918" s="78"/>
      <c r="G1918" s="78"/>
      <c r="H1918" s="78"/>
      <c r="I1918" s="79"/>
      <c r="J1918" s="80"/>
    </row>
    <row r="1919" spans="1:10" x14ac:dyDescent="0.25">
      <c r="A1919" s="78"/>
      <c r="B1919" s="78"/>
      <c r="C1919" s="78"/>
      <c r="D1919" s="73"/>
      <c r="E1919" s="78"/>
      <c r="F1919" s="78"/>
      <c r="G1919" s="78"/>
      <c r="H1919" s="78"/>
      <c r="I1919" s="79"/>
      <c r="J1919" s="80"/>
    </row>
    <row r="1920" spans="1:10" x14ac:dyDescent="0.25">
      <c r="A1920" s="78"/>
      <c r="B1920" s="78"/>
      <c r="C1920" s="78"/>
      <c r="D1920" s="73"/>
      <c r="E1920" s="78"/>
      <c r="F1920" s="78"/>
      <c r="G1920" s="78"/>
      <c r="H1920" s="78"/>
      <c r="I1920" s="79"/>
      <c r="J1920" s="80"/>
    </row>
    <row r="1921" spans="1:10" x14ac:dyDescent="0.25">
      <c r="A1921" s="78"/>
      <c r="B1921" s="78"/>
      <c r="C1921" s="78"/>
      <c r="D1921" s="73"/>
      <c r="E1921" s="78"/>
      <c r="F1921" s="78"/>
      <c r="G1921" s="78"/>
      <c r="H1921" s="78"/>
      <c r="I1921" s="79"/>
      <c r="J1921" s="80"/>
    </row>
    <row r="1922" spans="1:10" x14ac:dyDescent="0.25">
      <c r="A1922" s="78"/>
      <c r="B1922" s="78"/>
      <c r="C1922" s="78"/>
      <c r="D1922" s="73"/>
      <c r="E1922" s="78"/>
      <c r="F1922" s="78"/>
      <c r="G1922" s="78"/>
      <c r="H1922" s="78"/>
      <c r="I1922" s="79"/>
      <c r="J1922" s="80"/>
    </row>
    <row r="1923" spans="1:10" x14ac:dyDescent="0.25">
      <c r="A1923" s="78"/>
      <c r="B1923" s="78"/>
      <c r="C1923" s="78"/>
      <c r="D1923" s="73"/>
      <c r="E1923" s="78"/>
      <c r="F1923" s="78"/>
      <c r="G1923" s="78"/>
      <c r="H1923" s="78"/>
      <c r="I1923" s="79"/>
      <c r="J1923" s="80"/>
    </row>
    <row r="1924" spans="1:10" x14ac:dyDescent="0.25">
      <c r="A1924" s="78"/>
      <c r="B1924" s="78"/>
      <c r="C1924" s="78"/>
      <c r="D1924" s="73"/>
      <c r="E1924" s="78"/>
      <c r="F1924" s="78"/>
      <c r="G1924" s="78"/>
      <c r="H1924" s="78"/>
      <c r="I1924" s="79"/>
      <c r="J1924" s="80"/>
    </row>
    <row r="1925" spans="1:10" x14ac:dyDescent="0.25">
      <c r="A1925" s="78"/>
      <c r="B1925" s="78"/>
      <c r="C1925" s="78"/>
      <c r="D1925" s="73"/>
      <c r="E1925" s="78"/>
      <c r="F1925" s="78"/>
      <c r="G1925" s="78"/>
      <c r="H1925" s="78"/>
      <c r="I1925" s="79"/>
      <c r="J1925" s="80"/>
    </row>
    <row r="1926" spans="1:10" x14ac:dyDescent="0.25">
      <c r="A1926" s="78"/>
      <c r="B1926" s="78"/>
      <c r="C1926" s="78"/>
      <c r="D1926" s="73"/>
      <c r="E1926" s="78"/>
      <c r="F1926" s="78"/>
      <c r="G1926" s="78"/>
      <c r="H1926" s="78"/>
      <c r="I1926" s="79"/>
      <c r="J1926" s="80"/>
    </row>
    <row r="1927" spans="1:10" x14ac:dyDescent="0.25">
      <c r="A1927" s="78"/>
      <c r="B1927" s="78"/>
      <c r="C1927" s="78"/>
      <c r="D1927" s="73"/>
      <c r="E1927" s="78"/>
      <c r="F1927" s="78"/>
      <c r="G1927" s="78"/>
      <c r="H1927" s="78"/>
      <c r="I1927" s="79"/>
      <c r="J1927" s="80"/>
    </row>
    <row r="1928" spans="1:10" x14ac:dyDescent="0.25">
      <c r="A1928" s="78"/>
      <c r="B1928" s="78"/>
      <c r="C1928" s="78"/>
      <c r="D1928" s="73"/>
      <c r="E1928" s="78"/>
      <c r="F1928" s="78"/>
      <c r="G1928" s="78"/>
      <c r="H1928" s="78"/>
      <c r="I1928" s="79"/>
      <c r="J1928" s="80"/>
    </row>
    <row r="1929" spans="1:10" x14ac:dyDescent="0.25">
      <c r="A1929" s="78"/>
      <c r="B1929" s="78"/>
      <c r="C1929" s="78"/>
      <c r="D1929" s="73"/>
      <c r="E1929" s="78"/>
      <c r="F1929" s="78"/>
      <c r="G1929" s="78"/>
      <c r="H1929" s="78"/>
      <c r="I1929" s="79"/>
      <c r="J1929" s="80"/>
    </row>
    <row r="1930" spans="1:10" x14ac:dyDescent="0.25">
      <c r="A1930" s="78"/>
      <c r="B1930" s="78"/>
      <c r="C1930" s="78"/>
      <c r="D1930" s="73"/>
      <c r="E1930" s="78"/>
      <c r="F1930" s="78"/>
      <c r="G1930" s="78"/>
      <c r="H1930" s="78"/>
      <c r="I1930" s="79"/>
      <c r="J1930" s="80"/>
    </row>
    <row r="1931" spans="1:10" x14ac:dyDescent="0.25">
      <c r="A1931" s="78"/>
      <c r="B1931" s="78"/>
      <c r="C1931" s="78"/>
      <c r="D1931" s="73"/>
      <c r="E1931" s="78"/>
      <c r="F1931" s="78"/>
      <c r="G1931" s="78"/>
      <c r="H1931" s="78"/>
      <c r="I1931" s="79"/>
      <c r="J1931" s="80"/>
    </row>
    <row r="1932" spans="1:10" x14ac:dyDescent="0.25">
      <c r="A1932" s="78"/>
      <c r="B1932" s="78"/>
      <c r="C1932" s="78"/>
      <c r="D1932" s="73"/>
      <c r="E1932" s="78"/>
      <c r="F1932" s="78"/>
      <c r="G1932" s="78"/>
      <c r="H1932" s="78"/>
      <c r="I1932" s="79"/>
      <c r="J1932" s="80"/>
    </row>
    <row r="1933" spans="1:10" x14ac:dyDescent="0.25">
      <c r="A1933" s="78"/>
      <c r="B1933" s="78"/>
      <c r="C1933" s="78"/>
      <c r="D1933" s="73"/>
      <c r="E1933" s="78"/>
      <c r="F1933" s="78"/>
      <c r="G1933" s="78"/>
      <c r="H1933" s="78"/>
      <c r="I1933" s="79"/>
      <c r="J1933" s="80"/>
    </row>
    <row r="1934" spans="1:10" x14ac:dyDescent="0.25">
      <c r="A1934" s="78"/>
      <c r="B1934" s="78"/>
      <c r="C1934" s="78"/>
      <c r="D1934" s="73"/>
      <c r="E1934" s="78"/>
      <c r="F1934" s="78"/>
      <c r="G1934" s="78"/>
      <c r="H1934" s="78"/>
      <c r="I1934" s="79"/>
      <c r="J1934" s="80"/>
    </row>
    <row r="1935" spans="1:10" x14ac:dyDescent="0.25">
      <c r="A1935" s="78"/>
      <c r="B1935" s="78"/>
      <c r="C1935" s="78"/>
      <c r="D1935" s="73"/>
      <c r="E1935" s="78"/>
      <c r="F1935" s="78"/>
      <c r="G1935" s="78"/>
      <c r="H1935" s="78"/>
      <c r="I1935" s="79"/>
      <c r="J1935" s="80"/>
    </row>
    <row r="1936" spans="1:10" x14ac:dyDescent="0.25">
      <c r="A1936" s="78"/>
      <c r="B1936" s="78"/>
      <c r="C1936" s="78"/>
      <c r="D1936" s="73"/>
      <c r="E1936" s="78"/>
      <c r="F1936" s="78"/>
      <c r="G1936" s="78"/>
      <c r="H1936" s="78"/>
      <c r="I1936" s="79"/>
      <c r="J1936" s="80"/>
    </row>
    <row r="1937" spans="1:10" x14ac:dyDescent="0.25">
      <c r="A1937" s="78"/>
      <c r="B1937" s="78"/>
      <c r="C1937" s="78"/>
      <c r="D1937" s="73"/>
      <c r="E1937" s="78"/>
      <c r="F1937" s="78"/>
      <c r="G1937" s="78"/>
      <c r="H1937" s="78"/>
      <c r="I1937" s="79"/>
      <c r="J1937" s="80"/>
    </row>
    <row r="1938" spans="1:10" x14ac:dyDescent="0.25">
      <c r="A1938" s="78"/>
      <c r="B1938" s="78"/>
      <c r="C1938" s="78"/>
      <c r="D1938" s="73"/>
      <c r="E1938" s="78"/>
      <c r="F1938" s="78"/>
      <c r="G1938" s="78"/>
      <c r="H1938" s="78"/>
      <c r="I1938" s="79"/>
      <c r="J1938" s="80"/>
    </row>
    <row r="1939" spans="1:10" x14ac:dyDescent="0.25">
      <c r="A1939" s="78"/>
      <c r="B1939" s="78"/>
      <c r="C1939" s="78"/>
      <c r="D1939" s="73"/>
      <c r="E1939" s="78"/>
      <c r="F1939" s="78"/>
      <c r="G1939" s="78"/>
      <c r="H1939" s="78"/>
      <c r="I1939" s="79"/>
      <c r="J1939" s="80"/>
    </row>
    <row r="1940" spans="1:10" x14ac:dyDescent="0.25">
      <c r="A1940" s="78"/>
      <c r="B1940" s="78"/>
      <c r="C1940" s="78"/>
      <c r="D1940" s="73"/>
      <c r="E1940" s="78"/>
      <c r="F1940" s="78"/>
      <c r="G1940" s="78"/>
      <c r="H1940" s="78"/>
      <c r="I1940" s="79"/>
      <c r="J1940" s="80"/>
    </row>
    <row r="1941" spans="1:10" x14ac:dyDescent="0.25">
      <c r="A1941" s="78"/>
      <c r="B1941" s="78"/>
      <c r="C1941" s="78"/>
      <c r="D1941" s="73"/>
      <c r="E1941" s="78"/>
      <c r="F1941" s="78"/>
      <c r="G1941" s="78"/>
      <c r="H1941" s="78"/>
      <c r="I1941" s="79"/>
      <c r="J1941" s="80"/>
    </row>
    <row r="1942" spans="1:10" x14ac:dyDescent="0.25">
      <c r="A1942" s="78"/>
      <c r="B1942" s="78"/>
      <c r="C1942" s="78"/>
      <c r="D1942" s="73"/>
      <c r="E1942" s="78"/>
      <c r="F1942" s="78"/>
      <c r="G1942" s="78"/>
      <c r="H1942" s="78"/>
      <c r="I1942" s="79"/>
      <c r="J1942" s="80"/>
    </row>
    <row r="1943" spans="1:10" x14ac:dyDescent="0.25">
      <c r="A1943" s="78"/>
      <c r="B1943" s="78"/>
      <c r="C1943" s="78"/>
      <c r="D1943" s="73"/>
      <c r="E1943" s="78"/>
      <c r="F1943" s="78"/>
      <c r="G1943" s="78"/>
      <c r="H1943" s="78"/>
      <c r="I1943" s="79"/>
      <c r="J1943" s="80"/>
    </row>
  </sheetData>
  <sheetProtection algorithmName="SHA-512" hashValue="vNo+LkYoU2lZF3ZSDrqdQMSPyLMtDvQx6Sl0DpQEKs5yPF1xPnDI4IKkfXPsNf7veVKEagdqM7M79Vtx9+u0gg==" saltValue="VOHu1F1wKIFavztzp1DEoQ==" spinCount="100000" sheet="1" objects="1" scenarios="1"/>
  <autoFilter ref="A7:BH7" xr:uid="{931D9E30-B358-4F05-91B2-FC21ECD0E9B2}"/>
  <mergeCells count="48">
    <mergeCell ref="A125:K125"/>
    <mergeCell ref="A5:K5"/>
    <mergeCell ref="L125:AC125"/>
    <mergeCell ref="AD125:AS125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27:AW127"/>
    <mergeCell ref="AP126:AR126"/>
    <mergeCell ref="AT126:AV126"/>
    <mergeCell ref="AX127:BE127"/>
    <mergeCell ref="AH127:AO127"/>
    <mergeCell ref="AX126:AZ126"/>
    <mergeCell ref="BB126:BD126"/>
    <mergeCell ref="AH126:AJ126"/>
    <mergeCell ref="A127:K127"/>
    <mergeCell ref="M127:O127"/>
    <mergeCell ref="P127:Q127"/>
    <mergeCell ref="R127:Y127"/>
    <mergeCell ref="Z127:AG127"/>
    <mergeCell ref="L126:L127"/>
    <mergeCell ref="A126:K126"/>
    <mergeCell ref="AD126:AF126"/>
    <mergeCell ref="V126:X126"/>
    <mergeCell ref="AT125:BH125"/>
    <mergeCell ref="M126:O126"/>
    <mergeCell ref="P126:Q126"/>
    <mergeCell ref="R126:T126"/>
    <mergeCell ref="Z126:AB126"/>
    <mergeCell ref="AL126:AN126"/>
    <mergeCell ref="BF126:BH126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P8:P122 P129:P142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C13" sqref="C13:I14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260" t="s">
        <v>80</v>
      </c>
      <c r="B1" s="260"/>
      <c r="C1" s="260"/>
      <c r="D1" s="260"/>
      <c r="E1" s="260"/>
      <c r="F1" s="260"/>
      <c r="G1" s="260"/>
      <c r="H1" s="260"/>
      <c r="I1" s="260"/>
    </row>
    <row r="2" spans="1:9" x14ac:dyDescent="0.25">
      <c r="A2" s="260" t="s">
        <v>81</v>
      </c>
      <c r="B2" s="260"/>
      <c r="C2" s="260"/>
      <c r="D2" s="260"/>
      <c r="E2" s="260"/>
      <c r="F2" s="260"/>
      <c r="G2" s="260"/>
      <c r="H2" s="260"/>
      <c r="I2" s="260"/>
    </row>
    <row r="3" spans="1:9" x14ac:dyDescent="0.25">
      <c r="A3" s="260" t="s">
        <v>82</v>
      </c>
      <c r="B3" s="260"/>
      <c r="C3" s="260"/>
      <c r="D3" s="260"/>
      <c r="E3" s="260"/>
      <c r="F3" s="260"/>
      <c r="G3" s="260"/>
      <c r="H3" s="260"/>
      <c r="I3" s="260"/>
    </row>
    <row r="4" spans="1:9" ht="40.5" customHeight="1" x14ac:dyDescent="0.25">
      <c r="A4" s="264" t="s">
        <v>83</v>
      </c>
      <c r="B4" s="264"/>
      <c r="C4" s="264"/>
      <c r="D4" s="264"/>
      <c r="E4" s="264"/>
      <c r="F4" s="264"/>
      <c r="G4" s="264"/>
      <c r="H4" s="264"/>
      <c r="I4" s="264"/>
    </row>
    <row r="5" spans="1:9" ht="42" customHeight="1" x14ac:dyDescent="0.25">
      <c r="A5" s="264" t="s">
        <v>84</v>
      </c>
      <c r="B5" s="264"/>
      <c r="C5" s="264"/>
      <c r="D5" s="264"/>
      <c r="E5" s="264"/>
      <c r="F5" s="264"/>
      <c r="G5" s="264"/>
      <c r="H5" s="264"/>
      <c r="I5" s="264"/>
    </row>
    <row r="6" spans="1:9" ht="15.75" thickBot="1" x14ac:dyDescent="0.3">
      <c r="A6" t="s">
        <v>85</v>
      </c>
    </row>
    <row r="7" spans="1:9" ht="15.75" thickBot="1" x14ac:dyDescent="0.3">
      <c r="A7" s="269" t="s">
        <v>86</v>
      </c>
      <c r="B7" s="270"/>
      <c r="C7" s="270"/>
      <c r="D7" s="270"/>
      <c r="E7" s="270"/>
      <c r="F7" s="270"/>
      <c r="G7" s="270"/>
      <c r="H7" s="270"/>
      <c r="I7" s="271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1" t="s">
        <v>103</v>
      </c>
      <c r="B21" s="262"/>
      <c r="C21" s="262"/>
      <c r="D21" s="262"/>
      <c r="E21" s="262"/>
      <c r="F21" s="262"/>
      <c r="G21" s="262"/>
      <c r="H21" s="262"/>
      <c r="I21" s="262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1" t="s">
        <v>107</v>
      </c>
      <c r="B37" s="262"/>
      <c r="C37" s="262"/>
      <c r="D37" s="262"/>
      <c r="E37" s="262"/>
      <c r="F37" s="262"/>
      <c r="G37" s="262"/>
      <c r="H37" s="262"/>
      <c r="I37" s="262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5" t="s">
        <v>110</v>
      </c>
      <c r="B54" s="266"/>
      <c r="C54" s="266"/>
      <c r="D54" s="266"/>
      <c r="E54" s="266"/>
      <c r="F54" s="266"/>
      <c r="G54" s="266"/>
      <c r="H54" s="266"/>
      <c r="I54" s="266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7" t="s">
        <v>111</v>
      </c>
      <c r="B70" s="268"/>
      <c r="C70" s="268"/>
      <c r="D70" s="268"/>
      <c r="E70" s="268"/>
      <c r="F70" s="268"/>
      <c r="G70" s="268"/>
      <c r="H70" s="268"/>
      <c r="I70" s="268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3"/>
      <c r="B84" s="263"/>
      <c r="C84" s="263"/>
      <c r="D84" s="263"/>
      <c r="E84" s="263"/>
      <c r="F84" s="263"/>
      <c r="G84" s="263"/>
      <c r="H84" s="263"/>
      <c r="I84" s="263"/>
      <c r="J84" s="263"/>
    </row>
  </sheetData>
  <sheetProtection algorithmName="SHA-512" hashValue="eV1q+CnDJFslU2XpMT9kg+1U/e322W4DU7qYBC3XLn6WV9XX5N6/BxTUIU9sW8Isen9hmrB+dPnkOl6zMGqyhA==" saltValue="iraqpjRJS8AyKWRqBQHY8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A993-E7BA-458F-8162-BCD50648E60C}">
  <sheetPr>
    <tabColor rgb="FF7030A0"/>
  </sheetPr>
  <dimension ref="B1:I71"/>
  <sheetViews>
    <sheetView showGridLines="0" zoomScaleNormal="100" workbookViewId="0">
      <selection activeCell="E11" sqref="E1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6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2" t="s">
        <v>770</v>
      </c>
      <c r="C1" s="273"/>
      <c r="D1" s="273"/>
      <c r="E1" s="274"/>
    </row>
    <row r="2" spans="2:6" x14ac:dyDescent="0.25">
      <c r="B2" s="275"/>
      <c r="C2" s="276"/>
      <c r="D2" s="276"/>
      <c r="E2" s="277"/>
    </row>
    <row r="3" spans="2:6" ht="15.75" thickBot="1" x14ac:dyDescent="0.3">
      <c r="B3" s="278"/>
      <c r="C3" s="279"/>
      <c r="D3" s="279"/>
      <c r="E3" s="280"/>
    </row>
    <row r="5" spans="2:6" x14ac:dyDescent="0.25">
      <c r="B5" t="s">
        <v>68</v>
      </c>
      <c r="D5" s="171"/>
      <c r="E5"/>
      <c r="F5" s="172"/>
    </row>
    <row r="6" spans="2:6" x14ac:dyDescent="0.25">
      <c r="D6" s="171"/>
      <c r="E6"/>
      <c r="F6" s="172"/>
    </row>
    <row r="7" spans="2:6" ht="46.5" customHeight="1" x14ac:dyDescent="0.25">
      <c r="B7" s="281" t="s">
        <v>69</v>
      </c>
      <c r="C7" s="281"/>
      <c r="D7" s="281"/>
      <c r="E7" s="281"/>
      <c r="F7" s="281"/>
    </row>
    <row r="8" spans="2:6" x14ac:dyDescent="0.25">
      <c r="B8" s="174" t="s">
        <v>70</v>
      </c>
      <c r="C8" s="173"/>
      <c r="D8" s="175"/>
      <c r="E8" s="173"/>
      <c r="F8" s="176"/>
    </row>
    <row r="9" spans="2:6" ht="15.75" thickBot="1" x14ac:dyDescent="0.3">
      <c r="C9" s="173"/>
      <c r="D9" s="177"/>
      <c r="E9" s="178"/>
      <c r="F9" s="173"/>
    </row>
    <row r="10" spans="2:6" ht="34.5" customHeight="1" x14ac:dyDescent="0.25">
      <c r="C10" s="179" t="s">
        <v>71</v>
      </c>
      <c r="D10" s="180" t="s">
        <v>72</v>
      </c>
      <c r="E10" s="181" t="s">
        <v>73</v>
      </c>
    </row>
    <row r="11" spans="2:6" ht="15.75" thickBot="1" x14ac:dyDescent="0.3">
      <c r="C11" s="182">
        <v>2020</v>
      </c>
      <c r="D11" s="183">
        <v>2025</v>
      </c>
      <c r="E11" s="184">
        <f>VLOOKUP(D11,C14:D64,2)/VLOOKUP(C11,C14:D64,2)-1</f>
        <v>0.27006675424567606</v>
      </c>
    </row>
    <row r="12" spans="2:6" x14ac:dyDescent="0.25">
      <c r="C12" s="108"/>
      <c r="D12" s="185"/>
      <c r="E12" s="186"/>
    </row>
    <row r="13" spans="2:6" ht="30.75" thickBot="1" x14ac:dyDescent="0.3">
      <c r="C13" s="187" t="s">
        <v>74</v>
      </c>
      <c r="D13" s="188" t="s">
        <v>75</v>
      </c>
      <c r="E13" s="187" t="s">
        <v>76</v>
      </c>
    </row>
    <row r="14" spans="2:6" ht="15" customHeight="1" x14ac:dyDescent="0.25">
      <c r="B14" s="282" t="s">
        <v>771</v>
      </c>
      <c r="C14" s="189">
        <v>2000</v>
      </c>
      <c r="D14" s="190">
        <v>1.7920432742500001</v>
      </c>
      <c r="E14" s="191"/>
    </row>
    <row r="15" spans="2:6" x14ac:dyDescent="0.25">
      <c r="B15" s="283"/>
      <c r="C15" s="192">
        <v>2001</v>
      </c>
      <c r="D15" s="193">
        <v>1.857</v>
      </c>
      <c r="E15" s="194">
        <f>D15/D14-1</f>
        <v>3.6247297530906719E-2</v>
      </c>
    </row>
    <row r="16" spans="2:6" x14ac:dyDescent="0.25">
      <c r="B16" s="283"/>
      <c r="C16" s="195">
        <v>2002</v>
      </c>
      <c r="D16" s="196">
        <v>1.8934664882500001</v>
      </c>
      <c r="E16" s="194">
        <f t="shared" ref="E16:E40" si="0">D16/D15-1</f>
        <v>1.9637311927840573E-2</v>
      </c>
    </row>
    <row r="17" spans="2:6" x14ac:dyDescent="0.25">
      <c r="B17" s="283"/>
      <c r="C17" s="195">
        <v>2003</v>
      </c>
      <c r="D17" s="196">
        <v>1.92367206125</v>
      </c>
      <c r="E17" s="194">
        <f t="shared" si="0"/>
        <v>1.595252579723061E-2</v>
      </c>
    </row>
    <row r="18" spans="2:6" x14ac:dyDescent="0.25">
      <c r="B18" s="283"/>
      <c r="C18" s="195">
        <v>2004</v>
      </c>
      <c r="D18" s="196">
        <v>1.947214794</v>
      </c>
      <c r="E18" s="194">
        <f t="shared" si="0"/>
        <v>1.2238433579319086E-2</v>
      </c>
    </row>
    <row r="19" spans="2:6" x14ac:dyDescent="0.25">
      <c r="B19" s="283"/>
      <c r="C19" s="195">
        <v>2005</v>
      </c>
      <c r="D19" s="196">
        <v>2.0022891084999999</v>
      </c>
      <c r="E19" s="194">
        <f t="shared" si="0"/>
        <v>2.8283636027058634E-2</v>
      </c>
    </row>
    <row r="20" spans="2:6" ht="15" customHeight="1" x14ac:dyDescent="0.25">
      <c r="B20" s="283"/>
      <c r="C20" s="195">
        <v>2006</v>
      </c>
      <c r="D20" s="196">
        <v>2.0763124742499999</v>
      </c>
      <c r="E20" s="194">
        <f t="shared" si="0"/>
        <v>3.6969369426103516E-2</v>
      </c>
      <c r="F20" s="197"/>
    </row>
    <row r="21" spans="2:6" x14ac:dyDescent="0.25">
      <c r="B21" s="283"/>
      <c r="C21" s="195">
        <v>2007</v>
      </c>
      <c r="D21" s="196">
        <v>2.1565137445000002</v>
      </c>
      <c r="E21" s="194">
        <f t="shared" si="0"/>
        <v>3.8626782454298292E-2</v>
      </c>
    </row>
    <row r="22" spans="2:6" x14ac:dyDescent="0.25">
      <c r="B22" s="283"/>
      <c r="C22" s="195">
        <v>2008</v>
      </c>
      <c r="D22" s="196">
        <v>2.247033048</v>
      </c>
      <c r="E22" s="194">
        <f t="shared" si="0"/>
        <v>4.1974832634784409E-2</v>
      </c>
    </row>
    <row r="23" spans="2:6" x14ac:dyDescent="0.25">
      <c r="B23" s="283"/>
      <c r="C23" s="195">
        <v>2009</v>
      </c>
      <c r="D23" s="196">
        <v>2.2601417614999999</v>
      </c>
      <c r="E23" s="194">
        <f t="shared" si="0"/>
        <v>5.8337875856642185E-3</v>
      </c>
    </row>
    <row r="24" spans="2:6" x14ac:dyDescent="0.25">
      <c r="B24" s="283"/>
      <c r="C24" s="195">
        <v>2010</v>
      </c>
      <c r="D24" s="196">
        <v>2.2667905899999998</v>
      </c>
      <c r="E24" s="194">
        <f t="shared" si="0"/>
        <v>2.9417749865332521E-3</v>
      </c>
    </row>
    <row r="25" spans="2:6" x14ac:dyDescent="0.25">
      <c r="B25" s="283"/>
      <c r="C25" s="195">
        <v>2011</v>
      </c>
      <c r="D25" s="196">
        <v>2.3275173200000001</v>
      </c>
      <c r="E25" s="194">
        <f t="shared" si="0"/>
        <v>2.6789739761536646E-2</v>
      </c>
    </row>
    <row r="26" spans="2:6" x14ac:dyDescent="0.25">
      <c r="B26" s="283"/>
      <c r="C26" s="195">
        <v>2012</v>
      </c>
      <c r="D26" s="196">
        <v>2.3865036740000001</v>
      </c>
      <c r="E26" s="194">
        <f t="shared" si="0"/>
        <v>2.5343035470945408E-2</v>
      </c>
    </row>
    <row r="27" spans="2:6" x14ac:dyDescent="0.25">
      <c r="B27" s="283"/>
      <c r="C27" s="195">
        <v>2013</v>
      </c>
      <c r="D27" s="196">
        <v>2.4156387195</v>
      </c>
      <c r="E27" s="194">
        <f t="shared" si="0"/>
        <v>1.220825503744849E-2</v>
      </c>
    </row>
    <row r="28" spans="2:6" x14ac:dyDescent="0.25">
      <c r="B28" s="283"/>
      <c r="C28" s="195">
        <v>2014</v>
      </c>
      <c r="D28" s="196">
        <v>2.46027395075</v>
      </c>
      <c r="E28" s="194">
        <f t="shared" si="0"/>
        <v>1.8477610451300697E-2</v>
      </c>
    </row>
    <row r="29" spans="2:6" x14ac:dyDescent="0.25">
      <c r="B29" s="283"/>
      <c r="C29" s="195">
        <v>2015</v>
      </c>
      <c r="D29" s="196">
        <v>2.493890704</v>
      </c>
      <c r="E29" s="194">
        <f t="shared" si="0"/>
        <v>1.3663825217412162E-2</v>
      </c>
    </row>
    <row r="30" spans="2:6" x14ac:dyDescent="0.25">
      <c r="B30" s="283"/>
      <c r="C30" s="195">
        <v>2016</v>
      </c>
      <c r="D30" s="196">
        <v>2.5500688265</v>
      </c>
      <c r="E30" s="194">
        <f t="shared" si="0"/>
        <v>2.2526296926282718E-2</v>
      </c>
    </row>
    <row r="31" spans="2:6" x14ac:dyDescent="0.25">
      <c r="B31" s="283"/>
      <c r="C31" s="195">
        <v>2017</v>
      </c>
      <c r="D31" s="196">
        <v>2.6275299594999999</v>
      </c>
      <c r="E31" s="194">
        <f t="shared" si="0"/>
        <v>3.0376095027331518E-2</v>
      </c>
    </row>
    <row r="32" spans="2:6" x14ac:dyDescent="0.25">
      <c r="B32" s="283"/>
      <c r="C32" s="198">
        <v>2018</v>
      </c>
      <c r="D32" s="199">
        <v>2.7111181787500001</v>
      </c>
      <c r="E32" s="200">
        <f t="shared" si="0"/>
        <v>3.181247047166158E-2</v>
      </c>
    </row>
    <row r="33" spans="2:9" ht="15" customHeight="1" x14ac:dyDescent="0.25">
      <c r="B33" s="283"/>
      <c r="C33" s="198">
        <v>2019</v>
      </c>
      <c r="D33" s="199">
        <v>2.7793338379999999</v>
      </c>
      <c r="E33" s="200">
        <f t="shared" si="0"/>
        <v>2.5161448064005665E-2</v>
      </c>
      <c r="F33" s="201"/>
    </row>
    <row r="34" spans="2:9" x14ac:dyDescent="0.25">
      <c r="B34" s="283"/>
      <c r="C34" s="198">
        <v>2020</v>
      </c>
      <c r="D34" s="199">
        <v>2.8256199729999998</v>
      </c>
      <c r="E34" s="200">
        <f t="shared" si="0"/>
        <v>1.6653679513831676E-2</v>
      </c>
      <c r="F34" s="201"/>
    </row>
    <row r="35" spans="2:9" ht="14.65" customHeight="1" x14ac:dyDescent="0.25">
      <c r="B35" s="283"/>
      <c r="C35" s="198">
        <v>2021</v>
      </c>
      <c r="D35" s="199">
        <v>2.9596107615</v>
      </c>
      <c r="E35" s="200">
        <f t="shared" si="0"/>
        <v>4.7419960851189824E-2</v>
      </c>
      <c r="F35" s="201"/>
    </row>
    <row r="36" spans="2:9" x14ac:dyDescent="0.25">
      <c r="B36" s="283"/>
      <c r="C36" s="192">
        <v>2022</v>
      </c>
      <c r="D36" s="193">
        <v>3.22360687825</v>
      </c>
      <c r="E36" s="200">
        <f t="shared" si="0"/>
        <v>8.9199606983521251E-2</v>
      </c>
      <c r="F36" s="201"/>
    </row>
    <row r="37" spans="2:9" ht="14.65" customHeight="1" x14ac:dyDescent="0.25">
      <c r="B37" s="283"/>
      <c r="C37" s="198">
        <v>2023</v>
      </c>
      <c r="D37" s="193">
        <v>3.410501123905715</v>
      </c>
      <c r="E37" s="202">
        <f t="shared" si="0"/>
        <v>5.7976748627976082E-2</v>
      </c>
      <c r="F37" s="201"/>
      <c r="I37" s="203"/>
    </row>
    <row r="38" spans="2:9" x14ac:dyDescent="0.25">
      <c r="B38" s="283"/>
      <c r="C38" s="204">
        <v>2024</v>
      </c>
      <c r="D38" s="205">
        <v>3.5149722333949525</v>
      </c>
      <c r="E38" s="202">
        <f t="shared" si="0"/>
        <v>3.0632187380603026E-2</v>
      </c>
      <c r="F38" s="206"/>
    </row>
    <row r="39" spans="2:9" ht="15.75" customHeight="1" x14ac:dyDescent="0.25">
      <c r="B39" s="283"/>
      <c r="C39" s="198">
        <v>2025</v>
      </c>
      <c r="D39" s="207">
        <v>3.5887259878398647</v>
      </c>
      <c r="E39" s="202">
        <f t="shared" si="0"/>
        <v>2.0982741696845997E-2</v>
      </c>
      <c r="F39" s="206"/>
    </row>
    <row r="40" spans="2:9" x14ac:dyDescent="0.25">
      <c r="B40" s="283"/>
      <c r="C40" s="204">
        <v>2026</v>
      </c>
      <c r="D40" s="205">
        <v>3.6746740470795203</v>
      </c>
      <c r="E40" s="202">
        <f t="shared" si="0"/>
        <v>2.3949462714869973E-2</v>
      </c>
      <c r="F40" s="206"/>
    </row>
    <row r="41" spans="2:9" ht="15" customHeight="1" thickBot="1" x14ac:dyDescent="0.3">
      <c r="B41" s="284"/>
      <c r="C41" s="208">
        <v>2027</v>
      </c>
      <c r="D41" s="209">
        <v>3.7563707728723625</v>
      </c>
      <c r="E41" s="210">
        <f>D41/D40-1</f>
        <v>2.2232373469361688E-2</v>
      </c>
      <c r="F41" s="206"/>
    </row>
    <row r="42" spans="2:9" x14ac:dyDescent="0.25">
      <c r="B42" s="285" t="s">
        <v>77</v>
      </c>
      <c r="C42" s="211">
        <v>2028</v>
      </c>
      <c r="D42" s="212">
        <f>D41*(1+E42)</f>
        <v>3.8389096766238224</v>
      </c>
      <c r="E42" s="213">
        <v>2.1973044926112406E-2</v>
      </c>
      <c r="F42" s="206"/>
    </row>
    <row r="43" spans="2:9" ht="15" customHeight="1" x14ac:dyDescent="0.25">
      <c r="B43" s="286"/>
      <c r="C43" s="214">
        <v>2029</v>
      </c>
      <c r="D43" s="212">
        <f t="shared" ref="D43:D67" si="1">D42*(1+E43)</f>
        <v>3.9223984567293391</v>
      </c>
      <c r="E43" s="213">
        <v>2.1748044923771692E-2</v>
      </c>
    </row>
    <row r="44" spans="2:9" x14ac:dyDescent="0.25">
      <c r="B44" s="286"/>
      <c r="C44" s="215">
        <v>2030</v>
      </c>
      <c r="D44" s="212">
        <f t="shared" si="1"/>
        <v>4.0068560661208599</v>
      </c>
      <c r="E44" s="213">
        <v>2.153213405604526E-2</v>
      </c>
    </row>
    <row r="45" spans="2:9" ht="15" customHeight="1" x14ac:dyDescent="0.25">
      <c r="B45" s="286"/>
      <c r="C45" s="215">
        <v>2031</v>
      </c>
      <c r="D45" s="212">
        <f t="shared" si="1"/>
        <v>4.0949481789328335</v>
      </c>
      <c r="E45" s="213">
        <v>2.1985344958312281E-2</v>
      </c>
      <c r="G45" s="203"/>
      <c r="H45" s="203"/>
      <c r="I45" s="216"/>
    </row>
    <row r="46" spans="2:9" x14ac:dyDescent="0.25">
      <c r="B46" s="286"/>
      <c r="C46" s="215">
        <v>2032</v>
      </c>
      <c r="D46" s="212">
        <f t="shared" si="1"/>
        <v>4.1844651062758924</v>
      </c>
      <c r="E46" s="213">
        <v>2.1860332153553097E-2</v>
      </c>
      <c r="G46" s="203"/>
      <c r="H46" s="203"/>
      <c r="I46" s="216"/>
    </row>
    <row r="47" spans="2:9" ht="17.25" customHeight="1" x14ac:dyDescent="0.25">
      <c r="B47" s="286"/>
      <c r="C47" s="215">
        <v>2033</v>
      </c>
      <c r="D47" s="212">
        <f t="shared" si="1"/>
        <v>4.2741682183033731</v>
      </c>
      <c r="E47" s="213">
        <v>2.1437175301795008E-2</v>
      </c>
      <c r="F47" s="206"/>
      <c r="G47" s="203"/>
      <c r="H47" s="203"/>
      <c r="I47" s="216"/>
    </row>
    <row r="48" spans="2:9" x14ac:dyDescent="0.25">
      <c r="B48" s="286"/>
      <c r="C48" s="215">
        <v>2034</v>
      </c>
      <c r="D48" s="212">
        <f t="shared" si="1"/>
        <v>4.3666953171909784</v>
      </c>
      <c r="E48" s="213">
        <v>2.1647977843121335E-2</v>
      </c>
      <c r="G48" s="203"/>
      <c r="H48" s="203"/>
      <c r="I48" s="216"/>
    </row>
    <row r="49" spans="2:9" x14ac:dyDescent="0.25">
      <c r="B49" s="286"/>
      <c r="C49" s="215">
        <v>2035</v>
      </c>
      <c r="D49" s="212">
        <f t="shared" si="1"/>
        <v>4.4582747694812266</v>
      </c>
      <c r="E49" s="213">
        <v>2.0972256051324356E-2</v>
      </c>
      <c r="G49" s="203"/>
      <c r="H49" s="203"/>
      <c r="I49" s="216"/>
    </row>
    <row r="50" spans="2:9" x14ac:dyDescent="0.25">
      <c r="B50" s="286"/>
      <c r="C50" s="215">
        <v>2036</v>
      </c>
      <c r="D50" s="212">
        <f t="shared" si="1"/>
        <v>4.5485765711825668</v>
      </c>
      <c r="E50" s="213">
        <v>2.0254875791751115E-2</v>
      </c>
      <c r="G50" s="203"/>
      <c r="H50" s="203"/>
      <c r="I50" s="216"/>
    </row>
    <row r="51" spans="2:9" x14ac:dyDescent="0.25">
      <c r="B51" s="286"/>
      <c r="C51" s="215">
        <v>2037</v>
      </c>
      <c r="D51" s="212">
        <f t="shared" si="1"/>
        <v>4.6427380817310251</v>
      </c>
      <c r="E51" s="213">
        <v>2.0701313713177294E-2</v>
      </c>
      <c r="G51" s="203"/>
      <c r="H51" s="203"/>
      <c r="I51" s="216"/>
    </row>
    <row r="52" spans="2:9" x14ac:dyDescent="0.25">
      <c r="B52" s="286"/>
      <c r="C52" s="215">
        <v>2038</v>
      </c>
      <c r="D52" s="212">
        <f t="shared" si="1"/>
        <v>4.7393623585542635</v>
      </c>
      <c r="E52" s="213">
        <v>2.0811916399818164E-2</v>
      </c>
      <c r="G52" s="203"/>
      <c r="H52" s="203"/>
      <c r="I52" s="216"/>
    </row>
    <row r="53" spans="2:9" x14ac:dyDescent="0.25">
      <c r="B53" s="286"/>
      <c r="C53" s="215">
        <v>2039</v>
      </c>
      <c r="D53" s="212">
        <f t="shared" si="1"/>
        <v>4.8361661307918231</v>
      </c>
      <c r="E53" s="213">
        <v>2.0425484466878752E-2</v>
      </c>
      <c r="G53" s="203"/>
      <c r="H53" s="203"/>
      <c r="I53" s="216"/>
    </row>
    <row r="54" spans="2:9" x14ac:dyDescent="0.25">
      <c r="B54" s="286"/>
      <c r="C54" s="217">
        <v>2040</v>
      </c>
      <c r="D54" s="212">
        <f t="shared" si="1"/>
        <v>4.9396078887242822</v>
      </c>
      <c r="E54" s="213">
        <v>2.1389206891352819E-2</v>
      </c>
      <c r="G54" s="203"/>
      <c r="H54" s="203"/>
      <c r="I54" s="216"/>
    </row>
    <row r="55" spans="2:9" x14ac:dyDescent="0.25">
      <c r="B55" s="286"/>
      <c r="C55" s="217">
        <v>2041</v>
      </c>
      <c r="D55" s="212">
        <f t="shared" si="1"/>
        <v>5.0477600076847819</v>
      </c>
      <c r="E55" s="213">
        <v>2.1894879390605082E-2</v>
      </c>
      <c r="G55" s="203"/>
      <c r="H55" s="203"/>
      <c r="I55" s="216"/>
    </row>
    <row r="56" spans="2:9" x14ac:dyDescent="0.25">
      <c r="B56" s="286"/>
      <c r="C56" s="217">
        <v>2042</v>
      </c>
      <c r="D56" s="212">
        <f t="shared" si="1"/>
        <v>5.1567873061498997</v>
      </c>
      <c r="E56" s="213">
        <v>2.1599144630317868E-2</v>
      </c>
      <c r="G56" s="203"/>
      <c r="H56" s="203"/>
      <c r="I56" s="216"/>
    </row>
    <row r="57" spans="2:9" x14ac:dyDescent="0.25">
      <c r="B57" s="286"/>
      <c r="C57" s="217">
        <v>2043</v>
      </c>
      <c r="D57" s="212">
        <f t="shared" si="1"/>
        <v>5.2692740721345466</v>
      </c>
      <c r="E57" s="213">
        <v>2.1813342165672989E-2</v>
      </c>
      <c r="G57" s="203"/>
      <c r="H57" s="203"/>
      <c r="I57" s="216"/>
    </row>
    <row r="58" spans="2:9" x14ac:dyDescent="0.25">
      <c r="B58" s="286"/>
      <c r="C58" s="217">
        <v>2044</v>
      </c>
      <c r="D58" s="212">
        <f t="shared" si="1"/>
        <v>5.3871836064127763</v>
      </c>
      <c r="E58" s="213">
        <v>2.2376808012657623E-2</v>
      </c>
      <c r="G58" s="203"/>
      <c r="H58" s="203"/>
      <c r="I58" s="216"/>
    </row>
    <row r="59" spans="2:9" x14ac:dyDescent="0.25">
      <c r="B59" s="286"/>
      <c r="C59" s="215">
        <v>2045</v>
      </c>
      <c r="D59" s="212">
        <f t="shared" si="1"/>
        <v>5.5078647282686886</v>
      </c>
      <c r="E59" s="213">
        <v>2.2401523815200219E-2</v>
      </c>
      <c r="G59" s="203"/>
      <c r="H59" s="203"/>
      <c r="I59" s="216"/>
    </row>
    <row r="60" spans="2:9" x14ac:dyDescent="0.25">
      <c r="B60" s="286"/>
      <c r="C60" s="215">
        <v>2046</v>
      </c>
      <c r="D60" s="212">
        <f t="shared" si="1"/>
        <v>5.6311011513024152</v>
      </c>
      <c r="E60" s="213">
        <v>2.2374627757509202E-2</v>
      </c>
      <c r="G60" s="203"/>
      <c r="H60" s="203"/>
      <c r="I60" s="216"/>
    </row>
    <row r="61" spans="2:9" x14ac:dyDescent="0.25">
      <c r="B61" s="286"/>
      <c r="C61" s="215">
        <v>2047</v>
      </c>
      <c r="D61" s="212">
        <f t="shared" si="1"/>
        <v>5.7598049377637182</v>
      </c>
      <c r="E61" s="213">
        <v>2.2855882535786964E-2</v>
      </c>
      <c r="G61" s="203"/>
      <c r="H61" s="203"/>
      <c r="I61" s="216"/>
    </row>
    <row r="62" spans="2:9" x14ac:dyDescent="0.25">
      <c r="B62" s="286"/>
      <c r="C62" s="215">
        <v>2048</v>
      </c>
      <c r="D62" s="212">
        <f t="shared" si="1"/>
        <v>5.8932569911169548</v>
      </c>
      <c r="E62" s="213">
        <v>2.3169543898660327E-2</v>
      </c>
      <c r="G62" s="203"/>
      <c r="H62" s="203"/>
      <c r="I62" s="216"/>
    </row>
    <row r="63" spans="2:9" x14ac:dyDescent="0.25">
      <c r="B63" s="286"/>
      <c r="C63" s="215">
        <v>2049</v>
      </c>
      <c r="D63" s="212">
        <f t="shared" si="1"/>
        <v>6.0298608055651668</v>
      </c>
      <c r="E63" s="213">
        <v>2.3179680549162862E-2</v>
      </c>
      <c r="G63" s="203"/>
      <c r="H63" s="203"/>
      <c r="I63" s="216"/>
    </row>
    <row r="64" spans="2:9" x14ac:dyDescent="0.25">
      <c r="B64" s="286"/>
      <c r="C64" s="215">
        <v>2050</v>
      </c>
      <c r="D64" s="212">
        <f t="shared" si="1"/>
        <v>6.1705785211242592</v>
      </c>
      <c r="E64" s="213">
        <v>2.3336809935847747E-2</v>
      </c>
      <c r="G64" s="203"/>
      <c r="H64" s="203"/>
      <c r="I64" s="216"/>
    </row>
    <row r="65" spans="2:8" x14ac:dyDescent="0.25">
      <c r="B65" s="286"/>
      <c r="C65" s="211">
        <v>2051</v>
      </c>
      <c r="D65" s="212">
        <f t="shared" si="1"/>
        <v>6.3179832770256441</v>
      </c>
      <c r="E65" s="213">
        <v>2.3888320259885187E-2</v>
      </c>
      <c r="H65" s="203"/>
    </row>
    <row r="66" spans="2:8" x14ac:dyDescent="0.25">
      <c r="B66" s="286"/>
      <c r="C66" s="215">
        <v>5052</v>
      </c>
      <c r="D66" s="212">
        <f t="shared" si="1"/>
        <v>6.4700270417406793</v>
      </c>
      <c r="E66" s="213">
        <v>2.4065236966979375E-2</v>
      </c>
      <c r="H66" s="203"/>
    </row>
    <row r="67" spans="2:8" ht="15.75" thickBot="1" x14ac:dyDescent="0.3">
      <c r="B67" s="287"/>
      <c r="C67" s="218">
        <v>2053</v>
      </c>
      <c r="D67" s="219">
        <f t="shared" si="1"/>
        <v>6.6272616800525324</v>
      </c>
      <c r="E67" s="220">
        <v>2.4302006359087969E-2</v>
      </c>
      <c r="H67" s="203"/>
    </row>
    <row r="68" spans="2:8" x14ac:dyDescent="0.25">
      <c r="H68" s="203"/>
    </row>
    <row r="69" spans="2:8" x14ac:dyDescent="0.25">
      <c r="H69" s="203"/>
    </row>
    <row r="70" spans="2:8" x14ac:dyDescent="0.25">
      <c r="B70" s="221" t="s">
        <v>78</v>
      </c>
      <c r="D70" s="197"/>
      <c r="E70" s="222"/>
    </row>
    <row r="71" spans="2:8" x14ac:dyDescent="0.25">
      <c r="B71" s="221" t="s">
        <v>79</v>
      </c>
      <c r="D71" s="197"/>
      <c r="E71" s="22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A3" sqref="A3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Smith, Jim J (DCYF)</cp:lastModifiedBy>
  <cp:revision/>
  <dcterms:created xsi:type="dcterms:W3CDTF">2010-05-04T20:18:05Z</dcterms:created>
  <dcterms:modified xsi:type="dcterms:W3CDTF">2024-09-27T23:52:07Z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