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165" yWindow="1920" windowWidth="12120" windowHeight="7170" tabRatio="932"/>
  </bookViews>
  <sheets>
    <sheet name="Instructions" sheetId="12" r:id="rId1"/>
    <sheet name="Worksheet" sheetId="1" r:id="rId2"/>
    <sheet name="Cancellation JV" sheetId="7" r:id="rId3"/>
    <sheet name="Reverse Expenditure JV" sheetId="8" r:id="rId4"/>
    <sheet name="Retirement JV" sheetId="9" r:id="rId5"/>
    <sheet name="HCA JV" sheetId="11" r:id="rId6"/>
    <sheet name="Fed Tax Recovery A-8" sheetId="10" r:id="rId7"/>
    <sheet name="Other Recovery A-8" sheetId="23" r:id="rId8"/>
    <sheet name="Employee Manual Adjustments" sheetId="27" r:id="rId9"/>
    <sheet name="YTD Instructions" sheetId="26" r:id="rId10"/>
    <sheet name="Retirement Accounts and Rates" sheetId="25" r:id="rId11"/>
  </sheets>
  <externalReferences>
    <externalReference r:id="rId12"/>
  </externalReferences>
  <definedNames>
    <definedName name="ACCFUND">Worksheet!$E$29</definedName>
    <definedName name="AGENCY">Worksheet!$H$2</definedName>
    <definedName name="AI">Worksheet!$E$53</definedName>
    <definedName name="CALLBACK">Worksheet!$B$20</definedName>
    <definedName name="CHAR2" localSheetId="1">[1]Employer!$D$14</definedName>
    <definedName name="DATE">Worksheet!$E$8</definedName>
    <definedName name="FiscalMonth">Worksheet!$K$14</definedName>
    <definedName name="GROSS">Worksheet!$B$24</definedName>
    <definedName name="HEALTH">Worksheet!#REF!</definedName>
    <definedName name="INDINS">Worksheet!$E$45</definedName>
    <definedName name="INDINSER">Worksheet!$B$45</definedName>
    <definedName name="MEDAID">Worksheet!$E$28</definedName>
    <definedName name="MEDAIDEE">Worksheet!$B$30</definedName>
    <definedName name="MEDAIDER">Worksheet!$B$43</definedName>
    <definedName name="MEDICARE">Worksheet!$E$27</definedName>
    <definedName name="MEDICAREEE">Worksheet!$B$27</definedName>
    <definedName name="MEDICAREER">Worksheet!$B$41</definedName>
    <definedName name="NET">Worksheet!$E$46</definedName>
    <definedName name="OASI">Worksheet!$E$26</definedName>
    <definedName name="OASIEE">Worksheet!$B$26</definedName>
    <definedName name="OASIER">Worksheet!$B$40</definedName>
    <definedName name="ORG">Worksheet!$E$57</definedName>
    <definedName name="OTHER">Worksheet!$B$23</definedName>
    <definedName name="OVERTIME">Worksheet!$B$19</definedName>
    <definedName name="PI">Worksheet!$E$54</definedName>
    <definedName name="PREG">Worksheet!#REF!</definedName>
    <definedName name="PREGIST">Worksheet!#REF!</definedName>
    <definedName name="_xlnm.Print_Area" localSheetId="6">'Fed Tax Recovery A-8'!$A$1:$V$30</definedName>
    <definedName name="_xlnm.Print_Area" localSheetId="0">Instructions!$A$1:$K$55</definedName>
    <definedName name="_xlnm.Print_Area" localSheetId="7">'Other Recovery A-8'!$A$1:$V$30</definedName>
    <definedName name="_xlnm.Print_Area" localSheetId="3">'Reverse Expenditure JV'!$A$1:$W$35</definedName>
    <definedName name="_xlnm.Print_Area" localSheetId="1">Worksheet!$A$1:$M$56</definedName>
    <definedName name="PROJECT">Worksheet!$E$58</definedName>
    <definedName name="RETEE">Worksheet!#REF!</definedName>
    <definedName name="RETIRER">Worksheet!$B$42</definedName>
    <definedName name="SALARY">Worksheet!$B$18</definedName>
    <definedName name="SHIFT">Worksheet!$B$21</definedName>
    <definedName name="SHIFTOT">Worksheet!$B$22</definedName>
    <definedName name="SUB">Worksheet!$E$55</definedName>
    <definedName name="SUBSUB">Worksheet!$E$56</definedName>
    <definedName name="TOTALGROSS">Worksheet!$B$24</definedName>
    <definedName name="WARRANT">Worksheet!$E$10</definedName>
    <definedName name="WH">Worksheet!$B$25</definedName>
    <definedName name="WITHHOLDING">Worksheet!$E$25</definedName>
    <definedName name="YEAR" localSheetId="1">[1]Employer!$D$12</definedName>
  </definedNames>
  <calcPr calcId="125725"/>
</workbook>
</file>

<file path=xl/calcChain.xml><?xml version="1.0" encoding="utf-8"?>
<calcChain xmlns="http://schemas.openxmlformats.org/spreadsheetml/2006/main">
  <c r="B30" i="9"/>
  <c r="M15" i="8"/>
  <c r="J15"/>
  <c r="I15"/>
  <c r="H15"/>
  <c r="E44" i="1"/>
  <c r="K23" i="8"/>
  <c r="K22"/>
  <c r="K24"/>
  <c r="K21"/>
  <c r="L20"/>
  <c r="L19"/>
  <c r="L18"/>
  <c r="L17"/>
  <c r="L16"/>
  <c r="L15"/>
  <c r="L25" s="1"/>
  <c r="H8" i="27"/>
  <c r="C9" i="23"/>
  <c r="C9" i="10"/>
  <c r="H7" i="11"/>
  <c r="H7" i="9"/>
  <c r="L30" i="8"/>
  <c r="H7"/>
  <c r="H7" i="7"/>
  <c r="E32" i="8"/>
  <c r="F31"/>
  <c r="S25"/>
  <c r="S22"/>
  <c r="S16"/>
  <c r="S17"/>
  <c r="S18"/>
  <c r="S19"/>
  <c r="S20"/>
  <c r="S15"/>
  <c r="S12"/>
  <c r="S11"/>
  <c r="S10"/>
  <c r="G15"/>
  <c r="K15"/>
  <c r="K16"/>
  <c r="K17"/>
  <c r="K18"/>
  <c r="K19"/>
  <c r="K20"/>
  <c r="L21"/>
  <c r="L22"/>
  <c r="L23"/>
  <c r="L24"/>
  <c r="K25"/>
  <c r="G15" i="27"/>
  <c r="G12"/>
  <c r="B4"/>
  <c r="B5"/>
  <c r="B6"/>
  <c r="B7"/>
  <c r="B8"/>
  <c r="B9"/>
  <c r="B10"/>
  <c r="B11"/>
  <c r="B12"/>
  <c r="B13"/>
  <c r="B14"/>
  <c r="B15"/>
  <c r="B16"/>
  <c r="B17"/>
  <c r="B3"/>
  <c r="A4"/>
  <c r="A5"/>
  <c r="A6"/>
  <c r="A7"/>
  <c r="A8"/>
  <c r="A9"/>
  <c r="A10"/>
  <c r="A11"/>
  <c r="A12"/>
  <c r="A13"/>
  <c r="A14"/>
  <c r="A15"/>
  <c r="A16"/>
  <c r="A17"/>
  <c r="A3"/>
  <c r="D4"/>
  <c r="D5"/>
  <c r="D6"/>
  <c r="D7"/>
  <c r="D8"/>
  <c r="D9"/>
  <c r="D10"/>
  <c r="D11"/>
  <c r="D12"/>
  <c r="D13"/>
  <c r="D14"/>
  <c r="D15"/>
  <c r="D16"/>
  <c r="D17"/>
  <c r="D3"/>
  <c r="H7"/>
  <c r="H6"/>
  <c r="H4"/>
  <c r="H3"/>
  <c r="H5"/>
  <c r="J10" i="23"/>
  <c r="J9"/>
  <c r="S12" i="9"/>
  <c r="W7" i="11"/>
  <c r="W7" i="9"/>
  <c r="W7" i="8"/>
  <c r="W7" i="7"/>
  <c r="G7" i="8"/>
  <c r="E40" i="1"/>
  <c r="F40" s="1"/>
  <c r="E41"/>
  <c r="F41" s="1"/>
  <c r="E43"/>
  <c r="F45" s="1"/>
  <c r="E24"/>
  <c r="I37" i="7"/>
  <c r="C37"/>
  <c r="H32"/>
  <c r="H2"/>
  <c r="K34"/>
  <c r="F33"/>
  <c r="Q2"/>
  <c r="O4"/>
  <c r="G7"/>
  <c r="L37"/>
  <c r="H4"/>
  <c r="E34"/>
  <c r="T9" i="10"/>
  <c r="V2"/>
  <c r="I12"/>
  <c r="K11"/>
  <c r="U2"/>
  <c r="J2"/>
  <c r="I27"/>
  <c r="A27"/>
  <c r="H13"/>
  <c r="V7" i="11"/>
  <c r="K30"/>
  <c r="H4"/>
  <c r="S7"/>
  <c r="S9" s="1"/>
  <c r="F30"/>
  <c r="J29"/>
  <c r="Q2"/>
  <c r="H2"/>
  <c r="J34"/>
  <c r="C34"/>
  <c r="G7"/>
  <c r="E31"/>
  <c r="V10" i="23"/>
  <c r="V9"/>
  <c r="V2"/>
  <c r="I12"/>
  <c r="K11"/>
  <c r="U2"/>
  <c r="J2"/>
  <c r="I27"/>
  <c r="A27"/>
  <c r="H13"/>
  <c r="V7" i="9"/>
  <c r="L29"/>
  <c r="A31"/>
  <c r="A30"/>
  <c r="K30"/>
  <c r="F30"/>
  <c r="J29"/>
  <c r="G7"/>
  <c r="Q2"/>
  <c r="H2"/>
  <c r="I34"/>
  <c r="C34"/>
  <c r="H4"/>
  <c r="E31"/>
  <c r="N4" i="8"/>
  <c r="I35"/>
  <c r="C35"/>
  <c r="H2"/>
  <c r="K32"/>
  <c r="J30"/>
  <c r="H4"/>
  <c r="B31" i="9" s="1"/>
  <c r="Q2" i="8"/>
  <c r="F42" i="1"/>
  <c r="S13" i="8" s="1"/>
  <c r="S28" i="11"/>
  <c r="S9" i="8" l="1"/>
  <c r="S23"/>
  <c r="V9" i="10"/>
  <c r="E48" i="1"/>
  <c r="E46"/>
  <c r="S7" i="7" s="1"/>
  <c r="S31" s="1"/>
  <c r="S21" i="8"/>
  <c r="S24"/>
  <c r="S7" i="9"/>
  <c r="S28" s="1"/>
  <c r="G4" i="27"/>
  <c r="G5" s="1"/>
  <c r="G6" s="1"/>
  <c r="G7" s="1"/>
  <c r="S11" i="9"/>
  <c r="G3" i="27"/>
  <c r="V27" i="23"/>
  <c r="V27" i="10"/>
  <c r="S8" i="8" l="1"/>
  <c r="S7" s="1"/>
  <c r="S29" s="1"/>
  <c r="E50" i="1"/>
</calcChain>
</file>

<file path=xl/comments1.xml><?xml version="1.0" encoding="utf-8"?>
<comments xmlns="http://schemas.openxmlformats.org/spreadsheetml/2006/main">
  <authors>
    <author>Holtz</author>
  </authors>
  <commentList>
    <comment ref="H2" authorId="0">
      <text>
        <r>
          <rPr>
            <b/>
            <sz val="8"/>
            <color indexed="81"/>
            <rFont val="Tahoma"/>
            <family val="2"/>
          </rPr>
          <t>ENTER 4 DIGIT AGENCY NUMBER (This number appears on JV's and  A-8's)</t>
        </r>
      </text>
    </comment>
  </commentList>
</comments>
</file>

<file path=xl/comments2.xml><?xml version="1.0" encoding="utf-8"?>
<comments xmlns="http://schemas.openxmlformats.org/spreadsheetml/2006/main">
  <authors>
    <author>stevenk</author>
  </authors>
  <commentList>
    <comment ref="H11" authorId="0">
      <text>
        <r>
          <rPr>
            <b/>
            <sz val="10"/>
            <color indexed="81"/>
            <rFont val="Tahoma"/>
            <family val="2"/>
          </rPr>
          <t>Retirement Account from last sheet</t>
        </r>
        <r>
          <rPr>
            <b/>
            <sz val="8"/>
            <color indexed="81"/>
            <rFont val="Tahoma"/>
            <family val="2"/>
          </rPr>
          <t xml:space="preserve">
</t>
        </r>
        <r>
          <rPr>
            <sz val="8"/>
            <color indexed="81"/>
            <rFont val="Tahoma"/>
            <family val="2"/>
          </rPr>
          <t xml:space="preserve">
</t>
        </r>
      </text>
    </comment>
  </commentList>
</comments>
</file>

<file path=xl/comments3.xml><?xml version="1.0" encoding="utf-8"?>
<comments xmlns="http://schemas.openxmlformats.org/spreadsheetml/2006/main">
  <authors>
    <author>stevenk</author>
  </authors>
  <commentList>
    <comment ref="G17" authorId="0">
      <text>
        <r>
          <rPr>
            <sz val="8"/>
            <color indexed="81"/>
            <rFont val="Tahoma"/>
            <family val="2"/>
          </rPr>
          <t>You'll have to research in HRMS to determine which if this amount should be adjusted--for instance, if you're cancelling employee HI premiums for Qualified Domestic Partners, or some other noncash fringe benefit.
Be sure to adjust the appropriate boxes, above, as well--adjustments here don't directly affect W-2 Box 1, 3, 5 earnings.</t>
        </r>
      </text>
    </comment>
  </commentList>
</comments>
</file>

<file path=xl/sharedStrings.xml><?xml version="1.0" encoding="utf-8"?>
<sst xmlns="http://schemas.openxmlformats.org/spreadsheetml/2006/main" count="804" uniqueCount="390">
  <si>
    <t>Retirement JV</t>
  </si>
  <si>
    <t>HCA JV</t>
  </si>
  <si>
    <r>
      <t xml:space="preserve">This JV recovers state costs (ER)  and the employee deduction (EE) for retirement and deferred comp deductions. Attached is a list of accounts for DRS for each retirement plan. </t>
    </r>
    <r>
      <rPr>
        <b/>
        <i/>
        <sz val="14"/>
        <rFont val="Arial"/>
        <family val="2"/>
      </rPr>
      <t>Review the list and enter the appropriate account on the JV. DRS does not review or correct the account on the JV.</t>
    </r>
    <r>
      <rPr>
        <sz val="14"/>
        <rFont val="Arial"/>
        <family val="2"/>
      </rPr>
      <t xml:space="preserve">  The funds are transferred to the Operating account and debits 7140 JV's in Process, credits 1352 Due from Other Governments  liquidating the receivable, reverses (debits) 6505 Accrued Expenditure and reduces (credits) 6510 Actual Expenditures .</t>
    </r>
    <r>
      <rPr>
        <b/>
        <sz val="14"/>
        <rFont val="Arial"/>
        <family val="2"/>
      </rPr>
      <t xml:space="preserve">The original JV is sent to OST and DRS requires a copy with the payment advice faxed to (360) 586-1925. </t>
    </r>
    <r>
      <rPr>
        <sz val="14"/>
        <rFont val="Arial"/>
        <family val="2"/>
      </rPr>
      <t>OST will complete the wrap entry and debit cash and credit 7140 JV's in Process.</t>
    </r>
  </si>
  <si>
    <t>W/H</t>
  </si>
  <si>
    <t>OASI EE</t>
  </si>
  <si>
    <t>OASI ER</t>
  </si>
  <si>
    <t>Medicare EE</t>
  </si>
  <si>
    <t>Medicare ER</t>
  </si>
  <si>
    <t>Retirement EE</t>
  </si>
  <si>
    <t>Retirement ER</t>
  </si>
  <si>
    <t>Medical Aid</t>
  </si>
  <si>
    <t>Health</t>
  </si>
  <si>
    <t>Life</t>
  </si>
  <si>
    <t>LTD</t>
  </si>
  <si>
    <t>Def Comp</t>
  </si>
  <si>
    <t>Savings Bond</t>
  </si>
  <si>
    <t>BA</t>
  </si>
  <si>
    <t>BH</t>
  </si>
  <si>
    <t>BB</t>
  </si>
  <si>
    <t>BC</t>
  </si>
  <si>
    <t>Net Pay</t>
  </si>
  <si>
    <t>State Share Total</t>
  </si>
  <si>
    <t>TOTAL</t>
  </si>
  <si>
    <t>AGENCY NAME</t>
  </si>
  <si>
    <t>AGENCY NUMBER</t>
  </si>
  <si>
    <t>FOR TREASURE'S JV's</t>
  </si>
  <si>
    <t>STATE OF WASHINGTON</t>
  </si>
  <si>
    <t>Transfer</t>
  </si>
  <si>
    <t>X Cancellation</t>
  </si>
  <si>
    <t>DOCUMENT DATE</t>
  </si>
  <si>
    <t>CURRENT DOC NUMBER</t>
  </si>
  <si>
    <t>REF DOC NUM</t>
  </si>
  <si>
    <t>VENDOR NUMBER</t>
  </si>
  <si>
    <t>PAYMENT DUE DATE</t>
  </si>
  <si>
    <t>AFRS JOURNAL VOUCHER</t>
  </si>
  <si>
    <t>Agency Specified</t>
  </si>
  <si>
    <t>AGENCY USE</t>
  </si>
  <si>
    <t>REF</t>
  </si>
  <si>
    <t xml:space="preserve"> T/C</t>
  </si>
  <si>
    <t>M</t>
  </si>
  <si>
    <t>R</t>
  </si>
  <si>
    <t>AGENCY</t>
  </si>
  <si>
    <t>FUND</t>
  </si>
  <si>
    <t>MASTER INDEX</t>
  </si>
  <si>
    <t>SUB-OBJ</t>
  </si>
  <si>
    <t>ORG</t>
  </si>
  <si>
    <t>WC/ COUNTY/CITY</t>
  </si>
  <si>
    <t>PROJECT</t>
  </si>
  <si>
    <t>GR/SR</t>
  </si>
  <si>
    <t>SUB-SRCE</t>
  </si>
  <si>
    <t>DR</t>
  </si>
  <si>
    <t>AMOUNT</t>
  </si>
  <si>
    <t>GL</t>
  </si>
  <si>
    <t>SUB-DR</t>
  </si>
  <si>
    <t>SUB-CR</t>
  </si>
  <si>
    <t>FM</t>
  </si>
  <si>
    <t>CR</t>
  </si>
  <si>
    <t>DOC NUMBER</t>
  </si>
  <si>
    <t>DOC DATE</t>
  </si>
  <si>
    <t>EXPLANATION OF ENTRY</t>
  </si>
  <si>
    <t>DISTRIBUTION</t>
  </si>
  <si>
    <t>JV FILE</t>
  </si>
  <si>
    <t>PAYROLL - WARR CANC FILE</t>
  </si>
  <si>
    <t>PREPARED BY</t>
  </si>
  <si>
    <t>TEL NUMBER</t>
  </si>
  <si>
    <t>DATE</t>
  </si>
  <si>
    <t>APPROVED BY</t>
  </si>
  <si>
    <t xml:space="preserve"> </t>
  </si>
  <si>
    <t>Reference JV (2)</t>
  </si>
  <si>
    <t>455</t>
  </si>
  <si>
    <t>Cancel G/L Warrant</t>
  </si>
  <si>
    <t>(Net Amount)</t>
  </si>
  <si>
    <t>1240</t>
  </si>
  <si>
    <t>(Combined Shares)</t>
  </si>
  <si>
    <t xml:space="preserve">    FORM</t>
  </si>
  <si>
    <t xml:space="preserve">            STATE OF WASHINGTON</t>
  </si>
  <si>
    <t>ORIGINATING AGENCY</t>
  </si>
  <si>
    <t>A8-A             AFRS JOURNAL VOUCHER</t>
  </si>
  <si>
    <t xml:space="preserve">  AFRS CASH RECEIPTS</t>
  </si>
  <si>
    <t>(7/93)</t>
  </si>
  <si>
    <t xml:space="preserve">         JOURNAL SUMMARY</t>
  </si>
  <si>
    <t>AGENCY TO BE CREDITED  (IF OTHER THAN ABOVE )</t>
  </si>
  <si>
    <t>CURRENT DOCUMENT NUMBER</t>
  </si>
  <si>
    <t xml:space="preserve">                      MASTER INDEX</t>
  </si>
  <si>
    <t>SUB</t>
  </si>
  <si>
    <t>GENERAL</t>
  </si>
  <si>
    <t>SUBSIDIARY</t>
  </si>
  <si>
    <t>TRAN</t>
  </si>
  <si>
    <t>E</t>
  </si>
  <si>
    <t>APPN</t>
  </si>
  <si>
    <t>PROGRAM</t>
  </si>
  <si>
    <t>ORIG</t>
  </si>
  <si>
    <t>WORK</t>
  </si>
  <si>
    <t>COUNTY</t>
  </si>
  <si>
    <t>CITY/TOWN</t>
  </si>
  <si>
    <t>PROJ</t>
  </si>
  <si>
    <t>MAJ</t>
  </si>
  <si>
    <t>LEDGER</t>
  </si>
  <si>
    <t>ACCOUNT</t>
  </si>
  <si>
    <t>CODE</t>
  </si>
  <si>
    <t>V</t>
  </si>
  <si>
    <t>INDEX</t>
  </si>
  <si>
    <t>OBJ</t>
  </si>
  <si>
    <t>OBJECT</t>
  </si>
  <si>
    <t>CLASS</t>
  </si>
  <si>
    <t>PHAS</t>
  </si>
  <si>
    <t>GRP</t>
  </si>
  <si>
    <t>SRCE</t>
  </si>
  <si>
    <t>SOURCE</t>
  </si>
  <si>
    <t>TELEPHONE NUMBER</t>
  </si>
  <si>
    <t>DATE OF DEPOSIT</t>
  </si>
  <si>
    <t xml:space="preserve">                        STATE TREASURER VALIDATION</t>
  </si>
  <si>
    <t>TOTAL DEPOSIT</t>
  </si>
  <si>
    <t>OST USE ONLY</t>
  </si>
  <si>
    <t>BATCH TOTAL</t>
  </si>
  <si>
    <t>A8A (7/90) - 11 -</t>
  </si>
  <si>
    <t>REMOVE CANARY COPY FOR AGENCY RECORDS. FORWARD WHITE COPY TO STATE TREASURER</t>
  </si>
  <si>
    <t>(W/H, OASI, Medicare)</t>
  </si>
  <si>
    <t>Warrant # :</t>
  </si>
  <si>
    <t>Warrant  Cancellation</t>
  </si>
  <si>
    <t>1070</t>
  </si>
  <si>
    <t>721</t>
  </si>
  <si>
    <t>Operating Fund:</t>
  </si>
  <si>
    <t>Payroll Fund:</t>
  </si>
  <si>
    <t>Employee:</t>
  </si>
  <si>
    <t>SS#:</t>
  </si>
  <si>
    <t>Date:</t>
  </si>
  <si>
    <t>Reason:</t>
  </si>
  <si>
    <t>Cancel Payroll warrant:</t>
  </si>
  <si>
    <t>Employee Name:</t>
  </si>
  <si>
    <t>Situation:</t>
  </si>
  <si>
    <t>Recovery Steps based on the specific paycheck detail:</t>
  </si>
  <si>
    <t xml:space="preserve">Step Three:  </t>
  </si>
  <si>
    <t xml:space="preserve">Step Two:  </t>
  </si>
  <si>
    <t>Step One:</t>
  </si>
  <si>
    <t>Updated:</t>
  </si>
  <si>
    <t>Payroll &amp; Related</t>
  </si>
  <si>
    <t>Difference s/b zero</t>
  </si>
  <si>
    <t>AI</t>
  </si>
  <si>
    <t>SUB-SUB OBJ</t>
  </si>
  <si>
    <t>(Gross Wages)</t>
  </si>
  <si>
    <t>(State OASI)</t>
  </si>
  <si>
    <t>(State Retirement)</t>
  </si>
  <si>
    <t>(Medicare)</t>
  </si>
  <si>
    <t>CC:</t>
  </si>
  <si>
    <t>Agency JV/Batch File</t>
  </si>
  <si>
    <t>Payroll File</t>
  </si>
  <si>
    <t>Gather the required Source Documents</t>
  </si>
  <si>
    <t>Name</t>
  </si>
  <si>
    <t>Agency Name</t>
  </si>
  <si>
    <t>Employee Name</t>
  </si>
  <si>
    <t>Warrant number</t>
  </si>
  <si>
    <t>Reason for the cancellation</t>
  </si>
  <si>
    <t>Step Four:</t>
  </si>
  <si>
    <t>Garnishment</t>
  </si>
  <si>
    <t>Warrant Cancellation Procedures Continued</t>
  </si>
  <si>
    <t>895</t>
  </si>
  <si>
    <t>(FTE)</t>
  </si>
  <si>
    <t>FTE</t>
  </si>
  <si>
    <t>7130/5124V</t>
  </si>
  <si>
    <t>(Deferred Comp)</t>
  </si>
  <si>
    <t>722</t>
  </si>
  <si>
    <t>0998/0120</t>
  </si>
  <si>
    <t>Program Index</t>
  </si>
  <si>
    <t>PI</t>
  </si>
  <si>
    <t>Agency specified</t>
  </si>
  <si>
    <t>Cancel Payroll warrant</t>
  </si>
  <si>
    <t>Original:  OST</t>
  </si>
  <si>
    <t>Identical to current document # used on</t>
  </si>
  <si>
    <t>Reference Document # above must be</t>
  </si>
  <si>
    <t>JRS</t>
  </si>
  <si>
    <t>Judicial Retirement Administrative Account</t>
  </si>
  <si>
    <t>Judicial Retirement Principal Account</t>
  </si>
  <si>
    <t>Judges' Retirement Account</t>
  </si>
  <si>
    <t>Washington Judicial Retirement Account</t>
  </si>
  <si>
    <t>PERS</t>
  </si>
  <si>
    <t>P1</t>
  </si>
  <si>
    <t>Public Employees' Retirement System Plan I Account</t>
  </si>
  <si>
    <t>TRS &amp; SERS</t>
  </si>
  <si>
    <t>T1</t>
  </si>
  <si>
    <t>T2, T3</t>
  </si>
  <si>
    <t>LEOFF</t>
  </si>
  <si>
    <t>Washington Law Enforcement Officers' and Firefighters' System Plan 1 Retirement Account</t>
  </si>
  <si>
    <t>Washington Law Enforcement Officers' and Firefighters' System Plan 2 Retirement Account</t>
  </si>
  <si>
    <t>WSPRS</t>
  </si>
  <si>
    <t>DEFERRED COMPENSATION</t>
  </si>
  <si>
    <t>Deferred Compensation Principal Account</t>
  </si>
  <si>
    <t xml:space="preserve">Office of Financial Management </t>
  </si>
  <si>
    <t xml:space="preserve">State Administrative &amp; Accounting Manual </t>
  </si>
  <si>
    <t>(SAAM):</t>
  </si>
  <si>
    <t>http://www.ofm.wa.gov/policy/75.30.htm</t>
  </si>
  <si>
    <t>Enter Data on the worksheet</t>
  </si>
  <si>
    <t>Appropriation Index</t>
  </si>
  <si>
    <t>Your Name:</t>
  </si>
  <si>
    <t>Salary</t>
  </si>
  <si>
    <t>Overtime</t>
  </si>
  <si>
    <t>Call back</t>
  </si>
  <si>
    <t>Shift</t>
  </si>
  <si>
    <t>Shift Overtime</t>
  </si>
  <si>
    <t>Total Gross</t>
  </si>
  <si>
    <t xml:space="preserve">Other </t>
  </si>
  <si>
    <t>SUB SUB</t>
  </si>
  <si>
    <t>(Overtime)</t>
  </si>
  <si>
    <t>(Callback)</t>
  </si>
  <si>
    <t>(Shift Differential)</t>
  </si>
  <si>
    <t>Your Phone #:</t>
  </si>
  <si>
    <t>Paydate of Error:</t>
  </si>
  <si>
    <t>*Note - Other deductions may have to be recovered from Employee</t>
  </si>
  <si>
    <t xml:space="preserve">*Other Deductions </t>
  </si>
  <si>
    <t>Agency Name:</t>
  </si>
  <si>
    <t>Appn Index:</t>
  </si>
  <si>
    <t>Program Index:</t>
  </si>
  <si>
    <t xml:space="preserve"> Cancellation</t>
  </si>
  <si>
    <t>DEFACE WARRANT</t>
  </si>
  <si>
    <t>AGENCY DOES NOT HAVE CUSTODY OF WARRANT</t>
  </si>
  <si>
    <t>RECOVER NET FROM EMPLOYEE</t>
  </si>
  <si>
    <r>
      <t>AGENCY</t>
    </r>
    <r>
      <rPr>
        <b/>
        <u val="singleAccounting"/>
        <sz val="10"/>
        <rFont val="Arial"/>
        <family val="2"/>
      </rPr>
      <t xml:space="preserve"> HAS CUSTODY</t>
    </r>
    <r>
      <rPr>
        <sz val="10"/>
        <rFont val="Arial"/>
        <family val="2"/>
      </rPr>
      <t xml:space="preserve"> OF WARRANT</t>
    </r>
  </si>
  <si>
    <t>ENTER WARRANT ON CANCELLATION LOG</t>
  </si>
  <si>
    <t>CHECKLIST</t>
  </si>
  <si>
    <t>SENT CANCELLATION JV TO OST</t>
  </si>
  <si>
    <t>OR, SOL AFRS AUTOMATED PROCESS</t>
  </si>
  <si>
    <t>Manual Warrant Cancellation/Recovery</t>
  </si>
  <si>
    <t>Worksheet to outline all manual recovery amounts due from Employee, other funds and outside vendors.</t>
  </si>
  <si>
    <t>(Shift OT)</t>
  </si>
  <si>
    <t>(Other)</t>
  </si>
  <si>
    <t>X</t>
  </si>
  <si>
    <t>(Savings Bonds)</t>
  </si>
  <si>
    <t>Public Employees' Retirement System Plan II and Plan III Account</t>
  </si>
  <si>
    <t>Agency #  :</t>
  </si>
  <si>
    <t>P2, P3</t>
  </si>
  <si>
    <t>Reissued warrant/EFT #:</t>
  </si>
  <si>
    <t>Date Reissued</t>
  </si>
  <si>
    <t>Manual Warrant Cancellation Procedures</t>
  </si>
  <si>
    <t>Employee Social Security (required for DRS recovery)</t>
  </si>
  <si>
    <t>SS# for DRS</t>
  </si>
  <si>
    <t>Agency number (4 digits)</t>
  </si>
  <si>
    <t>Pay date the error occurred</t>
  </si>
  <si>
    <t>Org Code</t>
  </si>
  <si>
    <t>Total of Gross and Employer costs (cell E46)</t>
  </si>
  <si>
    <t>Employer costs for Retirement and Medical Aid (cells E40 &amp; E42)</t>
  </si>
  <si>
    <t>Applicable Sub Object codes (columns B &amp; C)</t>
  </si>
  <si>
    <t>Operating Account number</t>
  </si>
  <si>
    <t>Payroll Account number</t>
  </si>
  <si>
    <t>Phone number</t>
  </si>
  <si>
    <t>Original Payroll JV#</t>
  </si>
  <si>
    <t>REDUCE/TRSF ACTUAL DISBURSED FTE</t>
  </si>
  <si>
    <t>JV AMT DUE REIMB EXP</t>
  </si>
  <si>
    <t>Cancellation</t>
  </si>
  <si>
    <t>x</t>
  </si>
  <si>
    <t>Retirement Plan</t>
  </si>
  <si>
    <t>DRS Plan:</t>
  </si>
  <si>
    <t>Reverse Expenditure JV:</t>
  </si>
  <si>
    <t xml:space="preserve"> Review and Print applicable Journal Vouchers (JV) and Cash Receipts (A-8)</t>
  </si>
  <si>
    <r>
      <t xml:space="preserve">This JV cancels the original warrant in the payroll revolving account GL 5124 Accrued Salaries and Benefits Payable.  Review "Ref Doc Num" to ensure this is the warrant number, the amount should be the net amount of the warrant, Employee name,  Date, and Reason should be indicated in the Explanation of Entry below. </t>
    </r>
    <r>
      <rPr>
        <b/>
        <sz val="14"/>
        <rFont val="Arial"/>
        <family val="2"/>
      </rPr>
      <t xml:space="preserve"> Enter the DOC NUMBER specific to your agency and the appropriate fiscal month.  </t>
    </r>
    <r>
      <rPr>
        <sz val="14"/>
        <rFont val="Arial"/>
        <family val="2"/>
      </rPr>
      <t xml:space="preserve">The original JV and original defaced warrant are sent to the OST and copies of JV and defaced warrant are filed in agency payroll files. </t>
    </r>
  </si>
  <si>
    <t xml:space="preserve">EMPLOYEE COMPLETES AND HAS NOTORIZED AN AVIDAVIT OF LOST OR DESTROYED WARRANT </t>
  </si>
  <si>
    <t>Retirement Accounts</t>
  </si>
  <si>
    <t>Teachers' Retirement System Plan One Account</t>
  </si>
  <si>
    <t>Teachers' Retirement System Combined Plan 2 and 3 Account</t>
  </si>
  <si>
    <t>School Employees' Retirement Systems Combined Plan 2 and 3 Account</t>
  </si>
  <si>
    <t>PUBLIC SAFETY</t>
  </si>
  <si>
    <t>Public Safety Employees' Retirement System Plan 2 Account</t>
  </si>
  <si>
    <t>Rates:</t>
  </si>
  <si>
    <t>http://drs.wa.gov/employer/EmployerHandbook/chpt6/default.htm#rates</t>
  </si>
  <si>
    <t>Review the sample JV's and A-8 documents required. Data entry required in yellow highlighted cells.</t>
  </si>
  <si>
    <t>EE + ER:</t>
  </si>
  <si>
    <t>Enter the following on the worksheet in the yellow highlighted cells:</t>
  </si>
  <si>
    <t>This is completed on an AFRS Cash Receipt (A-8) in the Fiscal Month received. This is produced by completing Step Two.</t>
  </si>
  <si>
    <t>Fed Tax Recovery A-8</t>
  </si>
  <si>
    <t>Other Recovery A-8</t>
  </si>
  <si>
    <t>Cancellation (Note:  This procedure is NOT to be used for lost/destroyed warrants):</t>
  </si>
  <si>
    <r>
      <t xml:space="preserve">Manual Warrant Cancellation required.  The system is not available for processing the cancellation, meaning that the warrant cancellation and corresponding Year-To-Date adjustments must be completed manually.  </t>
    </r>
    <r>
      <rPr>
        <b/>
        <sz val="14"/>
        <rFont val="Times New Roman"/>
        <family val="1"/>
      </rPr>
      <t>Note:  This procedure is not intended for use with lost/destroyed warrants.  If this is the case, only the net pay should be cancelled.  Use Transaction Code 455, GL 5194 in these cases.</t>
    </r>
  </si>
  <si>
    <t>Washington State Patrol Retirement System Plan 1 Account</t>
  </si>
  <si>
    <t>Washington State Patrol Retirement System Plan 2 Account</t>
  </si>
  <si>
    <r>
      <t>Original Payroll transaction. (PR-P</t>
    </r>
    <r>
      <rPr>
        <b/>
        <sz val="12"/>
        <color indexed="12"/>
        <rFont val="Times New Roman"/>
        <family val="1"/>
      </rPr>
      <t>yypp</t>
    </r>
    <r>
      <rPr>
        <b/>
        <i/>
        <sz val="12"/>
        <color indexed="12"/>
        <rFont val="Times New Roman"/>
        <family val="1"/>
      </rPr>
      <t>)</t>
    </r>
  </si>
  <si>
    <t>670</t>
  </si>
  <si>
    <t>7140/6510</t>
  </si>
  <si>
    <t>INTERFUND EXPEND TRANSFER-DEC</t>
  </si>
  <si>
    <t>025</t>
  </si>
  <si>
    <t>1324V/7140</t>
  </si>
  <si>
    <t>INTERFUND GL TRANSFER</t>
  </si>
  <si>
    <t xml:space="preserve">OFM does not recommend the use of subsidiary ledger accounting in Account 035.   Reconciliation and tracking of Account 035 should be done on a monthly basis to ensure complete recovery. </t>
  </si>
  <si>
    <t>Payroll Fiscal Month (or current if closed)</t>
  </si>
  <si>
    <t>1324</t>
  </si>
  <si>
    <t>966</t>
  </si>
  <si>
    <t>7140/5199V</t>
  </si>
  <si>
    <t>XXX</t>
  </si>
  <si>
    <t>7140/1324V</t>
  </si>
  <si>
    <t>Recover Life/LTD Premiums sent to HCA - G/L debit  7140 JV in process &amp; credit Variable 1324 Salaries and Fringe Benefits Receivable</t>
  </si>
  <si>
    <t>185</t>
  </si>
  <si>
    <t>GL: 7110/1324</t>
  </si>
  <si>
    <t>RCPT--COLLECT PAYROLL RECEIVABLE</t>
  </si>
  <si>
    <r>
      <t>*</t>
    </r>
    <r>
      <rPr>
        <sz val="14"/>
        <rFont val="Times New Roman"/>
        <family val="1"/>
      </rPr>
      <t xml:space="preserve"> If other deductions are taken for Non-Administrative agency a payment from Employee is required. (Non-Administrative Agencies are locations that do not or cannot receive JV's, i.e. credit unions, charities, miscellaneous deductions and etc.)</t>
    </r>
  </si>
  <si>
    <t>Payroll Posting Report (ZHR_RPTPY126) for period cancelled warrant originally issued</t>
  </si>
  <si>
    <t>Original Payroll JV # (PR-Pyypp)</t>
  </si>
  <si>
    <t>Tax Authority (Taxau)</t>
  </si>
  <si>
    <t>Tax Group (TxGr)</t>
  </si>
  <si>
    <t>Text</t>
  </si>
  <si>
    <t>Taxable or Value</t>
  </si>
  <si>
    <t>Tax</t>
  </si>
  <si>
    <t>FED</t>
  </si>
  <si>
    <t>Withholding Tax (A)</t>
  </si>
  <si>
    <t>box 1</t>
  </si>
  <si>
    <t>box 2</t>
  </si>
  <si>
    <t>Employee Social Security Taxable and Tax (B)</t>
  </si>
  <si>
    <t>box 3</t>
  </si>
  <si>
    <t>box 4</t>
  </si>
  <si>
    <t>Employer Social Security Taxable and Tax (C)</t>
  </si>
  <si>
    <t>Employee Medicare Taxable and Tax (D)</t>
  </si>
  <si>
    <t>box 5</t>
  </si>
  <si>
    <t>box 6</t>
  </si>
  <si>
    <t>Employer Medicare Taxable and Tax (E)</t>
  </si>
  <si>
    <t>Earned Income Credit (F)</t>
  </si>
  <si>
    <t>box 9</t>
  </si>
  <si>
    <t>W227</t>
  </si>
  <si>
    <t>Dependent Care Pre-tax (G)</t>
  </si>
  <si>
    <t>box 10</t>
  </si>
  <si>
    <t>W23D</t>
  </si>
  <si>
    <t>401(k) Plans (H)</t>
  </si>
  <si>
    <t>box 12</t>
  </si>
  <si>
    <t>W23E</t>
  </si>
  <si>
    <t>403(b) Plans (H)</t>
  </si>
  <si>
    <t>W23G</t>
  </si>
  <si>
    <t>Deferred Comp (H)</t>
  </si>
  <si>
    <t>box 12 / box 11</t>
  </si>
  <si>
    <t>W23H</t>
  </si>
  <si>
    <t>GCIU Local #767 Pension (H)</t>
  </si>
  <si>
    <t>W23P</t>
  </si>
  <si>
    <t>Qualified Moving Expense (H)</t>
  </si>
  <si>
    <t>W24A</t>
  </si>
  <si>
    <t>Deferred Retirement (I)</t>
  </si>
  <si>
    <t>box 14</t>
  </si>
  <si>
    <t>W24B</t>
  </si>
  <si>
    <t>Flex Spending/Pretax Ins. (I)</t>
  </si>
  <si>
    <t>W24C</t>
  </si>
  <si>
    <t>Non Cash Gross Amounts (I)</t>
  </si>
  <si>
    <t>Specific State</t>
  </si>
  <si>
    <t>box 15</t>
  </si>
  <si>
    <t>box 16</t>
  </si>
  <si>
    <t>box 17</t>
  </si>
  <si>
    <t>WA</t>
  </si>
  <si>
    <t>EE Suplmtal Pension Taxable and Tax (J)</t>
  </si>
  <si>
    <t>box 18</t>
  </si>
  <si>
    <t>box 19</t>
  </si>
  <si>
    <t>Use the key above to map the Tax Group to the boxes on the W2 form.
See the Sample worksheet for an example of a typical entry.
Use the Agency EE Updates worksheet to enter any UNREPORTED adjustments.
Use the Agency Updates worksheet to enter manual deposits.
Adjustments can be positive or negative; use a minus sign to report negative adjustments.
The Tax Authority on the Agency Updates worksheet will always be FED.
Send the completed spreadsheet to the DOP ISD Help Desk at helpdesk@dop.wa.gov.</t>
  </si>
  <si>
    <t>Effective Date</t>
  </si>
  <si>
    <t>Tax Authority 
(FED, WA, etc)</t>
  </si>
  <si>
    <t>Personnel 
Area</t>
  </si>
  <si>
    <t>PERNR</t>
  </si>
  <si>
    <t>Employee Manual  Adjustments</t>
  </si>
  <si>
    <t>Personnel Number</t>
  </si>
  <si>
    <t>other deductions</t>
  </si>
  <si>
    <t>see HRMS master data</t>
  </si>
  <si>
    <t>YTD ADJUSTMENTS ENTERED IN HRMS PU19</t>
  </si>
  <si>
    <t>Personnel Number (HRMS)</t>
  </si>
  <si>
    <t>Date warrant reissued, if any</t>
  </si>
  <si>
    <t xml:space="preserve">From the Payroll Posting Report, GL 6510XXXXXX, enter:  </t>
  </si>
  <si>
    <t>Total FTE's (Staff Months) (cell E48)</t>
  </si>
  <si>
    <t>Enter the gross-to-net data from the cancelled warrant/EFT in column E (cells E18-E37, highlighted in yellow)</t>
  </si>
  <si>
    <t xml:space="preserve">This JV recovers funds sent to HCA for Life and LTD premiums. The funds are transferred to the Payroll Revolving Account, and debits JV's in Process, credits 1324  "Salaries and Fringe Benefits Receivable"  liquidating the receivable.  The original and one copy is sent to HCA PEBB A/R MS:42695. (HCA reviews and will forward the original to OST). OST will complete the wrap entry and debit 4310 Current Cash and credit 7140 JV's in Process.  </t>
  </si>
  <si>
    <t>Reduce appropriate Year-To-Date amounts in HRMS using the Employee Manual Adjustments tab.</t>
  </si>
  <si>
    <t>Questions?  Contact Steve Nielson @ (360) 725-0226 e-mail:  Steve.Nielson@ofm.wa.gov or Steve Ketelsen @ (360) 725-0222 e-mail:  Steven.Ketelsen@ofm.wa.gov</t>
  </si>
  <si>
    <r>
      <t xml:space="preserve">Recover Retirement EE &amp; ER share sent to DRS - G/L </t>
    </r>
    <r>
      <rPr>
        <b/>
        <sz val="14"/>
        <rFont val="Times New Roman"/>
        <family val="1"/>
      </rPr>
      <t>debit</t>
    </r>
    <r>
      <rPr>
        <sz val="14"/>
        <rFont val="Times New Roman"/>
        <family val="1"/>
      </rPr>
      <t xml:space="preserve">  7140 JV in process &amp; </t>
    </r>
    <r>
      <rPr>
        <b/>
        <sz val="14"/>
        <rFont val="Times New Roman"/>
        <family val="1"/>
      </rPr>
      <t>credit</t>
    </r>
    <r>
      <rPr>
        <sz val="14"/>
        <rFont val="Times New Roman"/>
        <family val="1"/>
      </rPr>
      <t xml:space="preserve"> variable 5199 Other Liabilities</t>
    </r>
  </si>
  <si>
    <t>5124V/7140</t>
  </si>
  <si>
    <t>5187V/7140</t>
  </si>
  <si>
    <t>5181V/7140</t>
  </si>
  <si>
    <t>5188V/7140</t>
  </si>
  <si>
    <t>5189V/7140</t>
  </si>
  <si>
    <t>5199V/7140</t>
  </si>
  <si>
    <t>(Net Pay)</t>
  </si>
  <si>
    <t>(EE/ER Medical Aid)</t>
  </si>
  <si>
    <t>(EE Health Insurance)</t>
  </si>
  <si>
    <t>(Garnishment)</t>
  </si>
  <si>
    <t>(EE/ER Retirement, DCP)</t>
  </si>
  <si>
    <t>(Payroll Taxes, Life/LTD, Other)</t>
  </si>
  <si>
    <t>Advance EIC</t>
  </si>
  <si>
    <t>ADD:</t>
  </si>
  <si>
    <t>Original: OST</t>
  </si>
  <si>
    <t>cc:  Payroll</t>
  </si>
  <si>
    <t xml:space="preserve">       Reconciliation Desk</t>
  </si>
  <si>
    <t>Accident Fund</t>
  </si>
  <si>
    <t>DRS:  Include DRS required documentation</t>
  </si>
  <si>
    <t xml:space="preserve">              Internal DRS File</t>
  </si>
  <si>
    <t>Original + 1 copy: HCA</t>
  </si>
  <si>
    <t>Original warrant (Deface warrant with a stamp or write "Void" or "Cancel" on the front and signature)</t>
  </si>
  <si>
    <r>
      <t xml:space="preserve">This JV reverses the expenditures in the operating account for Gross wages and the state share costs and accrues receivables (or negative liabilities) in Account 035. Enter the appropriate expenditure coding unique to your agency from the Distribution of Payroll and Related report on the Worksheet. You may include Appn Index (AI), Program Index (PI), Org Code and/or Project coding, Sub Object and possibly Sub-Sub Object coding determined by your specific agencies budgetary allotments and expenditures. The original JV-number entered on the Worksheet should appear in the JV REF DOC NUM. </t>
    </r>
    <r>
      <rPr>
        <b/>
        <sz val="14"/>
        <rFont val="Arial"/>
        <family val="2"/>
      </rPr>
      <t xml:space="preserve">Enter the DOC NUMBER specific to your agency and the appropriate fiscal month. </t>
    </r>
    <r>
      <rPr>
        <sz val="14"/>
        <rFont val="Arial"/>
        <family val="2"/>
      </rPr>
      <t xml:space="preserve"> Review to ensure the FTE reduction is appropriate.
This JV accrues negative amounts for: net pay (GL 5124), insurance premiums (GL 5181), LNI Premiums (GL 5187), Savings Bonds (GL 5188), Garnishments (GL 5189), Retirement/Deferred Compensation (GL 5199) and other miscellaneous deductions amounts (DCAP, Union Dues, FSA deductions, CU deductions, etc.)(GL 1324).  Receivables for payroll taxes, life insurance, and LTD insurance are also recorded in GL 1324.
At the completion of this procedure, any amounts remaining as 035 Debits that cannot be recovered from third parties must be recovered from the employee as payments made on the employee's behalf.</t>
    </r>
  </si>
  <si>
    <t>Supplemental Pension</t>
  </si>
  <si>
    <t xml:space="preserve">            (Include cancelled warrant)</t>
  </si>
  <si>
    <t>(State Share Medical Aid &amp; Industrial Insurance)</t>
  </si>
  <si>
    <t>Higher Education</t>
  </si>
  <si>
    <t>Higher Ed Retiremen Plan Supplemental Benefit Account</t>
  </si>
</sst>
</file>

<file path=xl/styles.xml><?xml version="1.0" encoding="utf-8"?>
<styleSheet xmlns="http://schemas.openxmlformats.org/spreadsheetml/2006/main">
  <numFmts count="11">
    <numFmt numFmtId="44" formatCode="_(&quot;$&quot;* #,##0.00_);_(&quot;$&quot;* \(#,##0.00\);_(&quot;$&quot;* &quot;-&quot;??_);_(@_)"/>
    <numFmt numFmtId="43" formatCode="_(* #,##0.00_);_(* \(#,##0.00\);_(* &quot;-&quot;??_);_(@_)"/>
    <numFmt numFmtId="164" formatCode="_(* #,##0.0_);_(* \(#,##0.0\);_(* &quot;-&quot;??_);_(@_)"/>
    <numFmt numFmtId="165" formatCode="_(* #,##0.00000000_);_(* \(#,##0.00000000\);_(* &quot;-&quot;??_);_(@_)"/>
    <numFmt numFmtId="166" formatCode="mmmm\ d\,\ yyyy"/>
    <numFmt numFmtId="167" formatCode="mm/dd/yy_)"/>
    <numFmt numFmtId="168" formatCode="mm/dd/yy"/>
    <numFmt numFmtId="169" formatCode="00"/>
    <numFmt numFmtId="170" formatCode="0000"/>
    <numFmt numFmtId="171" formatCode="m/d/yyyy;@"/>
    <numFmt numFmtId="172" formatCode="mm/dd/yy;@"/>
  </numFmts>
  <fonts count="75">
    <font>
      <sz val="10"/>
      <name val="Arial"/>
    </font>
    <font>
      <sz val="10"/>
      <name val="Arial"/>
      <family val="2"/>
    </font>
    <font>
      <b/>
      <sz val="10"/>
      <name val="Arial"/>
      <family val="2"/>
    </font>
    <font>
      <i/>
      <sz val="10"/>
      <name val="Arial"/>
      <family val="2"/>
    </font>
    <font>
      <sz val="10"/>
      <name val="Arial"/>
      <family val="2"/>
    </font>
    <font>
      <b/>
      <u val="singleAccounting"/>
      <sz val="10"/>
      <name val="Arial"/>
      <family val="2"/>
    </font>
    <font>
      <sz val="12"/>
      <name val="Times New Roman"/>
      <family val="1"/>
    </font>
    <font>
      <b/>
      <sz val="7"/>
      <name val="Times New Roman"/>
      <family val="1"/>
    </font>
    <font>
      <sz val="7"/>
      <name val="Times New Roman"/>
      <family val="1"/>
    </font>
    <font>
      <b/>
      <sz val="10"/>
      <name val="Helv"/>
    </font>
    <font>
      <b/>
      <sz val="10"/>
      <name val="Times New Roman"/>
      <family val="1"/>
    </font>
    <font>
      <b/>
      <sz val="14"/>
      <name val="Times New Roman"/>
      <family val="1"/>
    </font>
    <font>
      <b/>
      <sz val="12"/>
      <name val="Times New Roman"/>
      <family val="1"/>
    </font>
    <font>
      <b/>
      <sz val="8"/>
      <name val="Times New Roman"/>
      <family val="1"/>
    </font>
    <font>
      <b/>
      <sz val="6"/>
      <name val="Times New Roman"/>
      <family val="1"/>
    </font>
    <font>
      <sz val="6"/>
      <name val="Times New Roman"/>
      <family val="1"/>
    </font>
    <font>
      <sz val="14"/>
      <name val="Times New Roman"/>
      <family val="1"/>
    </font>
    <font>
      <sz val="8"/>
      <name val="Times New Roman"/>
      <family val="1"/>
    </font>
    <font>
      <b/>
      <sz val="14"/>
      <name val="Times New Roman"/>
      <family val="1"/>
    </font>
    <font>
      <b/>
      <sz val="12"/>
      <name val="Times New Roman"/>
      <family val="1"/>
    </font>
    <font>
      <b/>
      <sz val="10"/>
      <name val="Times New Roman"/>
      <family val="1"/>
    </font>
    <font>
      <sz val="10"/>
      <name val="Times New Roman"/>
      <family val="1"/>
    </font>
    <font>
      <b/>
      <sz val="24"/>
      <name val="Times New Roman"/>
      <family val="1"/>
    </font>
    <font>
      <sz val="14"/>
      <name val="Times New Roman"/>
      <family val="1"/>
    </font>
    <font>
      <b/>
      <sz val="10"/>
      <name val="Arial"/>
      <family val="2"/>
    </font>
    <font>
      <b/>
      <sz val="12"/>
      <name val="Arial"/>
      <family val="2"/>
    </font>
    <font>
      <b/>
      <sz val="14"/>
      <name val="Arial"/>
      <family val="2"/>
    </font>
    <font>
      <sz val="6"/>
      <name val="Arial"/>
      <family val="2"/>
    </font>
    <font>
      <sz val="8"/>
      <name val="Arial"/>
      <family val="2"/>
    </font>
    <font>
      <b/>
      <sz val="12"/>
      <name val="Arial"/>
      <family val="2"/>
    </font>
    <font>
      <sz val="14"/>
      <name val="Arial"/>
      <family val="2"/>
    </font>
    <font>
      <b/>
      <sz val="24"/>
      <name val="Arial"/>
      <family val="2"/>
    </font>
    <font>
      <u/>
      <sz val="12"/>
      <name val="Arial"/>
      <family val="2"/>
    </font>
    <font>
      <u/>
      <sz val="12"/>
      <name val="Arial"/>
      <family val="2"/>
    </font>
    <font>
      <u/>
      <sz val="10"/>
      <name val="Arial"/>
      <family val="2"/>
    </font>
    <font>
      <b/>
      <u/>
      <sz val="18"/>
      <name val="Times New Roman"/>
      <family val="1"/>
    </font>
    <font>
      <b/>
      <u/>
      <sz val="18"/>
      <name val="Arial"/>
      <family val="2"/>
    </font>
    <font>
      <sz val="28"/>
      <color indexed="61"/>
      <name val="Arial"/>
      <family val="2"/>
    </font>
    <font>
      <b/>
      <sz val="10"/>
      <color indexed="18"/>
      <name val="Arial"/>
      <family val="2"/>
    </font>
    <font>
      <sz val="11"/>
      <name val="Times New Roman"/>
      <family val="1"/>
    </font>
    <font>
      <sz val="11"/>
      <name val="Arial"/>
      <family val="2"/>
    </font>
    <font>
      <b/>
      <sz val="8"/>
      <name val="Times New Roman"/>
      <family val="1"/>
    </font>
    <font>
      <b/>
      <u/>
      <sz val="14"/>
      <name val="Times New Roman"/>
      <family val="1"/>
    </font>
    <font>
      <sz val="14"/>
      <name val="Arial"/>
      <family val="2"/>
    </font>
    <font>
      <i/>
      <sz val="14"/>
      <name val="Arial"/>
      <family val="2"/>
    </font>
    <font>
      <b/>
      <u/>
      <sz val="12"/>
      <name val="Arial"/>
      <family val="2"/>
    </font>
    <font>
      <sz val="7"/>
      <name val="Times New Roman"/>
      <family val="1"/>
    </font>
    <font>
      <b/>
      <sz val="16"/>
      <name val="Times New Roman"/>
      <family val="1"/>
    </font>
    <font>
      <b/>
      <i/>
      <sz val="8"/>
      <name val="Times New Roman"/>
      <family val="1"/>
    </font>
    <font>
      <i/>
      <sz val="12"/>
      <name val="Times New Roman"/>
      <family val="1"/>
    </font>
    <font>
      <b/>
      <i/>
      <sz val="12"/>
      <color indexed="12"/>
      <name val="Times New Roman"/>
      <family val="1"/>
    </font>
    <font>
      <b/>
      <sz val="12"/>
      <color indexed="12"/>
      <name val="Times New Roman"/>
      <family val="1"/>
    </font>
    <font>
      <b/>
      <sz val="10"/>
      <color indexed="12"/>
      <name val="Arial"/>
      <family val="2"/>
    </font>
    <font>
      <sz val="24"/>
      <name val="Arial"/>
      <family val="2"/>
    </font>
    <font>
      <b/>
      <sz val="16"/>
      <name val="Arial"/>
      <family val="2"/>
    </font>
    <font>
      <sz val="16"/>
      <name val="Arial"/>
      <family val="2"/>
    </font>
    <font>
      <b/>
      <u/>
      <sz val="14"/>
      <name val="Arial"/>
      <family val="2"/>
    </font>
    <font>
      <b/>
      <i/>
      <sz val="14"/>
      <name val="Arial"/>
      <family val="2"/>
    </font>
    <font>
      <sz val="12"/>
      <name val="Times New Roman"/>
      <family val="1"/>
    </font>
    <font>
      <b/>
      <sz val="6"/>
      <name val="Times New Roman"/>
      <family val="1"/>
    </font>
    <font>
      <b/>
      <u val="double"/>
      <sz val="12"/>
      <name val="Arial"/>
      <family val="2"/>
    </font>
    <font>
      <u val="double"/>
      <sz val="12"/>
      <name val="Arial"/>
      <family val="2"/>
    </font>
    <font>
      <b/>
      <sz val="8"/>
      <color indexed="81"/>
      <name val="Tahoma"/>
      <family val="2"/>
    </font>
    <font>
      <sz val="12"/>
      <name val="Arial"/>
      <family val="2"/>
    </font>
    <font>
      <b/>
      <i/>
      <sz val="14"/>
      <color indexed="18"/>
      <name val="Arial"/>
      <family val="2"/>
    </font>
    <font>
      <b/>
      <sz val="14"/>
      <color indexed="18"/>
      <name val="Arial"/>
      <family val="2"/>
    </font>
    <font>
      <b/>
      <i/>
      <sz val="10"/>
      <color indexed="18"/>
      <name val="Arial"/>
      <family val="2"/>
    </font>
    <font>
      <sz val="10"/>
      <name val="Arial"/>
      <family val="2"/>
    </font>
    <font>
      <b/>
      <i/>
      <sz val="10"/>
      <name val="Arial"/>
      <family val="2"/>
    </font>
    <font>
      <u/>
      <sz val="10"/>
      <color indexed="12"/>
      <name val="Arial"/>
      <family val="2"/>
    </font>
    <font>
      <u/>
      <sz val="14"/>
      <color indexed="12"/>
      <name val="Arial"/>
      <family val="2"/>
    </font>
    <font>
      <sz val="8"/>
      <color indexed="81"/>
      <name val="Tahoma"/>
      <family val="2"/>
    </font>
    <font>
      <b/>
      <sz val="10"/>
      <color indexed="81"/>
      <name val="Tahoma"/>
      <family val="2"/>
    </font>
    <font>
      <b/>
      <sz val="11"/>
      <name val="Arial"/>
      <family val="2"/>
    </font>
    <font>
      <sz val="8"/>
      <name val="Arial"/>
      <family val="2"/>
    </font>
  </fonts>
  <fills count="14">
    <fill>
      <patternFill patternType="none"/>
    </fill>
    <fill>
      <patternFill patternType="gray125"/>
    </fill>
    <fill>
      <patternFill patternType="solid">
        <fgColor indexed="41"/>
        <bgColor indexed="64"/>
      </patternFill>
    </fill>
    <fill>
      <patternFill patternType="solid">
        <fgColor indexed="22"/>
        <bgColor indexed="8"/>
      </patternFill>
    </fill>
    <fill>
      <patternFill patternType="solid">
        <fgColor indexed="65"/>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43"/>
        <bgColor indexed="8"/>
      </patternFill>
    </fill>
    <fill>
      <patternFill patternType="solid">
        <fgColor indexed="9"/>
        <bgColor indexed="64"/>
      </patternFill>
    </fill>
    <fill>
      <patternFill patternType="solid">
        <fgColor rgb="FFFFFF99"/>
        <bgColor indexed="64"/>
      </patternFill>
    </fill>
    <fill>
      <patternFill patternType="solid">
        <fgColor theme="1"/>
        <bgColor indexed="64"/>
      </patternFill>
    </fill>
    <fill>
      <patternFill patternType="solid">
        <fgColor rgb="FFCCFFCC"/>
        <bgColor indexed="64"/>
      </patternFill>
    </fill>
  </fills>
  <borders count="41">
    <border>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top/>
      <bottom style="double">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8"/>
      </bottom>
      <diagonal/>
    </border>
    <border>
      <left style="thin">
        <color indexed="64"/>
      </left>
      <right/>
      <top style="thin">
        <color indexed="8"/>
      </top>
      <bottom/>
      <diagonal/>
    </border>
    <border>
      <left/>
      <right style="thin">
        <color indexed="8"/>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8"/>
      </bottom>
      <diagonal/>
    </border>
    <border>
      <left/>
      <right/>
      <top style="thin">
        <color indexed="8"/>
      </top>
      <bottom style="thin">
        <color indexed="8"/>
      </bottom>
      <diagonal/>
    </border>
    <border>
      <left style="thin">
        <color indexed="8"/>
      </left>
      <right/>
      <top style="thin">
        <color indexed="64"/>
      </top>
      <bottom/>
      <diagonal/>
    </border>
    <border>
      <left/>
      <right/>
      <top/>
      <bottom style="slantDashDot">
        <color indexed="64"/>
      </bottom>
      <diagonal/>
    </border>
    <border>
      <left style="thin">
        <color indexed="64"/>
      </left>
      <right style="thin">
        <color indexed="64"/>
      </right>
      <top/>
      <bottom/>
      <diagonal/>
    </border>
    <border>
      <left/>
      <right style="thin">
        <color auto="1"/>
      </right>
      <top/>
      <bottom style="thin">
        <color auto="1"/>
      </bottom>
      <diagonal/>
    </border>
  </borders>
  <cellStyleXfs count="6">
    <xf numFmtId="0" fontId="0" fillId="0" borderId="0"/>
    <xf numFmtId="43" fontId="1" fillId="0" borderId="0" applyFont="0" applyFill="0" applyBorder="0" applyAlignment="0" applyProtection="0"/>
    <xf numFmtId="0" fontId="69" fillId="0" borderId="0" applyNumberFormat="0" applyFill="0" applyBorder="0" applyAlignment="0" applyProtection="0">
      <alignment vertical="top"/>
      <protection locked="0"/>
    </xf>
    <xf numFmtId="0" fontId="4" fillId="0" borderId="0"/>
    <xf numFmtId="44" fontId="4" fillId="0" borderId="0" applyFont="0" applyFill="0" applyBorder="0" applyAlignment="0" applyProtection="0"/>
    <xf numFmtId="43" fontId="4" fillId="0" borderId="0" applyFont="0" applyFill="0" applyBorder="0" applyAlignment="0" applyProtection="0"/>
  </cellStyleXfs>
  <cellXfs count="683">
    <xf numFmtId="0" fontId="0" fillId="0" borderId="0" xfId="0"/>
    <xf numFmtId="43" fontId="2" fillId="2" borderId="0" xfId="1" applyFont="1" applyFill="1"/>
    <xf numFmtId="43" fontId="4" fillId="2" borderId="0" xfId="1" applyFont="1" applyFill="1"/>
    <xf numFmtId="0" fontId="6" fillId="3" borderId="1" xfId="0" applyFont="1" applyFill="1" applyBorder="1" applyAlignment="1" applyProtection="1">
      <alignment horizontal="left"/>
    </xf>
    <xf numFmtId="0" fontId="6" fillId="3" borderId="2" xfId="0" applyFont="1" applyFill="1" applyBorder="1" applyAlignment="1" applyProtection="1">
      <alignment horizontal="left"/>
    </xf>
    <xf numFmtId="0" fontId="6" fillId="3" borderId="2" xfId="0" applyFont="1" applyFill="1" applyBorder="1"/>
    <xf numFmtId="0" fontId="0" fillId="3" borderId="2" xfId="0" applyFill="1" applyBorder="1"/>
    <xf numFmtId="0" fontId="7" fillId="3" borderId="2" xfId="0" applyFont="1" applyFill="1" applyBorder="1" applyAlignment="1" applyProtection="1">
      <alignment horizontal="left"/>
    </xf>
    <xf numFmtId="0" fontId="9" fillId="3" borderId="2" xfId="0" applyFont="1" applyFill="1" applyBorder="1"/>
    <xf numFmtId="0" fontId="7" fillId="3" borderId="2" xfId="0" applyFont="1" applyFill="1" applyBorder="1"/>
    <xf numFmtId="0" fontId="8" fillId="3" borderId="3" xfId="0" applyFont="1" applyFill="1" applyBorder="1"/>
    <xf numFmtId="0" fontId="10" fillId="3" borderId="4" xfId="0" applyFont="1" applyFill="1" applyBorder="1" applyAlignment="1" applyProtection="1">
      <alignment horizontal="left"/>
    </xf>
    <xf numFmtId="0" fontId="10" fillId="3" borderId="0" xfId="0" applyFont="1" applyFill="1" applyBorder="1" applyAlignment="1" applyProtection="1">
      <alignment horizontal="left"/>
    </xf>
    <xf numFmtId="0" fontId="11" fillId="3" borderId="0" xfId="0" applyFont="1" applyFill="1"/>
    <xf numFmtId="0" fontId="0" fillId="3" borderId="0" xfId="0" applyFill="1"/>
    <xf numFmtId="0" fontId="9" fillId="3" borderId="0" xfId="0" applyFont="1" applyFill="1" applyAlignment="1">
      <alignment horizontal="right"/>
    </xf>
    <xf numFmtId="0" fontId="7" fillId="3" borderId="0" xfId="0" applyFont="1" applyFill="1" applyAlignment="1" applyProtection="1">
      <alignment horizontal="left"/>
    </xf>
    <xf numFmtId="0" fontId="13" fillId="3" borderId="0" xfId="0" applyFont="1" applyFill="1"/>
    <xf numFmtId="0" fontId="0" fillId="3" borderId="5" xfId="0" applyFill="1" applyBorder="1"/>
    <xf numFmtId="0" fontId="11" fillId="3" borderId="4" xfId="0" applyFont="1" applyFill="1" applyBorder="1"/>
    <xf numFmtId="0" fontId="11" fillId="3" borderId="0" xfId="0" applyFont="1" applyFill="1" applyBorder="1"/>
    <xf numFmtId="0" fontId="8" fillId="3" borderId="0" xfId="0" applyFont="1" applyFill="1"/>
    <xf numFmtId="0" fontId="15" fillId="3" borderId="0" xfId="0" applyFont="1" applyFill="1"/>
    <xf numFmtId="0" fontId="16" fillId="3" borderId="4" xfId="0" applyFont="1" applyFill="1" applyBorder="1" applyAlignment="1" applyProtection="1">
      <alignment horizontal="left"/>
    </xf>
    <xf numFmtId="0" fontId="16" fillId="3" borderId="0" xfId="0" applyFont="1" applyFill="1" applyBorder="1" applyAlignment="1" applyProtection="1">
      <alignment horizontal="left"/>
    </xf>
    <xf numFmtId="0" fontId="6" fillId="3" borderId="0" xfId="0" applyFont="1" applyFill="1"/>
    <xf numFmtId="0" fontId="6" fillId="3" borderId="6" xfId="0" applyFont="1" applyFill="1" applyBorder="1"/>
    <xf numFmtId="0" fontId="14" fillId="3" borderId="7" xfId="0" applyFont="1" applyFill="1" applyBorder="1" applyAlignment="1" applyProtection="1">
      <alignment horizontal="center"/>
    </xf>
    <xf numFmtId="0" fontId="14" fillId="3" borderId="7" xfId="0" applyFont="1" applyFill="1" applyBorder="1" applyAlignment="1" applyProtection="1">
      <alignment horizontal="right"/>
    </xf>
    <xf numFmtId="0" fontId="14" fillId="3" borderId="8" xfId="0" applyFont="1" applyFill="1" applyBorder="1"/>
    <xf numFmtId="43" fontId="6" fillId="3" borderId="9" xfId="1" applyFont="1" applyFill="1" applyBorder="1" applyProtection="1"/>
    <xf numFmtId="43" fontId="6" fillId="3" borderId="9" xfId="1" applyFont="1" applyFill="1" applyBorder="1"/>
    <xf numFmtId="0" fontId="14" fillId="3" borderId="8" xfId="0" applyFont="1" applyFill="1" applyBorder="1" applyAlignment="1" applyProtection="1">
      <alignment horizontal="left"/>
    </xf>
    <xf numFmtId="0" fontId="11" fillId="3" borderId="6" xfId="0" applyFont="1" applyFill="1" applyBorder="1" applyAlignment="1">
      <alignment horizontal="centerContinuous"/>
    </xf>
    <xf numFmtId="0" fontId="18" fillId="3" borderId="6" xfId="0" applyFont="1" applyFill="1" applyBorder="1" applyAlignment="1" applyProtection="1">
      <alignment horizontal="centerContinuous"/>
    </xf>
    <xf numFmtId="0" fontId="10" fillId="3" borderId="6" xfId="0" applyFont="1" applyFill="1" applyBorder="1" applyAlignment="1">
      <alignment horizontal="centerContinuous"/>
    </xf>
    <xf numFmtId="0" fontId="10" fillId="3" borderId="10" xfId="0" applyFont="1" applyFill="1" applyBorder="1" applyAlignment="1" applyProtection="1">
      <alignment horizontal="left"/>
    </xf>
    <xf numFmtId="0" fontId="10" fillId="3" borderId="11" xfId="0" applyFont="1" applyFill="1" applyBorder="1"/>
    <xf numFmtId="43" fontId="16" fillId="4" borderId="11" xfId="1" applyFont="1" applyFill="1" applyBorder="1" applyProtection="1"/>
    <xf numFmtId="0" fontId="11" fillId="3" borderId="6" xfId="0" applyFont="1" applyFill="1" applyBorder="1"/>
    <xf numFmtId="0" fontId="10" fillId="3" borderId="6" xfId="0" applyFont="1" applyFill="1" applyBorder="1" applyAlignment="1" applyProtection="1">
      <alignment horizontal="left"/>
    </xf>
    <xf numFmtId="0" fontId="16" fillId="3" borderId="11" xfId="0" applyFont="1" applyFill="1" applyBorder="1"/>
    <xf numFmtId="49" fontId="6" fillId="3" borderId="9" xfId="0" quotePrefix="1" applyNumberFormat="1" applyFont="1" applyFill="1" applyBorder="1"/>
    <xf numFmtId="49" fontId="6" fillId="3" borderId="9" xfId="0" applyNumberFormat="1" applyFont="1" applyFill="1" applyBorder="1"/>
    <xf numFmtId="49" fontId="6" fillId="3" borderId="9" xfId="0" applyNumberFormat="1" applyFont="1" applyFill="1" applyBorder="1" applyAlignment="1">
      <alignment horizontal="center"/>
    </xf>
    <xf numFmtId="43" fontId="5" fillId="5" borderId="12" xfId="1" applyFont="1" applyFill="1" applyBorder="1" applyAlignment="1">
      <alignment horizontal="center"/>
    </xf>
    <xf numFmtId="43" fontId="5" fillId="5" borderId="13" xfId="1" applyFont="1" applyFill="1" applyBorder="1" applyAlignment="1">
      <alignment horizontal="center"/>
    </xf>
    <xf numFmtId="43" fontId="2" fillId="5" borderId="14" xfId="1" applyFont="1" applyFill="1" applyBorder="1"/>
    <xf numFmtId="43" fontId="4" fillId="5" borderId="14" xfId="1" applyFont="1" applyFill="1" applyBorder="1"/>
    <xf numFmtId="43" fontId="4" fillId="5" borderId="15" xfId="1" applyFont="1" applyFill="1" applyBorder="1"/>
    <xf numFmtId="43" fontId="4" fillId="5" borderId="16" xfId="1" applyFont="1" applyFill="1" applyBorder="1"/>
    <xf numFmtId="0" fontId="27" fillId="6" borderId="3" xfId="0" applyFont="1" applyFill="1" applyBorder="1" applyAlignment="1">
      <alignment horizontal="center"/>
    </xf>
    <xf numFmtId="0" fontId="27" fillId="6" borderId="2" xfId="0" applyFont="1" applyFill="1" applyBorder="1" applyAlignment="1">
      <alignment horizontal="left"/>
    </xf>
    <xf numFmtId="0" fontId="27" fillId="6" borderId="3" xfId="0" applyFont="1" applyFill="1" applyBorder="1"/>
    <xf numFmtId="0" fontId="30" fillId="6" borderId="5" xfId="0" applyFont="1" applyFill="1" applyBorder="1"/>
    <xf numFmtId="0" fontId="27" fillId="6" borderId="2" xfId="0" applyFont="1" applyFill="1" applyBorder="1"/>
    <xf numFmtId="0" fontId="27" fillId="6" borderId="5" xfId="0" applyFont="1" applyFill="1" applyBorder="1" applyAlignment="1">
      <alignment horizontal="center"/>
    </xf>
    <xf numFmtId="0" fontId="27" fillId="6" borderId="0" xfId="0" applyFont="1" applyFill="1"/>
    <xf numFmtId="0" fontId="27" fillId="6" borderId="5" xfId="0" applyFont="1" applyFill="1" applyBorder="1" applyAlignment="1">
      <alignment horizontal="left"/>
    </xf>
    <xf numFmtId="0" fontId="27" fillId="6" borderId="5" xfId="0" applyFont="1" applyFill="1" applyBorder="1"/>
    <xf numFmtId="49" fontId="30" fillId="6" borderId="9" xfId="0" applyNumberFormat="1" applyFont="1" applyFill="1" applyBorder="1" applyAlignment="1"/>
    <xf numFmtId="0" fontId="30" fillId="6" borderId="17" xfId="0" applyFont="1" applyFill="1" applyBorder="1"/>
    <xf numFmtId="39" fontId="30" fillId="6" borderId="18" xfId="0" applyNumberFormat="1" applyFont="1" applyFill="1" applyBorder="1" applyProtection="1"/>
    <xf numFmtId="49" fontId="26" fillId="6" borderId="9" xfId="0" applyNumberFormat="1" applyFont="1" applyFill="1" applyBorder="1" applyAlignment="1"/>
    <xf numFmtId="49" fontId="25" fillId="6" borderId="9" xfId="0" applyNumberFormat="1" applyFont="1" applyFill="1" applyBorder="1" applyAlignment="1"/>
    <xf numFmtId="0" fontId="28" fillId="6" borderId="2" xfId="0" applyFont="1" applyFill="1" applyBorder="1" applyAlignment="1">
      <alignment horizontal="left"/>
    </xf>
    <xf numFmtId="39" fontId="0" fillId="6" borderId="3" xfId="0" applyNumberFormat="1" applyFill="1" applyBorder="1" applyProtection="1"/>
    <xf numFmtId="0" fontId="30" fillId="6" borderId="0" xfId="0" applyFont="1" applyFill="1"/>
    <xf numFmtId="39" fontId="30" fillId="6" borderId="5" xfId="0" applyNumberFormat="1" applyFont="1" applyFill="1" applyBorder="1" applyProtection="1"/>
    <xf numFmtId="0" fontId="27" fillId="4" borderId="1" xfId="0" applyFont="1" applyFill="1" applyBorder="1" applyAlignment="1">
      <alignment horizontal="center"/>
    </xf>
    <xf numFmtId="0" fontId="0" fillId="4" borderId="2" xfId="0" applyFill="1" applyBorder="1"/>
    <xf numFmtId="0" fontId="28" fillId="4" borderId="2" xfId="0" applyFont="1" applyFill="1" applyBorder="1" applyAlignment="1">
      <alignment horizontal="left"/>
    </xf>
    <xf numFmtId="0" fontId="0" fillId="4" borderId="3" xfId="0" applyFill="1" applyBorder="1"/>
    <xf numFmtId="0" fontId="0" fillId="4" borderId="0" xfId="0" applyFill="1"/>
    <xf numFmtId="0" fontId="27" fillId="4" borderId="1" xfId="0" applyFont="1" applyFill="1" applyBorder="1" applyAlignment="1">
      <alignment horizontal="left"/>
    </xf>
    <xf numFmtId="0" fontId="27" fillId="4" borderId="3" xfId="0" applyFont="1" applyFill="1" applyBorder="1" applyAlignment="1">
      <alignment horizontal="center"/>
    </xf>
    <xf numFmtId="0" fontId="24" fillId="4" borderId="0" xfId="0" applyFont="1" applyFill="1"/>
    <xf numFmtId="0" fontId="29" fillId="4" borderId="4" xfId="0" applyFont="1" applyFill="1" applyBorder="1" applyAlignment="1">
      <alignment horizontal="left"/>
    </xf>
    <xf numFmtId="0" fontId="0" fillId="4" borderId="0" xfId="0" applyFill="1" applyAlignment="1">
      <alignment horizontal="left"/>
    </xf>
    <xf numFmtId="0" fontId="29" fillId="4" borderId="0" xfId="0" applyFont="1" applyFill="1" applyAlignment="1">
      <alignment horizontal="left"/>
    </xf>
    <xf numFmtId="0" fontId="0" fillId="4" borderId="5" xfId="0" applyFill="1" applyBorder="1"/>
    <xf numFmtId="0" fontId="30" fillId="4" borderId="0" xfId="0" applyFont="1" applyFill="1"/>
    <xf numFmtId="0" fontId="30" fillId="4" borderId="5" xfId="0" applyFont="1" applyFill="1" applyBorder="1"/>
    <xf numFmtId="0" fontId="29" fillId="4" borderId="4" xfId="0" applyFont="1" applyFill="1" applyBorder="1"/>
    <xf numFmtId="0" fontId="29" fillId="4" borderId="0" xfId="0" applyFont="1" applyFill="1"/>
    <xf numFmtId="0" fontId="30" fillId="4" borderId="4" xfId="0" applyFont="1" applyFill="1" applyBorder="1"/>
    <xf numFmtId="0" fontId="30" fillId="4" borderId="6" xfId="0" applyFont="1" applyFill="1" applyBorder="1"/>
    <xf numFmtId="14" fontId="30" fillId="4" borderId="5" xfId="0" applyNumberFormat="1" applyFont="1" applyFill="1" applyBorder="1"/>
    <xf numFmtId="0" fontId="27" fillId="4" borderId="10" xfId="0" applyFont="1" applyFill="1" applyBorder="1" applyAlignment="1">
      <alignment horizontal="center"/>
    </xf>
    <xf numFmtId="0" fontId="0" fillId="4" borderId="6" xfId="0" applyFill="1" applyBorder="1"/>
    <xf numFmtId="0" fontId="24" fillId="4" borderId="6" xfId="0" applyFont="1" applyFill="1" applyBorder="1" applyAlignment="1">
      <alignment horizontal="left"/>
    </xf>
    <xf numFmtId="0" fontId="0" fillId="4" borderId="11" xfId="0" applyFill="1" applyBorder="1"/>
    <xf numFmtId="0" fontId="27" fillId="4" borderId="2" xfId="0" applyFont="1" applyFill="1" applyBorder="1"/>
    <xf numFmtId="0" fontId="27" fillId="4" borderId="0" xfId="0" applyFont="1" applyFill="1"/>
    <xf numFmtId="0" fontId="30" fillId="4" borderId="4" xfId="0" quotePrefix="1" applyFont="1" applyFill="1" applyBorder="1" applyAlignment="1">
      <alignment horizontal="centerContinuous"/>
    </xf>
    <xf numFmtId="0" fontId="30" fillId="4" borderId="0" xfId="0" applyFont="1" applyFill="1" applyAlignment="1">
      <alignment horizontal="centerContinuous"/>
    </xf>
    <xf numFmtId="49" fontId="30" fillId="4" borderId="0" xfId="0" applyNumberFormat="1" applyFont="1" applyFill="1" applyAlignment="1">
      <alignment horizontal="centerContinuous"/>
    </xf>
    <xf numFmtId="0" fontId="27" fillId="4" borderId="7" xfId="0" applyFont="1" applyFill="1" applyBorder="1" applyAlignment="1">
      <alignment horizontal="center"/>
    </xf>
    <xf numFmtId="0" fontId="27" fillId="4" borderId="2" xfId="0" applyFont="1" applyFill="1" applyBorder="1" applyAlignment="1">
      <alignment horizontal="center"/>
    </xf>
    <xf numFmtId="0" fontId="27" fillId="4" borderId="3" xfId="0" applyFont="1" applyFill="1" applyBorder="1"/>
    <xf numFmtId="0" fontId="27" fillId="4" borderId="19" xfId="0" applyFont="1" applyFill="1" applyBorder="1" applyAlignment="1">
      <alignment horizontal="center"/>
    </xf>
    <xf numFmtId="0" fontId="27" fillId="4" borderId="5" xfId="0" applyFont="1" applyFill="1" applyBorder="1" applyAlignment="1">
      <alignment horizontal="center"/>
    </xf>
    <xf numFmtId="0" fontId="27" fillId="4" borderId="5" xfId="0" applyFont="1" applyFill="1" applyBorder="1"/>
    <xf numFmtId="49" fontId="30" fillId="4" borderId="9" xfId="0" applyNumberFormat="1" applyFont="1" applyFill="1" applyBorder="1" applyAlignment="1"/>
    <xf numFmtId="49" fontId="30" fillId="4" borderId="2" xfId="0" applyNumberFormat="1" applyFont="1" applyFill="1" applyBorder="1" applyAlignment="1"/>
    <xf numFmtId="49" fontId="26" fillId="4" borderId="9" xfId="0" applyNumberFormat="1" applyFont="1" applyFill="1" applyBorder="1" applyAlignment="1"/>
    <xf numFmtId="0" fontId="0" fillId="4" borderId="4" xfId="0" applyFill="1" applyBorder="1"/>
    <xf numFmtId="49" fontId="30" fillId="4" borderId="7" xfId="0" applyNumberFormat="1" applyFont="1" applyFill="1" applyBorder="1" applyAlignment="1"/>
    <xf numFmtId="49" fontId="30" fillId="4" borderId="17" xfId="0" applyNumberFormat="1" applyFont="1" applyFill="1" applyBorder="1" applyAlignment="1"/>
    <xf numFmtId="49" fontId="30" fillId="4" borderId="18" xfId="0" applyNumberFormat="1" applyFont="1" applyFill="1" applyBorder="1" applyAlignment="1"/>
    <xf numFmtId="49" fontId="26" fillId="4" borderId="17" xfId="0" applyNumberFormat="1" applyFont="1" applyFill="1" applyBorder="1" applyAlignment="1"/>
    <xf numFmtId="49" fontId="30" fillId="4" borderId="0" xfId="0" applyNumberFormat="1" applyFont="1" applyFill="1" applyAlignment="1"/>
    <xf numFmtId="49" fontId="31" fillId="4" borderId="9" xfId="0" applyNumberFormat="1" applyFont="1" applyFill="1" applyBorder="1" applyAlignment="1"/>
    <xf numFmtId="49" fontId="30" fillId="4" borderId="8" xfId="0" applyNumberFormat="1" applyFont="1" applyFill="1" applyBorder="1" applyAlignment="1"/>
    <xf numFmtId="0" fontId="27" fillId="4" borderId="2" xfId="0" applyFont="1" applyFill="1" applyBorder="1" applyAlignment="1">
      <alignment horizontal="left"/>
    </xf>
    <xf numFmtId="0" fontId="28" fillId="4" borderId="3" xfId="0" applyFont="1" applyFill="1" applyBorder="1" applyAlignment="1">
      <alignment horizontal="center"/>
    </xf>
    <xf numFmtId="14" fontId="30" fillId="4" borderId="0" xfId="0" applyNumberFormat="1" applyFont="1" applyFill="1" applyAlignment="1">
      <alignment horizontal="centerContinuous"/>
    </xf>
    <xf numFmtId="0" fontId="26" fillId="4" borderId="4" xfId="0" applyFont="1" applyFill="1" applyBorder="1" applyAlignment="1">
      <alignment horizontal="center"/>
    </xf>
    <xf numFmtId="0" fontId="26" fillId="4" borderId="0" xfId="0" applyFont="1" applyFill="1"/>
    <xf numFmtId="0" fontId="30" fillId="4" borderId="5" xfId="0" applyFont="1" applyFill="1" applyBorder="1" applyAlignment="1">
      <alignment horizontal="center"/>
    </xf>
    <xf numFmtId="0" fontId="28" fillId="4" borderId="5" xfId="0" applyFont="1" applyFill="1" applyBorder="1" applyAlignment="1">
      <alignment horizontal="center"/>
    </xf>
    <xf numFmtId="0" fontId="30" fillId="4" borderId="10" xfId="0" applyFont="1" applyFill="1" applyBorder="1"/>
    <xf numFmtId="0" fontId="30" fillId="4" borderId="11" xfId="0" applyFont="1" applyFill="1" applyBorder="1"/>
    <xf numFmtId="0" fontId="32" fillId="4" borderId="0" xfId="0" applyFont="1" applyFill="1"/>
    <xf numFmtId="0" fontId="0" fillId="4" borderId="10" xfId="0" applyFill="1" applyBorder="1"/>
    <xf numFmtId="0" fontId="0" fillId="4" borderId="17" xfId="0" applyFill="1" applyBorder="1"/>
    <xf numFmtId="0" fontId="0" fillId="4" borderId="18" xfId="0" applyFill="1" applyBorder="1"/>
    <xf numFmtId="0" fontId="27" fillId="4" borderId="0" xfId="0" applyFont="1" applyFill="1" applyAlignment="1">
      <alignment horizontal="left"/>
    </xf>
    <xf numFmtId="0" fontId="6" fillId="3" borderId="9" xfId="0" applyNumberFormat="1" applyFont="1" applyFill="1" applyBorder="1" applyAlignment="1">
      <alignment horizontal="center"/>
    </xf>
    <xf numFmtId="0" fontId="0" fillId="0" borderId="2" xfId="0" applyBorder="1" applyAlignment="1">
      <alignment vertical="top"/>
    </xf>
    <xf numFmtId="39" fontId="30" fillId="6" borderId="18" xfId="0" applyNumberFormat="1" applyFont="1" applyFill="1" applyBorder="1" applyAlignment="1" applyProtection="1"/>
    <xf numFmtId="37" fontId="6" fillId="6" borderId="9" xfId="0" applyNumberFormat="1" applyFont="1" applyFill="1" applyBorder="1" applyAlignment="1" applyProtection="1">
      <alignment horizontal="center"/>
    </xf>
    <xf numFmtId="0" fontId="6" fillId="3" borderId="1" xfId="0" applyFont="1" applyFill="1" applyBorder="1" applyAlignment="1" applyProtection="1">
      <alignment horizontal="center"/>
    </xf>
    <xf numFmtId="0" fontId="30" fillId="4" borderId="18" xfId="0" applyNumberFormat="1" applyFont="1" applyFill="1" applyBorder="1" applyAlignment="1">
      <alignment horizontal="left"/>
    </xf>
    <xf numFmtId="0" fontId="0" fillId="4" borderId="0" xfId="0" applyFill="1" applyAlignment="1">
      <alignment vertical="top" wrapText="1"/>
    </xf>
    <xf numFmtId="43" fontId="0" fillId="4" borderId="0" xfId="1" applyFont="1" applyFill="1"/>
    <xf numFmtId="43" fontId="5" fillId="4" borderId="0" xfId="1" applyFont="1" applyFill="1" applyAlignment="1">
      <alignment horizontal="center"/>
    </xf>
    <xf numFmtId="43" fontId="2" fillId="4" borderId="0" xfId="1" applyFont="1" applyFill="1"/>
    <xf numFmtId="43" fontId="3" fillId="4" borderId="0" xfId="1" applyFont="1" applyFill="1"/>
    <xf numFmtId="43" fontId="4" fillId="4" borderId="0" xfId="1" applyFont="1" applyFill="1"/>
    <xf numFmtId="43" fontId="2" fillId="2" borderId="20" xfId="1" applyFont="1" applyFill="1" applyBorder="1"/>
    <xf numFmtId="43" fontId="0" fillId="4" borderId="0" xfId="1" applyFont="1" applyFill="1" applyBorder="1" applyAlignment="1">
      <alignment horizontal="right"/>
    </xf>
    <xf numFmtId="0" fontId="0" fillId="4" borderId="0" xfId="0" applyFill="1" applyBorder="1" applyAlignment="1">
      <alignment horizontal="right"/>
    </xf>
    <xf numFmtId="0" fontId="0" fillId="4" borderId="13" xfId="1" applyNumberFormat="1" applyFont="1" applyFill="1" applyBorder="1" applyAlignment="1">
      <alignment vertical="top" wrapText="1"/>
    </xf>
    <xf numFmtId="0" fontId="0" fillId="4" borderId="13" xfId="0" applyNumberFormat="1" applyFill="1" applyBorder="1" applyAlignment="1">
      <alignment vertical="top" wrapText="1"/>
    </xf>
    <xf numFmtId="43" fontId="0" fillId="4" borderId="0" xfId="1" applyFont="1" applyFill="1" applyBorder="1"/>
    <xf numFmtId="0" fontId="0" fillId="4" borderId="0" xfId="0" applyFill="1" applyBorder="1"/>
    <xf numFmtId="43" fontId="3" fillId="2" borderId="0" xfId="1" quotePrefix="1" applyFont="1" applyFill="1" applyAlignment="1">
      <alignment horizontal="left"/>
    </xf>
    <xf numFmtId="43" fontId="0" fillId="4" borderId="0" xfId="1" quotePrefix="1" applyFont="1" applyFill="1" applyAlignment="1">
      <alignment horizontal="left"/>
    </xf>
    <xf numFmtId="165" fontId="1" fillId="4" borderId="0" xfId="1" applyNumberFormat="1" applyFont="1" applyFill="1"/>
    <xf numFmtId="1" fontId="6" fillId="3" borderId="9" xfId="0" applyNumberFormat="1" applyFont="1" applyFill="1" applyBorder="1" applyAlignment="1">
      <alignment horizontal="center"/>
    </xf>
    <xf numFmtId="0" fontId="0" fillId="4" borderId="0" xfId="1" applyNumberFormat="1" applyFont="1" applyFill="1"/>
    <xf numFmtId="0" fontId="18" fillId="3" borderId="6" xfId="0" applyFont="1" applyFill="1" applyBorder="1" applyAlignment="1" applyProtection="1">
      <alignment horizontal="center"/>
    </xf>
    <xf numFmtId="43" fontId="6" fillId="3" borderId="9" xfId="0" applyNumberFormat="1" applyFont="1" applyFill="1" applyBorder="1" applyAlignment="1">
      <alignment horizontal="center"/>
    </xf>
    <xf numFmtId="43" fontId="0" fillId="4" borderId="0" xfId="1" applyFont="1" applyFill="1" applyAlignment="1">
      <alignment horizontal="left"/>
    </xf>
    <xf numFmtId="0" fontId="0" fillId="4" borderId="13" xfId="0" applyNumberFormat="1" applyFill="1" applyBorder="1" applyAlignment="1">
      <alignment horizontal="left" vertical="top" wrapText="1"/>
    </xf>
    <xf numFmtId="43" fontId="4" fillId="4" borderId="0" xfId="1" applyFont="1" applyFill="1" applyAlignment="1">
      <alignment horizontal="left"/>
    </xf>
    <xf numFmtId="0" fontId="36" fillId="4" borderId="0" xfId="0" applyFont="1" applyFill="1" applyAlignment="1">
      <alignment horizontal="center"/>
    </xf>
    <xf numFmtId="0" fontId="10" fillId="4" borderId="0" xfId="0" applyFont="1" applyFill="1"/>
    <xf numFmtId="169" fontId="1" fillId="4" borderId="24" xfId="0" applyNumberFormat="1" applyFont="1" applyFill="1" applyBorder="1"/>
    <xf numFmtId="49" fontId="19" fillId="4" borderId="0" xfId="0" applyNumberFormat="1" applyFont="1" applyFill="1"/>
    <xf numFmtId="49" fontId="6" fillId="4" borderId="0" xfId="0" applyNumberFormat="1" applyFont="1" applyFill="1"/>
    <xf numFmtId="49" fontId="25" fillId="4" borderId="0" xfId="0" applyNumberFormat="1" applyFont="1" applyFill="1" applyProtection="1">
      <protection locked="0"/>
    </xf>
    <xf numFmtId="49" fontId="25" fillId="4" borderId="0" xfId="0" quotePrefix="1" applyNumberFormat="1" applyFont="1" applyFill="1" applyAlignment="1" applyProtection="1">
      <alignment horizontal="left"/>
      <protection locked="0"/>
    </xf>
    <xf numFmtId="49" fontId="39" fillId="4" borderId="0" xfId="0" applyNumberFormat="1" applyFont="1" applyFill="1"/>
    <xf numFmtId="49" fontId="40" fillId="4" borderId="24" xfId="0" applyNumberFormat="1" applyFont="1" applyFill="1" applyBorder="1"/>
    <xf numFmtId="49" fontId="25" fillId="4" borderId="25" xfId="0" applyNumberFormat="1" applyFont="1" applyFill="1" applyBorder="1" applyProtection="1">
      <protection locked="0"/>
    </xf>
    <xf numFmtId="49" fontId="6" fillId="4" borderId="25" xfId="0" applyNumberFormat="1" applyFont="1" applyFill="1" applyBorder="1"/>
    <xf numFmtId="49" fontId="1" fillId="4" borderId="26" xfId="0" applyNumberFormat="1" applyFont="1" applyFill="1" applyBorder="1"/>
    <xf numFmtId="0" fontId="21" fillId="4" borderId="5" xfId="0" applyFont="1" applyFill="1" applyBorder="1"/>
    <xf numFmtId="0" fontId="16" fillId="4" borderId="5" xfId="0" applyFont="1" applyFill="1" applyBorder="1"/>
    <xf numFmtId="49" fontId="2" fillId="4" borderId="4" xfId="0" applyNumberFormat="1" applyFont="1" applyFill="1" applyBorder="1" applyAlignment="1" applyProtection="1">
      <alignment horizontal="left"/>
      <protection locked="0"/>
    </xf>
    <xf numFmtId="49" fontId="2" fillId="4" borderId="0" xfId="0" quotePrefix="1" applyNumberFormat="1" applyFont="1" applyFill="1" applyBorder="1" applyAlignment="1" applyProtection="1">
      <alignment horizontal="left"/>
      <protection locked="0"/>
    </xf>
    <xf numFmtId="0" fontId="28" fillId="4" borderId="0" xfId="0" applyFont="1" applyFill="1" applyBorder="1" applyAlignment="1">
      <alignment vertical="top"/>
    </xf>
    <xf numFmtId="49" fontId="2" fillId="4" borderId="4" xfId="0" applyNumberFormat="1" applyFont="1" applyFill="1" applyBorder="1" applyProtection="1">
      <protection locked="0"/>
    </xf>
    <xf numFmtId="0" fontId="8" fillId="4" borderId="5" xfId="0" applyFont="1" applyFill="1" applyBorder="1"/>
    <xf numFmtId="0" fontId="21" fillId="4" borderId="6" xfId="0" applyFont="1" applyFill="1" applyBorder="1"/>
    <xf numFmtId="0" fontId="16" fillId="4" borderId="6" xfId="0" applyFont="1" applyFill="1" applyBorder="1"/>
    <xf numFmtId="0" fontId="16" fillId="4" borderId="11" xfId="0" applyFont="1" applyFill="1" applyBorder="1"/>
    <xf numFmtId="0" fontId="43" fillId="4" borderId="0" xfId="0" applyFont="1" applyFill="1"/>
    <xf numFmtId="0" fontId="23" fillId="4" borderId="0" xfId="0" applyFont="1" applyFill="1" applyAlignment="1">
      <alignment horizontal="center" vertical="top"/>
    </xf>
    <xf numFmtId="0" fontId="43" fillId="4" borderId="0" xfId="0" applyFont="1" applyFill="1" applyAlignment="1"/>
    <xf numFmtId="0" fontId="42" fillId="4" borderId="0" xfId="0" applyFont="1" applyFill="1" applyAlignment="1">
      <alignment vertical="top"/>
    </xf>
    <xf numFmtId="0" fontId="43" fillId="4" borderId="0" xfId="0" applyFont="1" applyFill="1" applyAlignment="1">
      <alignment vertical="top" wrapText="1"/>
    </xf>
    <xf numFmtId="0" fontId="23" fillId="4" borderId="0" xfId="0" applyFont="1" applyFill="1" applyAlignment="1">
      <alignment vertical="top"/>
    </xf>
    <xf numFmtId="0" fontId="18" fillId="4" borderId="0" xfId="0" applyFont="1" applyFill="1" applyAlignment="1">
      <alignment vertical="top"/>
    </xf>
    <xf numFmtId="0" fontId="42" fillId="4" borderId="0" xfId="0" applyFont="1" applyFill="1" applyAlignment="1">
      <alignment horizontal="left"/>
    </xf>
    <xf numFmtId="0" fontId="23" fillId="4" borderId="0" xfId="0" applyFont="1" applyFill="1" applyAlignment="1">
      <alignment horizontal="left" vertical="top"/>
    </xf>
    <xf numFmtId="0" fontId="44" fillId="4" borderId="0" xfId="0" applyFont="1" applyFill="1"/>
    <xf numFmtId="0" fontId="42" fillId="4" borderId="0" xfId="0" quotePrefix="1" applyFont="1" applyFill="1" applyAlignment="1">
      <alignment horizontal="left" vertical="top"/>
    </xf>
    <xf numFmtId="0" fontId="43" fillId="4" borderId="0" xfId="0" applyFont="1" applyFill="1" applyAlignment="1">
      <alignment vertical="top"/>
    </xf>
    <xf numFmtId="0" fontId="43" fillId="0" borderId="0" xfId="0" applyFont="1" applyAlignment="1">
      <alignment vertical="top"/>
    </xf>
    <xf numFmtId="0" fontId="18" fillId="4" borderId="0" xfId="0" applyFont="1" applyFill="1" applyAlignment="1">
      <alignment horizontal="center" vertical="top"/>
    </xf>
    <xf numFmtId="0" fontId="23" fillId="4" borderId="0" xfId="0" applyFont="1" applyFill="1"/>
    <xf numFmtId="0" fontId="43" fillId="4" borderId="0" xfId="0" applyFont="1" applyFill="1" applyAlignment="1">
      <alignment horizontal="left" vertical="top" wrapText="1"/>
    </xf>
    <xf numFmtId="0" fontId="23" fillId="4" borderId="0" xfId="0" applyFont="1" applyFill="1" applyAlignment="1">
      <alignment horizontal="left"/>
    </xf>
    <xf numFmtId="166" fontId="23" fillId="4" borderId="0" xfId="0" applyNumberFormat="1" applyFont="1" applyFill="1" applyAlignment="1">
      <alignment horizontal="center"/>
    </xf>
    <xf numFmtId="0" fontId="42" fillId="4" borderId="0" xfId="0" applyFont="1" applyFill="1" applyAlignment="1"/>
    <xf numFmtId="0" fontId="35" fillId="4" borderId="0" xfId="0" quotePrefix="1" applyFont="1" applyFill="1" applyAlignment="1">
      <alignment horizontal="center"/>
    </xf>
    <xf numFmtId="166" fontId="0" fillId="6" borderId="9" xfId="0" applyNumberFormat="1" applyFill="1" applyBorder="1" applyAlignment="1"/>
    <xf numFmtId="49" fontId="19" fillId="3" borderId="9" xfId="0" applyNumberFormat="1" applyFont="1" applyFill="1" applyBorder="1" applyAlignment="1">
      <alignment horizontal="center"/>
    </xf>
    <xf numFmtId="43" fontId="19" fillId="3" borderId="9" xfId="1" applyFont="1" applyFill="1" applyBorder="1" applyProtection="1"/>
    <xf numFmtId="43" fontId="18" fillId="4" borderId="11" xfId="1" applyFont="1" applyFill="1" applyBorder="1" applyProtection="1"/>
    <xf numFmtId="0" fontId="19" fillId="3" borderId="9" xfId="0" applyNumberFormat="1" applyFont="1" applyFill="1" applyBorder="1" applyAlignment="1">
      <alignment horizontal="center"/>
    </xf>
    <xf numFmtId="49" fontId="30" fillId="4" borderId="9" xfId="0" applyNumberFormat="1" applyFont="1" applyFill="1" applyBorder="1" applyAlignment="1">
      <alignment horizontal="center"/>
    </xf>
    <xf numFmtId="0" fontId="0" fillId="4" borderId="0" xfId="0" applyFill="1" applyAlignment="1">
      <alignment horizontal="center"/>
    </xf>
    <xf numFmtId="0" fontId="0" fillId="4" borderId="0" xfId="0" applyFill="1" applyBorder="1" applyAlignment="1">
      <alignment horizontal="center"/>
    </xf>
    <xf numFmtId="0" fontId="54" fillId="4" borderId="0" xfId="0" applyFont="1" applyFill="1" applyBorder="1" applyAlignment="1">
      <alignment horizontal="center" wrapText="1"/>
    </xf>
    <xf numFmtId="0" fontId="0" fillId="4" borderId="0" xfId="0" applyFill="1" applyBorder="1" applyAlignment="1">
      <alignment wrapText="1"/>
    </xf>
    <xf numFmtId="0" fontId="55" fillId="4" borderId="0" xfId="0" applyFont="1" applyFill="1" applyAlignment="1">
      <alignment horizontal="center"/>
    </xf>
    <xf numFmtId="0" fontId="55" fillId="4" borderId="0" xfId="0" applyFont="1" applyFill="1"/>
    <xf numFmtId="0" fontId="55" fillId="4" borderId="0" xfId="0" applyFont="1" applyFill="1" applyAlignment="1">
      <alignment vertical="top"/>
    </xf>
    <xf numFmtId="0" fontId="55" fillId="4" borderId="0" xfId="0" applyFont="1" applyFill="1" applyBorder="1" applyAlignment="1">
      <alignment horizontal="center" wrapText="1"/>
    </xf>
    <xf numFmtId="0" fontId="0" fillId="4" borderId="0" xfId="0" applyFill="1" applyAlignment="1">
      <alignment vertical="top"/>
    </xf>
    <xf numFmtId="0" fontId="26" fillId="4" borderId="0" xfId="0" applyFont="1" applyFill="1" applyAlignment="1">
      <alignment horizontal="left"/>
    </xf>
    <xf numFmtId="0" fontId="26" fillId="4" borderId="0" xfId="0" applyFont="1" applyFill="1" applyAlignment="1">
      <alignment horizontal="center"/>
    </xf>
    <xf numFmtId="0" fontId="56" fillId="4" borderId="0" xfId="0" applyFont="1" applyFill="1" applyAlignment="1">
      <alignment horizontal="left"/>
    </xf>
    <xf numFmtId="0" fontId="56" fillId="4" borderId="0" xfId="0" applyFont="1" applyFill="1" applyAlignment="1">
      <alignment horizontal="left" vertical="top"/>
    </xf>
    <xf numFmtId="0" fontId="56" fillId="4" borderId="0" xfId="0" applyFont="1" applyFill="1"/>
    <xf numFmtId="0" fontId="56" fillId="4" borderId="0" xfId="0" applyFont="1" applyFill="1" applyAlignment="1"/>
    <xf numFmtId="43" fontId="2" fillId="5" borderId="0" xfId="1" applyFont="1" applyFill="1" applyBorder="1"/>
    <xf numFmtId="43" fontId="4" fillId="5" borderId="0" xfId="1" applyFont="1" applyFill="1" applyBorder="1"/>
    <xf numFmtId="43" fontId="0" fillId="5" borderId="14" xfId="1" applyFont="1" applyFill="1" applyBorder="1"/>
    <xf numFmtId="43" fontId="0" fillId="5" borderId="0" xfId="1" applyFont="1" applyFill="1" applyBorder="1"/>
    <xf numFmtId="43" fontId="4" fillId="5" borderId="13" xfId="1" applyFont="1" applyFill="1" applyBorder="1"/>
    <xf numFmtId="49" fontId="0" fillId="4" borderId="13" xfId="1" applyNumberFormat="1" applyFont="1" applyFill="1" applyBorder="1"/>
    <xf numFmtId="49" fontId="0" fillId="4" borderId="16" xfId="1" applyNumberFormat="1" applyFont="1" applyFill="1" applyBorder="1"/>
    <xf numFmtId="43" fontId="25" fillId="4" borderId="0" xfId="1" applyFont="1" applyFill="1"/>
    <xf numFmtId="0" fontId="14" fillId="3" borderId="8" xfId="0" applyFont="1" applyFill="1" applyBorder="1" applyAlignment="1">
      <alignment horizontal="center"/>
    </xf>
    <xf numFmtId="0" fontId="14" fillId="6" borderId="8" xfId="0" applyFont="1" applyFill="1" applyBorder="1" applyAlignment="1" applyProtection="1">
      <alignment horizontal="center"/>
    </xf>
    <xf numFmtId="49" fontId="2" fillId="7" borderId="28" xfId="1" applyNumberFormat="1" applyFont="1" applyFill="1" applyBorder="1" applyAlignment="1" applyProtection="1">
      <alignment horizontal="center"/>
      <protection locked="0"/>
    </xf>
    <xf numFmtId="49" fontId="0" fillId="7" borderId="27" xfId="1" applyNumberFormat="1" applyFont="1" applyFill="1" applyBorder="1" applyAlignment="1" applyProtection="1">
      <alignment horizontal="center"/>
      <protection locked="0"/>
    </xf>
    <xf numFmtId="0" fontId="2" fillId="8" borderId="27" xfId="1" applyNumberFormat="1" applyFont="1" applyFill="1" applyBorder="1" applyProtection="1">
      <protection locked="0"/>
    </xf>
    <xf numFmtId="43" fontId="2" fillId="7" borderId="27" xfId="1" applyFont="1" applyFill="1" applyBorder="1" applyProtection="1">
      <protection locked="0"/>
    </xf>
    <xf numFmtId="43" fontId="2" fillId="7" borderId="27" xfId="1" applyNumberFormat="1" applyFont="1" applyFill="1" applyBorder="1" applyProtection="1">
      <protection locked="0"/>
    </xf>
    <xf numFmtId="43" fontId="0" fillId="7" borderId="0" xfId="1" applyFont="1" applyFill="1" applyBorder="1" applyProtection="1">
      <protection locked="0"/>
    </xf>
    <xf numFmtId="43" fontId="0" fillId="7" borderId="0" xfId="1" applyFont="1" applyFill="1" applyProtection="1">
      <protection locked="0"/>
    </xf>
    <xf numFmtId="14" fontId="0" fillId="0" borderId="0" xfId="1" quotePrefix="1" applyNumberFormat="1" applyFont="1" applyFill="1" applyAlignment="1" applyProtection="1">
      <alignment horizontal="center"/>
    </xf>
    <xf numFmtId="43" fontId="2" fillId="8" borderId="27" xfId="1" applyFont="1" applyFill="1" applyBorder="1" applyAlignment="1" applyProtection="1">
      <alignment horizontal="center"/>
      <protection locked="0"/>
    </xf>
    <xf numFmtId="0" fontId="2" fillId="8" borderId="27" xfId="1" applyNumberFormat="1" applyFont="1" applyFill="1" applyBorder="1" applyAlignment="1" applyProtection="1">
      <alignment horizontal="center"/>
      <protection locked="0"/>
    </xf>
    <xf numFmtId="44" fontId="6" fillId="3" borderId="9" xfId="0" applyNumberFormat="1" applyFont="1" applyFill="1" applyBorder="1" applyAlignment="1">
      <alignment horizontal="center"/>
    </xf>
    <xf numFmtId="44" fontId="30" fillId="6" borderId="9" xfId="0" applyNumberFormat="1" applyFont="1" applyFill="1" applyBorder="1" applyAlignment="1"/>
    <xf numFmtId="44" fontId="30" fillId="4" borderId="2" xfId="0" applyNumberFormat="1" applyFont="1" applyFill="1" applyBorder="1" applyAlignment="1"/>
    <xf numFmtId="0" fontId="64" fillId="4" borderId="0" xfId="0" applyFont="1" applyFill="1"/>
    <xf numFmtId="0" fontId="65" fillId="4" borderId="0" xfId="0" applyFont="1" applyFill="1"/>
    <xf numFmtId="0" fontId="64" fillId="4" borderId="0" xfId="0" quotePrefix="1" applyFont="1" applyFill="1" applyAlignment="1">
      <alignment horizontal="left"/>
    </xf>
    <xf numFmtId="0" fontId="64" fillId="4" borderId="0" xfId="0" applyFont="1" applyFill="1" applyAlignment="1">
      <alignment vertical="top"/>
    </xf>
    <xf numFmtId="0" fontId="65" fillId="0" borderId="0" xfId="0" applyFont="1" applyAlignment="1">
      <alignment vertical="top"/>
    </xf>
    <xf numFmtId="166" fontId="17" fillId="4" borderId="0" xfId="0" applyNumberFormat="1" applyFont="1" applyFill="1" applyAlignment="1">
      <alignment horizontal="center"/>
    </xf>
    <xf numFmtId="0" fontId="7" fillId="4" borderId="1" xfId="0" applyFont="1" applyFill="1" applyBorder="1" applyAlignment="1" applyProtection="1">
      <alignment horizontal="left"/>
    </xf>
    <xf numFmtId="0" fontId="7" fillId="4" borderId="2" xfId="0" applyFont="1" applyFill="1" applyBorder="1" applyAlignment="1" applyProtection="1">
      <alignment horizontal="left"/>
    </xf>
    <xf numFmtId="0" fontId="8" fillId="4" borderId="2" xfId="0" applyFont="1" applyFill="1" applyBorder="1"/>
    <xf numFmtId="0" fontId="8" fillId="4" borderId="3" xfId="0" applyFont="1" applyFill="1" applyBorder="1"/>
    <xf numFmtId="0" fontId="0" fillId="4" borderId="11" xfId="0" applyNumberFormat="1" applyFill="1" applyBorder="1" applyAlignment="1"/>
    <xf numFmtId="0" fontId="14" fillId="4" borderId="1" xfId="0" applyFont="1" applyFill="1" applyBorder="1" applyAlignment="1" applyProtection="1">
      <alignment horizontal="left"/>
    </xf>
    <xf numFmtId="0" fontId="14" fillId="4" borderId="3" xfId="0" applyFont="1" applyFill="1" applyBorder="1" applyAlignment="1" applyProtection="1">
      <alignment horizontal="left"/>
    </xf>
    <xf numFmtId="43" fontId="18" fillId="4" borderId="11" xfId="0" applyNumberFormat="1" applyFont="1" applyFill="1" applyBorder="1"/>
    <xf numFmtId="0" fontId="6" fillId="4" borderId="11" xfId="0" applyFont="1" applyFill="1" applyBorder="1"/>
    <xf numFmtId="0" fontId="14" fillId="4" borderId="2" xfId="0" applyFont="1" applyFill="1" applyBorder="1" applyAlignment="1" applyProtection="1">
      <alignment horizontal="left"/>
    </xf>
    <xf numFmtId="0" fontId="14" fillId="4" borderId="7" xfId="0" applyFont="1" applyFill="1" applyBorder="1" applyAlignment="1" applyProtection="1">
      <alignment horizontal="left"/>
    </xf>
    <xf numFmtId="0" fontId="14" fillId="4" borderId="7" xfId="0" applyFont="1" applyFill="1" applyBorder="1" applyAlignment="1" applyProtection="1">
      <alignment horizontal="center"/>
    </xf>
    <xf numFmtId="0" fontId="59" fillId="4" borderId="7" xfId="0" applyFont="1" applyFill="1" applyBorder="1" applyAlignment="1" applyProtection="1">
      <alignment horizontal="center"/>
    </xf>
    <xf numFmtId="0" fontId="59" fillId="4" borderId="7" xfId="0" applyFont="1" applyFill="1" applyBorder="1" applyAlignment="1" applyProtection="1">
      <alignment horizontal="left"/>
    </xf>
    <xf numFmtId="0" fontId="14" fillId="4" borderId="10" xfId="0" applyFont="1" applyFill="1" applyBorder="1"/>
    <xf numFmtId="0" fontId="14" fillId="4" borderId="6" xfId="0" applyFont="1" applyFill="1" applyBorder="1"/>
    <xf numFmtId="0" fontId="14" fillId="4" borderId="8" xfId="0" applyFont="1" applyFill="1" applyBorder="1"/>
    <xf numFmtId="0" fontId="14" fillId="4" borderId="8" xfId="0" applyFont="1" applyFill="1" applyBorder="1" applyAlignment="1" applyProtection="1">
      <alignment horizontal="center"/>
    </xf>
    <xf numFmtId="0" fontId="59" fillId="4" borderId="8" xfId="0" applyFont="1" applyFill="1" applyBorder="1"/>
    <xf numFmtId="0" fontId="59" fillId="4" borderId="8" xfId="0" applyFont="1" applyFill="1" applyBorder="1" applyAlignment="1" applyProtection="1">
      <alignment horizontal="left"/>
    </xf>
    <xf numFmtId="0" fontId="14" fillId="4" borderId="8" xfId="0" applyFont="1" applyFill="1" applyBorder="1" applyAlignment="1">
      <alignment horizontal="center"/>
    </xf>
    <xf numFmtId="0" fontId="6" fillId="4" borderId="17" xfId="0" applyFont="1" applyFill="1" applyBorder="1"/>
    <xf numFmtId="0" fontId="13" fillId="4" borderId="16" xfId="0" quotePrefix="1" applyFont="1" applyFill="1" applyBorder="1" applyAlignment="1">
      <alignment horizontal="center"/>
    </xf>
    <xf numFmtId="49" fontId="6" fillId="4" borderId="9" xfId="0" applyNumberFormat="1" applyFont="1" applyFill="1" applyBorder="1"/>
    <xf numFmtId="49" fontId="19" fillId="4" borderId="9" xfId="0" applyNumberFormat="1" applyFont="1" applyFill="1" applyBorder="1" applyAlignment="1">
      <alignment horizontal="center"/>
    </xf>
    <xf numFmtId="0" fontId="20" fillId="4" borderId="7" xfId="0" applyFont="1" applyFill="1" applyBorder="1" applyAlignment="1" applyProtection="1">
      <alignment horizontal="left"/>
    </xf>
    <xf numFmtId="0" fontId="19" fillId="4" borderId="9" xfId="0" quotePrefix="1" applyFont="1" applyFill="1" applyBorder="1" applyAlignment="1">
      <alignment horizontal="center"/>
    </xf>
    <xf numFmtId="49" fontId="6" fillId="4" borderId="9" xfId="0" applyNumberFormat="1" applyFont="1" applyFill="1" applyBorder="1" applyAlignment="1">
      <alignment horizontal="center"/>
    </xf>
    <xf numFmtId="0" fontId="6" fillId="4" borderId="17" xfId="0" applyFont="1" applyFill="1" applyBorder="1" applyAlignment="1">
      <alignment horizontal="right"/>
    </xf>
    <xf numFmtId="0" fontId="13" fillId="4" borderId="16" xfId="0" applyFont="1" applyFill="1" applyBorder="1"/>
    <xf numFmtId="49" fontId="6" fillId="4" borderId="9" xfId="0" quotePrefix="1" applyNumberFormat="1" applyFont="1" applyFill="1" applyBorder="1"/>
    <xf numFmtId="49" fontId="17" fillId="4" borderId="9" xfId="0" applyNumberFormat="1" applyFont="1" applyFill="1" applyBorder="1"/>
    <xf numFmtId="0" fontId="6" fillId="4" borderId="9" xfId="0" quotePrefix="1" applyFont="1" applyFill="1" applyBorder="1"/>
    <xf numFmtId="0" fontId="6" fillId="4" borderId="9" xfId="0" applyFont="1" applyFill="1" applyBorder="1"/>
    <xf numFmtId="0" fontId="6" fillId="4" borderId="9" xfId="0" applyFont="1" applyFill="1" applyBorder="1" applyAlignment="1">
      <alignment horizontal="center"/>
    </xf>
    <xf numFmtId="0" fontId="6" fillId="4" borderId="16" xfId="0" applyFont="1" applyFill="1" applyBorder="1"/>
    <xf numFmtId="0" fontId="19" fillId="4" borderId="8" xfId="0" applyFont="1" applyFill="1" applyBorder="1"/>
    <xf numFmtId="0" fontId="20" fillId="4" borderId="29" xfId="0" applyFont="1" applyFill="1" applyBorder="1" applyAlignment="1">
      <alignment vertical="top" wrapText="1"/>
    </xf>
    <xf numFmtId="0" fontId="23" fillId="4" borderId="30" xfId="0" applyFont="1" applyFill="1" applyBorder="1" applyAlignment="1">
      <alignment horizontal="left" vertical="top"/>
    </xf>
    <xf numFmtId="0" fontId="0" fillId="4" borderId="2" xfId="0" applyFill="1" applyBorder="1" applyAlignment="1">
      <alignment vertical="top"/>
    </xf>
    <xf numFmtId="49" fontId="45" fillId="4" borderId="2" xfId="0" applyNumberFormat="1" applyFont="1" applyFill="1" applyBorder="1" applyAlignment="1">
      <alignment vertical="top"/>
    </xf>
    <xf numFmtId="0" fontId="0" fillId="4" borderId="3" xfId="0" applyFill="1" applyBorder="1" applyAlignment="1">
      <alignment vertical="top"/>
    </xf>
    <xf numFmtId="0" fontId="19" fillId="4" borderId="29" xfId="0" applyFont="1" applyFill="1" applyBorder="1"/>
    <xf numFmtId="0" fontId="23" fillId="4" borderId="14" xfId="0" applyFont="1" applyFill="1" applyBorder="1" applyAlignment="1">
      <alignment horizontal="left" vertical="top"/>
    </xf>
    <xf numFmtId="0" fontId="0" fillId="4" borderId="0" xfId="0" applyFill="1" applyBorder="1" applyAlignment="1">
      <alignment vertical="top"/>
    </xf>
    <xf numFmtId="0" fontId="34" fillId="4" borderId="0" xfId="0" applyFont="1" applyFill="1" applyBorder="1" applyAlignment="1">
      <alignment vertical="top"/>
    </xf>
    <xf numFmtId="0" fontId="34" fillId="4" borderId="5" xfId="0" applyFont="1" applyFill="1" applyBorder="1" applyAlignment="1">
      <alignment vertical="top"/>
    </xf>
    <xf numFmtId="0" fontId="11" fillId="4" borderId="0" xfId="0" applyFont="1" applyFill="1"/>
    <xf numFmtId="0" fontId="45" fillId="4" borderId="0" xfId="0" applyFont="1" applyFill="1" applyAlignment="1">
      <alignment horizontal="left" vertical="top"/>
    </xf>
    <xf numFmtId="0" fontId="23" fillId="4" borderId="0" xfId="0" applyFont="1" applyFill="1" applyBorder="1" applyAlignment="1">
      <alignment horizontal="left" vertical="top"/>
    </xf>
    <xf numFmtId="0" fontId="19" fillId="4" borderId="22" xfId="0" applyFont="1" applyFill="1" applyBorder="1"/>
    <xf numFmtId="0" fontId="7" fillId="4" borderId="0" xfId="0" applyFont="1" applyFill="1"/>
    <xf numFmtId="0" fontId="20" fillId="4" borderId="11" xfId="0" applyFont="1" applyFill="1" applyBorder="1"/>
    <xf numFmtId="0" fontId="22" fillId="4" borderId="0" xfId="0" applyFont="1" applyFill="1" applyAlignment="1">
      <alignment horizontal="centerContinuous"/>
    </xf>
    <xf numFmtId="0" fontId="18" fillId="4" borderId="0" xfId="0" applyFont="1" applyFill="1" applyAlignment="1">
      <alignment horizontal="centerContinuous"/>
    </xf>
    <xf numFmtId="0" fontId="23" fillId="4" borderId="0" xfId="0" applyFont="1" applyFill="1" applyAlignment="1">
      <alignment horizontal="centerContinuous"/>
    </xf>
    <xf numFmtId="0" fontId="9" fillId="4" borderId="0" xfId="0" applyFont="1" applyFill="1"/>
    <xf numFmtId="0" fontId="46" fillId="4" borderId="2" xfId="0" applyFont="1" applyFill="1" applyBorder="1" applyAlignment="1" applyProtection="1">
      <alignment horizontal="left"/>
    </xf>
    <xf numFmtId="0" fontId="46" fillId="4" borderId="3" xfId="0" applyFont="1" applyFill="1" applyBorder="1" applyAlignment="1" applyProtection="1">
      <alignment horizontal="left"/>
    </xf>
    <xf numFmtId="0" fontId="46" fillId="4" borderId="12" xfId="0" applyFont="1" applyFill="1" applyBorder="1" applyAlignment="1" applyProtection="1">
      <alignment horizontal="left"/>
    </xf>
    <xf numFmtId="0" fontId="7" fillId="4" borderId="13" xfId="0" applyFont="1" applyFill="1" applyBorder="1"/>
    <xf numFmtId="0" fontId="7" fillId="4" borderId="31" xfId="0" applyFont="1" applyFill="1" applyBorder="1"/>
    <xf numFmtId="0" fontId="46" fillId="4" borderId="1" xfId="0" applyFont="1" applyFill="1" applyBorder="1" applyAlignment="1" applyProtection="1">
      <alignment horizontal="left"/>
    </xf>
    <xf numFmtId="0" fontId="7" fillId="4" borderId="3" xfId="0" applyFont="1" applyFill="1" applyBorder="1"/>
    <xf numFmtId="0" fontId="7" fillId="4" borderId="2" xfId="0" applyFont="1" applyFill="1" applyBorder="1"/>
    <xf numFmtId="0" fontId="6" fillId="7" borderId="9" xfId="0" applyFont="1" applyFill="1" applyBorder="1" applyAlignment="1">
      <alignment horizontal="center"/>
    </xf>
    <xf numFmtId="0" fontId="0" fillId="4" borderId="2" xfId="0" applyFill="1" applyBorder="1" applyAlignment="1">
      <alignment horizontal="center"/>
    </xf>
    <xf numFmtId="0" fontId="6" fillId="4" borderId="6" xfId="0" applyFont="1" applyFill="1" applyBorder="1"/>
    <xf numFmtId="0" fontId="14" fillId="4" borderId="8" xfId="0" applyFont="1" applyFill="1" applyBorder="1" applyAlignment="1" applyProtection="1">
      <alignment horizontal="left"/>
    </xf>
    <xf numFmtId="0" fontId="41" fillId="4" borderId="16" xfId="0" applyFont="1" applyFill="1" applyBorder="1" applyAlignment="1">
      <alignment horizontal="center"/>
    </xf>
    <xf numFmtId="37" fontId="6" fillId="4" borderId="9" xfId="0" applyNumberFormat="1" applyFont="1" applyFill="1" applyBorder="1" applyAlignment="1">
      <alignment horizontal="center"/>
    </xf>
    <xf numFmtId="0" fontId="6" fillId="4" borderId="9" xfId="0" applyNumberFormat="1" applyFont="1" applyFill="1" applyBorder="1" applyAlignment="1">
      <alignment horizontal="center"/>
    </xf>
    <xf numFmtId="0" fontId="17" fillId="4" borderId="17" xfId="0" applyFont="1" applyFill="1" applyBorder="1" applyAlignment="1">
      <alignment horizontal="left" wrapText="1"/>
    </xf>
    <xf numFmtId="0" fontId="17" fillId="4" borderId="17" xfId="0" applyFont="1" applyFill="1" applyBorder="1"/>
    <xf numFmtId="0" fontId="0" fillId="4" borderId="9" xfId="0" applyFill="1" applyBorder="1"/>
    <xf numFmtId="16" fontId="49" fillId="4" borderId="17" xfId="0" applyNumberFormat="1" applyFont="1" applyFill="1" applyBorder="1"/>
    <xf numFmtId="0" fontId="48" fillId="4" borderId="16" xfId="0" applyFont="1" applyFill="1" applyBorder="1"/>
    <xf numFmtId="49" fontId="6" fillId="4" borderId="9" xfId="0" quotePrefix="1" applyNumberFormat="1" applyFont="1" applyFill="1" applyBorder="1" applyAlignment="1">
      <alignment horizontal="left"/>
    </xf>
    <xf numFmtId="16" fontId="6" fillId="4" borderId="17" xfId="0" applyNumberFormat="1" applyFont="1" applyFill="1" applyBorder="1"/>
    <xf numFmtId="0" fontId="50" fillId="4" borderId="8" xfId="0" applyFont="1" applyFill="1" applyBorder="1"/>
    <xf numFmtId="49" fontId="33" fillId="4" borderId="2" xfId="0" applyNumberFormat="1" applyFont="1" applyFill="1" applyBorder="1" applyAlignment="1">
      <alignment horizontal="center" vertical="top"/>
    </xf>
    <xf numFmtId="0" fontId="33" fillId="4" borderId="0" xfId="0" applyFont="1" applyFill="1" applyAlignment="1">
      <alignment horizontal="left" vertical="top"/>
    </xf>
    <xf numFmtId="0" fontId="19" fillId="4" borderId="16" xfId="0" applyFont="1" applyFill="1" applyBorder="1"/>
    <xf numFmtId="0" fontId="7" fillId="4" borderId="28" xfId="0" applyFont="1" applyFill="1" applyBorder="1" applyAlignment="1" applyProtection="1">
      <alignment horizontal="left" vertical="top" wrapText="1"/>
    </xf>
    <xf numFmtId="0" fontId="21" fillId="4" borderId="11" xfId="0" applyFont="1" applyFill="1" applyBorder="1"/>
    <xf numFmtId="0" fontId="2" fillId="4" borderId="0" xfId="0" applyFont="1" applyFill="1"/>
    <xf numFmtId="0" fontId="14" fillId="4" borderId="3" xfId="0" applyFont="1" applyFill="1" applyBorder="1" applyAlignment="1" applyProtection="1">
      <alignment horizontal="left" vertical="top"/>
    </xf>
    <xf numFmtId="0" fontId="14" fillId="4" borderId="1" xfId="0" applyFont="1" applyFill="1" applyBorder="1" applyAlignment="1" applyProtection="1">
      <alignment horizontal="left" vertical="top"/>
    </xf>
    <xf numFmtId="0" fontId="14" fillId="4" borderId="2" xfId="0" applyFont="1" applyFill="1" applyBorder="1" applyAlignment="1" applyProtection="1">
      <alignment horizontal="left" vertical="top"/>
    </xf>
    <xf numFmtId="0" fontId="14" fillId="4" borderId="7" xfId="0" applyFont="1" applyFill="1" applyBorder="1" applyAlignment="1" applyProtection="1">
      <alignment horizontal="left" vertical="top"/>
    </xf>
    <xf numFmtId="0" fontId="14" fillId="4" borderId="7" xfId="0" applyFont="1" applyFill="1" applyBorder="1" applyAlignment="1" applyProtection="1">
      <alignment horizontal="center" vertical="top"/>
    </xf>
    <xf numFmtId="0" fontId="14" fillId="3" borderId="7" xfId="0" applyFont="1" applyFill="1" applyBorder="1" applyAlignment="1" applyProtection="1">
      <alignment horizontal="center" vertical="top"/>
    </xf>
    <xf numFmtId="0" fontId="14" fillId="3" borderId="7" xfId="0" applyFont="1" applyFill="1" applyBorder="1" applyAlignment="1" applyProtection="1">
      <alignment horizontal="right" vertical="top"/>
    </xf>
    <xf numFmtId="0" fontId="14" fillId="4" borderId="10" xfId="0" applyFont="1" applyFill="1" applyBorder="1" applyAlignment="1">
      <alignment vertical="top"/>
    </xf>
    <xf numFmtId="0" fontId="14" fillId="4" borderId="6" xfId="0" applyFont="1" applyFill="1" applyBorder="1" applyAlignment="1">
      <alignment vertical="top"/>
    </xf>
    <xf numFmtId="0" fontId="14" fillId="4" borderId="8" xfId="0" applyFont="1" applyFill="1" applyBorder="1" applyAlignment="1">
      <alignment vertical="top"/>
    </xf>
    <xf numFmtId="0" fontId="14" fillId="3" borderId="8" xfId="0" applyFont="1" applyFill="1" applyBorder="1" applyAlignment="1">
      <alignment vertical="top"/>
    </xf>
    <xf numFmtId="0" fontId="14" fillId="4" borderId="8" xfId="0" applyFont="1" applyFill="1" applyBorder="1" applyAlignment="1">
      <alignment horizontal="center" vertical="top"/>
    </xf>
    <xf numFmtId="0" fontId="14" fillId="4" borderId="8" xfId="0" applyFont="1" applyFill="1" applyBorder="1" applyAlignment="1" applyProtection="1">
      <alignment horizontal="left" vertical="top"/>
    </xf>
    <xf numFmtId="0" fontId="14" fillId="4" borderId="8" xfId="0" applyFont="1" applyFill="1" applyBorder="1" applyAlignment="1" applyProtection="1">
      <alignment horizontal="center" vertical="top"/>
    </xf>
    <xf numFmtId="0" fontId="14" fillId="4" borderId="3" xfId="0" applyFont="1" applyFill="1" applyBorder="1"/>
    <xf numFmtId="0" fontId="15" fillId="4" borderId="3" xfId="0" applyFont="1" applyFill="1" applyBorder="1"/>
    <xf numFmtId="0" fontId="12" fillId="4" borderId="11" xfId="0" applyFont="1" applyFill="1" applyBorder="1"/>
    <xf numFmtId="0" fontId="17" fillId="4" borderId="17" xfId="0" applyFont="1" applyFill="1" applyBorder="1" applyAlignment="1">
      <alignment vertical="center"/>
    </xf>
    <xf numFmtId="0" fontId="13" fillId="4" borderId="16" xfId="0" applyFont="1" applyFill="1" applyBorder="1" applyAlignment="1">
      <alignment horizontal="center"/>
    </xf>
    <xf numFmtId="49" fontId="33" fillId="4" borderId="2" xfId="0" applyNumberFormat="1" applyFont="1" applyFill="1" applyBorder="1" applyAlignment="1">
      <alignment vertical="top"/>
    </xf>
    <xf numFmtId="0" fontId="34" fillId="4" borderId="0" xfId="0" applyFont="1" applyFill="1" applyAlignment="1">
      <alignment vertical="top"/>
    </xf>
    <xf numFmtId="0" fontId="21" fillId="4" borderId="11" xfId="0" applyFont="1" applyFill="1" applyBorder="1" applyAlignment="1" applyProtection="1">
      <alignment horizontal="center"/>
    </xf>
    <xf numFmtId="0" fontId="7" fillId="4" borderId="12" xfId="0" applyFont="1" applyFill="1" applyBorder="1" applyAlignment="1" applyProtection="1">
      <alignment horizontal="left" vertical="top"/>
    </xf>
    <xf numFmtId="0" fontId="7" fillId="4" borderId="13" xfId="0" applyFont="1" applyFill="1" applyBorder="1" applyAlignment="1">
      <alignment vertical="top"/>
    </xf>
    <xf numFmtId="0" fontId="7" fillId="4" borderId="31" xfId="0" applyFont="1" applyFill="1" applyBorder="1" applyAlignment="1">
      <alignment vertical="top"/>
    </xf>
    <xf numFmtId="0" fontId="7" fillId="4" borderId="13" xfId="0" applyFont="1" applyFill="1" applyBorder="1" applyAlignment="1" applyProtection="1">
      <alignment horizontal="left" vertical="top"/>
    </xf>
    <xf numFmtId="0" fontId="7" fillId="4" borderId="31" xfId="0" applyFont="1" applyFill="1" applyBorder="1" applyAlignment="1" applyProtection="1">
      <alignment horizontal="left" vertical="top"/>
    </xf>
    <xf numFmtId="0" fontId="6" fillId="4" borderId="9" xfId="0" quotePrefix="1" applyFont="1" applyFill="1" applyBorder="1" applyAlignment="1">
      <alignment horizontal="center"/>
    </xf>
    <xf numFmtId="0" fontId="0" fillId="4" borderId="25" xfId="0" applyFill="1" applyBorder="1"/>
    <xf numFmtId="0" fontId="14" fillId="4" borderId="3" xfId="0" applyFont="1" applyFill="1" applyBorder="1" applyAlignment="1">
      <alignment vertical="top"/>
    </xf>
    <xf numFmtId="0" fontId="15" fillId="4" borderId="3" xfId="0" applyFont="1" applyFill="1" applyBorder="1" applyAlignment="1">
      <alignment vertical="top"/>
    </xf>
    <xf numFmtId="49" fontId="17" fillId="4" borderId="9" xfId="0" applyNumberFormat="1" applyFont="1" applyFill="1" applyBorder="1" applyAlignment="1">
      <alignment horizontal="center"/>
    </xf>
    <xf numFmtId="0" fontId="6" fillId="4" borderId="17" xfId="0" applyFont="1" applyFill="1" applyBorder="1" applyAlignment="1">
      <alignment horizontal="left"/>
    </xf>
    <xf numFmtId="43" fontId="0" fillId="4" borderId="0" xfId="1" quotePrefix="1" applyFont="1" applyFill="1" applyBorder="1" applyAlignment="1">
      <alignment horizontal="left"/>
    </xf>
    <xf numFmtId="0" fontId="2" fillId="4" borderId="2" xfId="0" applyFont="1" applyFill="1" applyBorder="1" applyAlignment="1">
      <alignment vertical="top"/>
    </xf>
    <xf numFmtId="43" fontId="68" fillId="2" borderId="27" xfId="1" applyFont="1" applyFill="1" applyBorder="1"/>
    <xf numFmtId="43" fontId="68" fillId="7" borderId="27" xfId="1" applyFont="1" applyFill="1" applyBorder="1" applyProtection="1">
      <protection locked="0"/>
    </xf>
    <xf numFmtId="0" fontId="42" fillId="4" borderId="0" xfId="0" applyFont="1" applyFill="1" applyAlignment="1">
      <alignment horizontal="left" vertical="top"/>
    </xf>
    <xf numFmtId="0" fontId="30" fillId="6" borderId="9" xfId="0" applyNumberFormat="1" applyFont="1" applyFill="1" applyBorder="1" applyAlignment="1"/>
    <xf numFmtId="0" fontId="30" fillId="6" borderId="9" xfId="0" applyNumberFormat="1" applyFont="1" applyFill="1" applyBorder="1" applyAlignment="1">
      <alignment horizontal="center"/>
    </xf>
    <xf numFmtId="43" fontId="2" fillId="10" borderId="0" xfId="1" applyFont="1" applyFill="1" applyBorder="1"/>
    <xf numFmtId="0" fontId="70" fillId="4" borderId="0" xfId="2" applyFont="1" applyFill="1" applyAlignment="1" applyProtection="1"/>
    <xf numFmtId="0" fontId="0" fillId="4" borderId="0" xfId="0" applyFill="1" applyBorder="1" applyAlignment="1">
      <alignment vertical="top" wrapText="1"/>
    </xf>
    <xf numFmtId="49" fontId="58" fillId="3" borderId="9" xfId="0" applyNumberFormat="1" applyFont="1" applyFill="1" applyBorder="1" applyAlignment="1">
      <alignment horizontal="center"/>
    </xf>
    <xf numFmtId="49" fontId="58" fillId="4" borderId="9" xfId="0" applyNumberFormat="1" applyFont="1" applyFill="1" applyBorder="1"/>
    <xf numFmtId="0" fontId="6" fillId="0" borderId="9" xfId="0" applyFont="1" applyFill="1" applyBorder="1" applyAlignment="1">
      <alignment horizontal="center"/>
    </xf>
    <xf numFmtId="0" fontId="20" fillId="4" borderId="0" xfId="0" applyFont="1" applyFill="1"/>
    <xf numFmtId="49" fontId="4" fillId="7" borderId="27" xfId="1" applyNumberFormat="1" applyFont="1" applyFill="1" applyBorder="1" applyAlignment="1" applyProtection="1">
      <alignment horizontal="center"/>
      <protection locked="0"/>
    </xf>
    <xf numFmtId="0" fontId="58" fillId="7" borderId="9" xfId="0" applyNumberFormat="1" applyFont="1" applyFill="1" applyBorder="1" applyAlignment="1">
      <alignment horizontal="center"/>
    </xf>
    <xf numFmtId="0" fontId="41" fillId="4" borderId="16" xfId="0" applyFont="1" applyFill="1" applyBorder="1" applyAlignment="1">
      <alignment horizontal="center" vertical="top" wrapText="1"/>
    </xf>
    <xf numFmtId="49" fontId="58" fillId="9" borderId="9" xfId="0" applyNumberFormat="1" applyFont="1" applyFill="1" applyBorder="1" applyAlignment="1">
      <alignment horizontal="center"/>
    </xf>
    <xf numFmtId="0" fontId="30" fillId="4" borderId="9" xfId="0" applyNumberFormat="1" applyFont="1" applyFill="1" applyBorder="1" applyAlignment="1"/>
    <xf numFmtId="0" fontId="2" fillId="0" borderId="27" xfId="3" applyFont="1" applyBorder="1"/>
    <xf numFmtId="0" fontId="73" fillId="0" borderId="27" xfId="3" applyFont="1" applyBorder="1"/>
    <xf numFmtId="0" fontId="73" fillId="0" borderId="27" xfId="3" applyFont="1" applyBorder="1" applyAlignment="1">
      <alignment horizontal="left"/>
    </xf>
    <xf numFmtId="0" fontId="4" fillId="0" borderId="0" xfId="3"/>
    <xf numFmtId="0" fontId="4" fillId="0" borderId="27" xfId="3" applyBorder="1"/>
    <xf numFmtId="170" fontId="4" fillId="0" borderId="27" xfId="3" applyNumberFormat="1" applyBorder="1" applyAlignment="1">
      <alignment horizontal="left"/>
    </xf>
    <xf numFmtId="0" fontId="4" fillId="0" borderId="27" xfId="3" applyFont="1" applyBorder="1"/>
    <xf numFmtId="4" fontId="4" fillId="0" borderId="27" xfId="3" applyNumberFormat="1" applyBorder="1" applyAlignment="1">
      <alignment horizontal="left"/>
    </xf>
    <xf numFmtId="4" fontId="4" fillId="6" borderId="27" xfId="3" applyNumberFormat="1" applyFill="1" applyBorder="1" applyAlignment="1">
      <alignment horizontal="left"/>
    </xf>
    <xf numFmtId="0" fontId="4" fillId="0" borderId="27" xfId="3" applyBorder="1" applyAlignment="1">
      <alignment horizontal="left"/>
    </xf>
    <xf numFmtId="0" fontId="4" fillId="6" borderId="27" xfId="3" applyFill="1" applyBorder="1" applyAlignment="1">
      <alignment horizontal="left"/>
    </xf>
    <xf numFmtId="0" fontId="4" fillId="0" borderId="27" xfId="3" applyFill="1" applyBorder="1" applyAlignment="1">
      <alignment horizontal="left"/>
    </xf>
    <xf numFmtId="0" fontId="4" fillId="0" borderId="0" xfId="3" applyBorder="1" applyAlignment="1">
      <alignment horizontal="left"/>
    </xf>
    <xf numFmtId="0" fontId="4" fillId="0" borderId="0" xfId="3" applyBorder="1"/>
    <xf numFmtId="4" fontId="4" fillId="0" borderId="0" xfId="3" applyNumberFormat="1" applyBorder="1" applyAlignment="1">
      <alignment horizontal="left"/>
    </xf>
    <xf numFmtId="0" fontId="4" fillId="0" borderId="0" xfId="3" applyFill="1" applyBorder="1" applyAlignment="1">
      <alignment horizontal="left"/>
    </xf>
    <xf numFmtId="0" fontId="4" fillId="0" borderId="0" xfId="3" applyAlignment="1">
      <alignment wrapText="1"/>
    </xf>
    <xf numFmtId="0" fontId="4" fillId="0" borderId="0" xfId="3" applyFill="1" applyBorder="1"/>
    <xf numFmtId="39" fontId="0" fillId="0" borderId="0" xfId="4" applyNumberFormat="1" applyFont="1" applyFill="1" applyBorder="1"/>
    <xf numFmtId="43" fontId="0" fillId="0" borderId="0" xfId="5" applyFont="1" applyFill="1" applyBorder="1"/>
    <xf numFmtId="170" fontId="4" fillId="0" borderId="0" xfId="3" applyNumberFormat="1" applyFill="1" applyBorder="1" applyAlignment="1">
      <alignment horizontal="left"/>
    </xf>
    <xf numFmtId="170" fontId="4" fillId="0" borderId="0" xfId="3" applyNumberFormat="1" applyBorder="1" applyAlignment="1">
      <alignment horizontal="left"/>
    </xf>
    <xf numFmtId="0" fontId="4" fillId="0" borderId="0" xfId="3" applyFill="1" applyBorder="1" applyAlignment="1">
      <alignment horizontal="center"/>
    </xf>
    <xf numFmtId="39" fontId="73" fillId="6" borderId="0" xfId="4" applyNumberFormat="1" applyFont="1" applyFill="1" applyBorder="1" applyAlignment="1">
      <alignment horizontal="center"/>
    </xf>
    <xf numFmtId="43" fontId="73" fillId="6" borderId="0" xfId="5" applyFont="1" applyFill="1" applyBorder="1" applyAlignment="1">
      <alignment horizontal="center"/>
    </xf>
    <xf numFmtId="0" fontId="73" fillId="6" borderId="0" xfId="3" applyFont="1" applyFill="1" applyBorder="1" applyAlignment="1">
      <alignment horizontal="center"/>
    </xf>
    <xf numFmtId="0" fontId="2" fillId="6" borderId="0" xfId="3" applyFont="1" applyFill="1" applyBorder="1" applyAlignment="1">
      <alignment horizontal="center" wrapText="1"/>
    </xf>
    <xf numFmtId="0" fontId="2" fillId="6" borderId="0" xfId="3" applyFont="1" applyFill="1" applyBorder="1" applyAlignment="1">
      <alignment horizontal="center"/>
    </xf>
    <xf numFmtId="0" fontId="2" fillId="0" borderId="0" xfId="3" applyFont="1" applyFill="1" applyBorder="1"/>
    <xf numFmtId="0" fontId="73" fillId="6" borderId="0" xfId="3" applyFont="1" applyFill="1" applyBorder="1" applyAlignment="1">
      <alignment horizontal="center" wrapText="1"/>
    </xf>
    <xf numFmtId="171" fontId="4" fillId="0" borderId="0" xfId="3" applyNumberFormat="1" applyFill="1" applyBorder="1"/>
    <xf numFmtId="39" fontId="4" fillId="12" borderId="0" xfId="4" applyNumberFormat="1" applyFont="1" applyFill="1" applyBorder="1"/>
    <xf numFmtId="39" fontId="0" fillId="12" borderId="0" xfId="4" applyNumberFormat="1" applyFont="1" applyFill="1" applyBorder="1"/>
    <xf numFmtId="0" fontId="4" fillId="12" borderId="0" xfId="3" applyFill="1" applyBorder="1"/>
    <xf numFmtId="49" fontId="4" fillId="0" borderId="0" xfId="3" applyNumberFormat="1" applyFill="1" applyBorder="1"/>
    <xf numFmtId="43" fontId="4" fillId="0" borderId="0" xfId="5" applyFont="1" applyFill="1" applyBorder="1"/>
    <xf numFmtId="0" fontId="74" fillId="0" borderId="0" xfId="3" applyFont="1" applyFill="1" applyBorder="1"/>
    <xf numFmtId="43" fontId="2" fillId="5" borderId="27" xfId="1" applyFont="1" applyFill="1" applyBorder="1" applyAlignment="1">
      <alignment horizontal="left"/>
    </xf>
    <xf numFmtId="0" fontId="10" fillId="3" borderId="0" xfId="0" applyFont="1" applyFill="1" applyBorder="1" applyAlignment="1">
      <alignment horizontal="centerContinuous"/>
    </xf>
    <xf numFmtId="0" fontId="23" fillId="4" borderId="13" xfId="0" applyFont="1" applyFill="1" applyBorder="1" applyAlignment="1">
      <alignment horizontal="left" vertical="top"/>
    </xf>
    <xf numFmtId="49" fontId="0" fillId="4" borderId="0" xfId="1" applyNumberFormat="1" applyFont="1" applyFill="1" applyAlignment="1">
      <alignment horizontal="right"/>
    </xf>
    <xf numFmtId="49" fontId="0" fillId="4" borderId="0" xfId="1" applyNumberFormat="1" applyFont="1" applyFill="1"/>
    <xf numFmtId="49" fontId="4" fillId="4" borderId="0" xfId="1" applyNumberFormat="1" applyFont="1" applyFill="1" applyAlignment="1">
      <alignment horizontal="right"/>
    </xf>
    <xf numFmtId="49" fontId="0" fillId="4" borderId="21" xfId="1" applyNumberFormat="1" applyFont="1" applyFill="1" applyBorder="1"/>
    <xf numFmtId="49" fontId="0" fillId="4" borderId="21" xfId="1" applyNumberFormat="1" applyFont="1" applyFill="1" applyBorder="1" applyAlignment="1">
      <alignment horizontal="left"/>
    </xf>
    <xf numFmtId="49" fontId="0" fillId="4" borderId="0" xfId="1" applyNumberFormat="1" applyFont="1" applyFill="1" applyAlignment="1">
      <alignment horizontal="center"/>
    </xf>
    <xf numFmtId="49" fontId="0" fillId="4" borderId="0" xfId="0" applyNumberFormat="1" applyFill="1"/>
    <xf numFmtId="49" fontId="4" fillId="4" borderId="23" xfId="1" applyNumberFormat="1" applyFont="1" applyFill="1" applyBorder="1" applyAlignment="1">
      <alignment horizontal="right"/>
    </xf>
    <xf numFmtId="49" fontId="2" fillId="11" borderId="27" xfId="0" applyNumberFormat="1" applyFont="1" applyFill="1" applyBorder="1" applyAlignment="1" applyProtection="1">
      <alignment horizontal="center"/>
      <protection locked="0"/>
    </xf>
    <xf numFmtId="49" fontId="0" fillId="4" borderId="13" xfId="1" applyNumberFormat="1" applyFont="1" applyFill="1" applyBorder="1" applyAlignment="1"/>
    <xf numFmtId="49" fontId="0" fillId="4" borderId="0" xfId="0" applyNumberFormat="1" applyFill="1" applyBorder="1" applyAlignment="1">
      <alignment horizontal="left"/>
    </xf>
    <xf numFmtId="49" fontId="4" fillId="4" borderId="0" xfId="0" applyNumberFormat="1" applyFont="1" applyFill="1" applyAlignment="1">
      <alignment horizontal="right"/>
    </xf>
    <xf numFmtId="49" fontId="2" fillId="7" borderId="27" xfId="0" applyNumberFormat="1" applyFont="1" applyFill="1" applyBorder="1" applyAlignment="1" applyProtection="1">
      <alignment horizontal="center"/>
      <protection locked="0"/>
    </xf>
    <xf numFmtId="49" fontId="0" fillId="4" borderId="16" xfId="1" applyNumberFormat="1" applyFont="1" applyFill="1" applyBorder="1" applyAlignment="1"/>
    <xf numFmtId="49" fontId="0" fillId="4" borderId="0" xfId="1" applyNumberFormat="1" applyFont="1" applyFill="1" applyAlignment="1">
      <alignment horizontal="left"/>
    </xf>
    <xf numFmtId="49" fontId="0" fillId="4" borderId="14" xfId="1" applyNumberFormat="1" applyFont="1" applyFill="1" applyBorder="1"/>
    <xf numFmtId="49" fontId="0" fillId="4" borderId="0" xfId="1" applyNumberFormat="1" applyFont="1" applyFill="1" applyBorder="1" applyAlignment="1">
      <alignment horizontal="right"/>
    </xf>
    <xf numFmtId="49" fontId="2" fillId="4" borderId="21" xfId="1" applyNumberFormat="1" applyFont="1" applyFill="1" applyBorder="1"/>
    <xf numFmtId="49" fontId="0" fillId="4" borderId="0" xfId="0" applyNumberFormat="1" applyFill="1" applyBorder="1" applyAlignment="1">
      <alignment horizontal="right"/>
    </xf>
    <xf numFmtId="49" fontId="0" fillId="4" borderId="13" xfId="1" applyNumberFormat="1" applyFont="1" applyFill="1" applyBorder="1" applyAlignment="1">
      <alignment horizontal="center"/>
    </xf>
    <xf numFmtId="49" fontId="0" fillId="4" borderId="0" xfId="1" applyNumberFormat="1" applyFont="1" applyFill="1" applyBorder="1" applyAlignment="1">
      <alignment horizontal="left"/>
    </xf>
    <xf numFmtId="49" fontId="0" fillId="4" borderId="13" xfId="1" applyNumberFormat="1" applyFont="1" applyFill="1" applyBorder="1" applyAlignment="1">
      <alignment horizontal="right"/>
    </xf>
    <xf numFmtId="49" fontId="0" fillId="4" borderId="0" xfId="0" applyNumberFormat="1" applyFill="1" applyBorder="1"/>
    <xf numFmtId="49" fontId="4" fillId="0" borderId="14" xfId="0" applyNumberFormat="1" applyFont="1" applyBorder="1" applyAlignment="1" applyProtection="1">
      <alignment horizontal="left" vertical="top"/>
      <protection locked="0"/>
    </xf>
    <xf numFmtId="49" fontId="0" fillId="0" borderId="0" xfId="0" applyNumberFormat="1" applyFill="1" applyBorder="1" applyAlignment="1" applyProtection="1">
      <alignment horizontal="left" vertical="top" wrapText="1"/>
      <protection locked="0"/>
    </xf>
    <xf numFmtId="171" fontId="2" fillId="7" borderId="27" xfId="1" applyNumberFormat="1" applyFont="1" applyFill="1" applyBorder="1" applyProtection="1">
      <protection locked="0"/>
    </xf>
    <xf numFmtId="0" fontId="18" fillId="3" borderId="0" xfId="0" applyFont="1" applyFill="1" applyBorder="1" applyAlignment="1" applyProtection="1">
      <alignment horizontal="centerContinuous"/>
    </xf>
    <xf numFmtId="0" fontId="33" fillId="4" borderId="0" xfId="0" applyFont="1" applyFill="1" applyBorder="1" applyAlignment="1">
      <alignment horizontal="left" vertical="top"/>
    </xf>
    <xf numFmtId="0" fontId="23" fillId="4" borderId="23" xfId="0" applyFont="1" applyFill="1" applyBorder="1" applyAlignment="1">
      <alignment horizontal="left" vertical="top"/>
    </xf>
    <xf numFmtId="43" fontId="4" fillId="0" borderId="0" xfId="3" applyNumberFormat="1" applyFill="1" applyBorder="1"/>
    <xf numFmtId="49" fontId="0" fillId="7" borderId="27" xfId="0" applyNumberFormat="1" applyFill="1" applyBorder="1" applyAlignment="1" applyProtection="1">
      <alignment horizontal="center"/>
      <protection locked="0"/>
    </xf>
    <xf numFmtId="0" fontId="20" fillId="4" borderId="0" xfId="0" applyFont="1" applyFill="1" applyAlignment="1">
      <alignment horizontal="left"/>
    </xf>
    <xf numFmtId="1" fontId="58" fillId="3" borderId="9" xfId="0" applyNumberFormat="1" applyFont="1" applyFill="1" applyBorder="1" applyAlignment="1">
      <alignment horizontal="center"/>
    </xf>
    <xf numFmtId="43" fontId="3" fillId="2" borderId="0" xfId="1" applyFont="1" applyFill="1" applyAlignment="1">
      <alignment horizontal="left"/>
    </xf>
    <xf numFmtId="172" fontId="19" fillId="4" borderId="29" xfId="0" applyNumberFormat="1" applyFont="1" applyFill="1" applyBorder="1"/>
    <xf numFmtId="0" fontId="7" fillId="4" borderId="12" xfId="0" applyFont="1" applyFill="1" applyBorder="1" applyAlignment="1" applyProtection="1">
      <alignment horizontal="left"/>
    </xf>
    <xf numFmtId="0" fontId="7" fillId="4" borderId="31" xfId="0" applyFont="1" applyFill="1" applyBorder="1" applyAlignment="1" applyProtection="1">
      <alignment horizontal="left"/>
    </xf>
    <xf numFmtId="0" fontId="7" fillId="4" borderId="13" xfId="0" applyFont="1" applyFill="1" applyBorder="1" applyAlignment="1" applyProtection="1">
      <alignment horizontal="left"/>
    </xf>
    <xf numFmtId="43" fontId="2" fillId="4" borderId="39" xfId="1" applyFont="1" applyFill="1" applyBorder="1" applyAlignment="1" applyProtection="1">
      <alignment horizontal="center"/>
      <protection locked="0"/>
    </xf>
    <xf numFmtId="43" fontId="2" fillId="4" borderId="27" xfId="1" applyFont="1" applyFill="1" applyBorder="1" applyAlignment="1" applyProtection="1">
      <alignment horizontal="center"/>
      <protection locked="0"/>
    </xf>
    <xf numFmtId="43" fontId="0" fillId="4" borderId="0" xfId="1" applyFont="1" applyFill="1" applyProtection="1"/>
    <xf numFmtId="0" fontId="0" fillId="4" borderId="0" xfId="0" applyFill="1" applyProtection="1"/>
    <xf numFmtId="43" fontId="5" fillId="13" borderId="34" xfId="1" applyFont="1" applyFill="1" applyBorder="1" applyAlignment="1" applyProtection="1">
      <alignment horizontal="center"/>
    </xf>
    <xf numFmtId="43" fontId="0" fillId="13" borderId="23" xfId="1" applyFont="1" applyFill="1" applyBorder="1" applyProtection="1"/>
    <xf numFmtId="43" fontId="0" fillId="13" borderId="40" xfId="1" applyFont="1" applyFill="1" applyBorder="1" applyProtection="1"/>
    <xf numFmtId="43" fontId="4" fillId="13" borderId="33" xfId="1" applyFont="1" applyFill="1" applyBorder="1" applyProtection="1"/>
    <xf numFmtId="43" fontId="2" fillId="13" borderId="33" xfId="1" applyFont="1" applyFill="1" applyBorder="1" applyProtection="1"/>
    <xf numFmtId="43" fontId="2" fillId="13" borderId="34" xfId="1" applyFont="1" applyFill="1" applyBorder="1" applyAlignment="1" applyProtection="1">
      <alignment horizontal="center"/>
    </xf>
    <xf numFmtId="43" fontId="2" fillId="13" borderId="34" xfId="1" applyFont="1" applyFill="1" applyBorder="1" applyProtection="1"/>
    <xf numFmtId="43" fontId="2" fillId="13" borderId="23" xfId="1" applyFont="1" applyFill="1" applyBorder="1" applyProtection="1"/>
    <xf numFmtId="43" fontId="4" fillId="13" borderId="23" xfId="1" applyFont="1" applyFill="1" applyBorder="1" applyProtection="1"/>
    <xf numFmtId="43" fontId="3" fillId="13" borderId="23" xfId="1" applyFont="1" applyFill="1" applyBorder="1" applyProtection="1"/>
    <xf numFmtId="43" fontId="4" fillId="13" borderId="40" xfId="1" applyFont="1" applyFill="1" applyBorder="1" applyProtection="1"/>
    <xf numFmtId="43" fontId="4" fillId="4" borderId="0" xfId="1" applyFont="1" applyFill="1" applyProtection="1"/>
    <xf numFmtId="43" fontId="0" fillId="13" borderId="33" xfId="1" applyFont="1" applyFill="1" applyBorder="1" applyProtection="1"/>
    <xf numFmtId="43" fontId="5" fillId="5" borderId="13" xfId="1" applyFont="1" applyFill="1" applyBorder="1" applyAlignment="1" applyProtection="1">
      <alignment horizontal="left"/>
    </xf>
    <xf numFmtId="43" fontId="5" fillId="5" borderId="13" xfId="1" applyFont="1" applyFill="1" applyBorder="1" applyAlignment="1" applyProtection="1">
      <alignment horizontal="center"/>
    </xf>
    <xf numFmtId="43" fontId="0" fillId="5" borderId="14" xfId="1" applyFont="1" applyFill="1" applyBorder="1" applyAlignment="1" applyProtection="1">
      <alignment horizontal="left"/>
    </xf>
    <xf numFmtId="43" fontId="0" fillId="5" borderId="0" xfId="1" applyFont="1" applyFill="1" applyBorder="1" applyProtection="1"/>
    <xf numFmtId="43" fontId="2" fillId="5" borderId="0" xfId="1" applyFont="1" applyFill="1" applyBorder="1" applyProtection="1"/>
    <xf numFmtId="164" fontId="0" fillId="5" borderId="0" xfId="1" applyNumberFormat="1" applyFont="1" applyFill="1" applyBorder="1" applyProtection="1"/>
    <xf numFmtId="43" fontId="0" fillId="5" borderId="0" xfId="1" applyFont="1" applyFill="1" applyBorder="1" applyAlignment="1" applyProtection="1">
      <alignment horizontal="left"/>
    </xf>
    <xf numFmtId="43" fontId="0" fillId="5" borderId="23" xfId="1" applyFont="1" applyFill="1" applyBorder="1" applyProtection="1"/>
    <xf numFmtId="43" fontId="4" fillId="5" borderId="0" xfId="1" applyFont="1" applyFill="1" applyBorder="1" applyProtection="1"/>
    <xf numFmtId="43" fontId="2" fillId="5" borderId="0" xfId="1" applyFont="1" applyFill="1" applyBorder="1" applyAlignment="1" applyProtection="1">
      <alignment horizontal="left"/>
    </xf>
    <xf numFmtId="43" fontId="2" fillId="5" borderId="23" xfId="1" applyFont="1" applyFill="1" applyBorder="1" applyProtection="1"/>
    <xf numFmtId="43" fontId="2" fillId="13" borderId="0" xfId="1" applyFont="1" applyFill="1" applyProtection="1"/>
    <xf numFmtId="43" fontId="4" fillId="5" borderId="0" xfId="1" applyFont="1" applyFill="1" applyBorder="1" applyAlignment="1" applyProtection="1">
      <alignment horizontal="left"/>
    </xf>
    <xf numFmtId="43" fontId="3" fillId="5" borderId="0" xfId="1" applyFont="1" applyFill="1" applyBorder="1" applyAlignment="1" applyProtection="1">
      <alignment horizontal="right"/>
    </xf>
    <xf numFmtId="43" fontId="3" fillId="5" borderId="0" xfId="1" applyFont="1" applyFill="1" applyBorder="1" applyAlignment="1" applyProtection="1">
      <alignment horizontal="left"/>
    </xf>
    <xf numFmtId="43" fontId="3" fillId="5" borderId="0" xfId="1" applyFont="1" applyFill="1" applyBorder="1" applyProtection="1"/>
    <xf numFmtId="43" fontId="2" fillId="5" borderId="14" xfId="1" applyFont="1" applyFill="1" applyBorder="1" applyAlignment="1" applyProtection="1">
      <alignment horizontal="left"/>
    </xf>
    <xf numFmtId="43" fontId="4" fillId="5" borderId="16" xfId="1" applyFont="1" applyFill="1" applyBorder="1" applyAlignment="1" applyProtection="1">
      <alignment horizontal="left"/>
    </xf>
    <xf numFmtId="43" fontId="4" fillId="5" borderId="16" xfId="1" applyFont="1" applyFill="1" applyBorder="1" applyProtection="1"/>
    <xf numFmtId="0" fontId="10" fillId="4" borderId="0" xfId="0" applyFont="1" applyFill="1" applyAlignment="1">
      <alignment horizontal="left"/>
    </xf>
    <xf numFmtId="0" fontId="58" fillId="7" borderId="9" xfId="0" applyNumberFormat="1" applyFont="1" applyFill="1" applyBorder="1" applyAlignment="1" applyProtection="1">
      <alignment horizontal="center"/>
      <protection locked="0"/>
    </xf>
    <xf numFmtId="0" fontId="35" fillId="4" borderId="0" xfId="0" applyFont="1" applyFill="1" applyAlignment="1">
      <alignment horizontal="center"/>
    </xf>
    <xf numFmtId="0" fontId="36" fillId="4" borderId="0" xfId="0" applyFont="1" applyFill="1" applyAlignment="1">
      <alignment horizontal="center"/>
    </xf>
    <xf numFmtId="0" fontId="23" fillId="4" borderId="0" xfId="0" applyFont="1" applyFill="1" applyAlignment="1">
      <alignment horizontal="left" vertical="top" wrapText="1"/>
    </xf>
    <xf numFmtId="0" fontId="43" fillId="4" borderId="0" xfId="0" applyFont="1" applyFill="1" applyAlignment="1">
      <alignment vertical="top" wrapText="1"/>
    </xf>
    <xf numFmtId="0" fontId="23" fillId="4" borderId="0" xfId="0" quotePrefix="1" applyFont="1" applyFill="1" applyAlignment="1">
      <alignment horizontal="left" vertical="top" wrapText="1"/>
    </xf>
    <xf numFmtId="0" fontId="0" fillId="0" borderId="0" xfId="0" applyAlignment="1">
      <alignment wrapText="1"/>
    </xf>
    <xf numFmtId="0" fontId="35" fillId="4" borderId="0" xfId="0" quotePrefix="1" applyFont="1" applyFill="1" applyAlignment="1">
      <alignment horizontal="center"/>
    </xf>
    <xf numFmtId="0" fontId="30" fillId="4" borderId="0" xfId="0" applyFont="1" applyFill="1" applyAlignment="1">
      <alignment horizontal="left" vertical="top" wrapText="1"/>
    </xf>
    <xf numFmtId="0" fontId="30" fillId="0" borderId="0" xfId="0" applyFont="1" applyAlignment="1">
      <alignment vertical="top" wrapText="1"/>
    </xf>
    <xf numFmtId="0" fontId="43" fillId="4" borderId="0" xfId="0" quotePrefix="1" applyFont="1" applyFill="1" applyAlignment="1">
      <alignment horizontal="left" vertical="top" wrapText="1"/>
    </xf>
    <xf numFmtId="0" fontId="0" fillId="0" borderId="0" xfId="0" applyAlignment="1">
      <alignment vertical="top" wrapText="1"/>
    </xf>
    <xf numFmtId="0" fontId="18" fillId="4" borderId="0" xfId="0" applyFont="1" applyFill="1" applyAlignment="1">
      <alignment horizontal="left" vertical="top" wrapText="1"/>
    </xf>
    <xf numFmtId="0" fontId="44" fillId="4" borderId="0" xfId="0" applyFont="1" applyFill="1" applyAlignment="1">
      <alignment wrapText="1"/>
    </xf>
    <xf numFmtId="0" fontId="64" fillId="4" borderId="0" xfId="0" applyFont="1" applyFill="1" applyAlignment="1">
      <alignment wrapText="1"/>
    </xf>
    <xf numFmtId="0" fontId="66" fillId="0" borderId="0" xfId="0" applyFont="1" applyAlignment="1">
      <alignment wrapText="1"/>
    </xf>
    <xf numFmtId="0" fontId="64" fillId="4" borderId="0" xfId="0" quotePrefix="1" applyFont="1" applyFill="1" applyAlignment="1">
      <alignment horizontal="left" wrapText="1"/>
    </xf>
    <xf numFmtId="0" fontId="38" fillId="0" borderId="0" xfId="0" applyFont="1" applyAlignment="1">
      <alignment wrapText="1"/>
    </xf>
    <xf numFmtId="0" fontId="3" fillId="0" borderId="0" xfId="0" applyFont="1" applyAlignment="1">
      <alignment wrapText="1"/>
    </xf>
    <xf numFmtId="0" fontId="64" fillId="4" borderId="0" xfId="0" applyFont="1" applyFill="1" applyAlignment="1">
      <alignment horizontal="left" vertical="top" wrapText="1"/>
    </xf>
    <xf numFmtId="166" fontId="17" fillId="4" borderId="0" xfId="0" applyNumberFormat="1" applyFont="1" applyFill="1" applyAlignment="1">
      <alignment horizontal="left"/>
    </xf>
    <xf numFmtId="0" fontId="28" fillId="0" borderId="0" xfId="0" applyFont="1" applyAlignment="1">
      <alignment horizontal="left"/>
    </xf>
    <xf numFmtId="0" fontId="43" fillId="0" borderId="0" xfId="0" applyFont="1" applyAlignment="1">
      <alignment wrapText="1"/>
    </xf>
    <xf numFmtId="0" fontId="43" fillId="4" borderId="0" xfId="0" applyFont="1" applyFill="1" applyAlignment="1">
      <alignment horizontal="left" vertical="top" wrapText="1"/>
    </xf>
    <xf numFmtId="0" fontId="43" fillId="0" borderId="0" xfId="0" applyFont="1" applyAlignment="1">
      <alignment vertical="top" wrapText="1"/>
    </xf>
    <xf numFmtId="0" fontId="42" fillId="4" borderId="0" xfId="0" applyFont="1" applyFill="1" applyAlignment="1">
      <alignment vertical="top" wrapText="1"/>
    </xf>
    <xf numFmtId="49" fontId="0" fillId="7" borderId="32" xfId="1" applyNumberFormat="1" applyFont="1" applyFill="1" applyBorder="1" applyAlignment="1" applyProtection="1">
      <protection locked="0"/>
    </xf>
    <xf numFmtId="49" fontId="0" fillId="7" borderId="33" xfId="1" applyNumberFormat="1" applyFont="1" applyFill="1" applyBorder="1" applyAlignment="1" applyProtection="1">
      <protection locked="0"/>
    </xf>
    <xf numFmtId="43" fontId="37" fillId="4" borderId="0" xfId="1" applyFont="1" applyFill="1" applyAlignment="1">
      <alignment horizontal="center" vertical="top"/>
    </xf>
    <xf numFmtId="0" fontId="37" fillId="4" borderId="0" xfId="0" applyFont="1" applyFill="1" applyAlignment="1">
      <alignment horizontal="center" vertical="top"/>
    </xf>
    <xf numFmtId="0" fontId="0" fillId="0" borderId="0" xfId="0" applyAlignment="1">
      <alignment horizontal="center"/>
    </xf>
    <xf numFmtId="49" fontId="4" fillId="7" borderId="32" xfId="1" applyNumberFormat="1" applyFont="1" applyFill="1" applyBorder="1" applyAlignment="1" applyProtection="1">
      <protection locked="0"/>
    </xf>
    <xf numFmtId="49" fontId="0" fillId="0" borderId="33" xfId="0" applyNumberFormat="1" applyBorder="1" applyAlignment="1" applyProtection="1">
      <protection locked="0"/>
    </xf>
    <xf numFmtId="43" fontId="60" fillId="4" borderId="0" xfId="1" applyFont="1" applyFill="1" applyAlignment="1">
      <alignment horizontal="center" vertical="center" wrapText="1"/>
    </xf>
    <xf numFmtId="0" fontId="61" fillId="0" borderId="0" xfId="0" applyFont="1" applyAlignment="1">
      <alignment horizontal="center" vertical="center" wrapText="1"/>
    </xf>
    <xf numFmtId="43" fontId="5" fillId="5" borderId="13" xfId="1" applyFont="1" applyFill="1" applyBorder="1" applyAlignment="1">
      <alignment horizontal="center"/>
    </xf>
    <xf numFmtId="43" fontId="5" fillId="5" borderId="13" xfId="1" applyFont="1" applyFill="1" applyBorder="1" applyAlignment="1" applyProtection="1">
      <alignment horizontal="center"/>
    </xf>
    <xf numFmtId="49" fontId="4" fillId="7" borderId="32" xfId="1" applyNumberFormat="1" applyFont="1" applyFill="1" applyBorder="1" applyAlignment="1" applyProtection="1">
      <alignment horizontal="right"/>
      <protection locked="0"/>
    </xf>
    <xf numFmtId="0" fontId="0" fillId="0" borderId="33" xfId="0" applyBorder="1" applyProtection="1">
      <protection locked="0"/>
    </xf>
    <xf numFmtId="43" fontId="0" fillId="4" borderId="0" xfId="1" applyFont="1" applyFill="1" applyBorder="1" applyAlignment="1">
      <alignment vertical="top" wrapText="1"/>
    </xf>
    <xf numFmtId="49" fontId="0" fillId="7" borderId="32" xfId="1" applyNumberFormat="1" applyFont="1" applyFill="1" applyBorder="1" applyAlignment="1" applyProtection="1">
      <alignment horizontal="left"/>
      <protection locked="0"/>
    </xf>
    <xf numFmtId="49" fontId="0" fillId="0" borderId="33" xfId="0" applyNumberFormat="1" applyBorder="1" applyAlignment="1" applyProtection="1">
      <alignment horizontal="left"/>
      <protection locked="0"/>
    </xf>
    <xf numFmtId="0" fontId="0" fillId="0" borderId="13" xfId="0" applyBorder="1" applyAlignment="1" applyProtection="1"/>
    <xf numFmtId="43" fontId="0" fillId="5" borderId="0" xfId="1" applyFont="1" applyFill="1" applyBorder="1" applyAlignment="1" applyProtection="1">
      <alignment vertical="top" wrapText="1"/>
    </xf>
    <xf numFmtId="0" fontId="0" fillId="0" borderId="0" xfId="0" applyBorder="1" applyAlignment="1" applyProtection="1">
      <alignment vertical="top" wrapText="1"/>
    </xf>
    <xf numFmtId="43" fontId="0" fillId="4" borderId="0" xfId="1" applyFont="1" applyFill="1" applyBorder="1" applyAlignment="1">
      <alignment horizontal="right"/>
    </xf>
    <xf numFmtId="0" fontId="0" fillId="4" borderId="0" xfId="0" applyFill="1" applyBorder="1" applyAlignment="1">
      <alignment horizontal="right"/>
    </xf>
    <xf numFmtId="49" fontId="0" fillId="7" borderId="32" xfId="1" applyNumberFormat="1" applyFont="1" applyFill="1" applyBorder="1" applyAlignment="1" applyProtection="1">
      <alignment horizontal="left" vertical="top" wrapText="1"/>
      <protection locked="0"/>
    </xf>
    <xf numFmtId="49" fontId="0" fillId="7" borderId="21" xfId="1" applyNumberFormat="1" applyFont="1" applyFill="1" applyBorder="1" applyAlignment="1" applyProtection="1">
      <alignment horizontal="left" vertical="top" wrapText="1"/>
      <protection locked="0"/>
    </xf>
    <xf numFmtId="49" fontId="0" fillId="7" borderId="33" xfId="1" applyNumberFormat="1" applyFont="1" applyFill="1" applyBorder="1" applyAlignment="1" applyProtection="1">
      <alignment horizontal="left" vertical="top" wrapText="1"/>
      <protection locked="0"/>
    </xf>
    <xf numFmtId="43" fontId="12" fillId="4" borderId="35" xfId="0" applyNumberFormat="1" applyFont="1" applyFill="1" applyBorder="1" applyAlignment="1"/>
    <xf numFmtId="0" fontId="29" fillId="4" borderId="6" xfId="0" applyNumberFormat="1" applyFont="1" applyFill="1" applyBorder="1" applyAlignment="1"/>
    <xf numFmtId="0" fontId="29" fillId="4" borderId="11" xfId="0" applyNumberFormat="1" applyFont="1" applyFill="1" applyBorder="1" applyAlignment="1"/>
    <xf numFmtId="167" fontId="10" fillId="4" borderId="10" xfId="0" applyNumberFormat="1" applyFont="1" applyFill="1" applyBorder="1" applyAlignment="1" applyProtection="1">
      <alignment horizontal="center"/>
    </xf>
    <xf numFmtId="0" fontId="24" fillId="4" borderId="11" xfId="0" applyFont="1" applyFill="1" applyBorder="1" applyAlignment="1">
      <alignment horizontal="center"/>
    </xf>
    <xf numFmtId="0" fontId="21" fillId="4" borderId="10" xfId="0" applyFont="1" applyFill="1" applyBorder="1" applyAlignment="1"/>
    <xf numFmtId="0" fontId="0" fillId="4" borderId="6" xfId="0" applyFill="1" applyBorder="1" applyAlignment="1"/>
    <xf numFmtId="0" fontId="0" fillId="4" borderId="11" xfId="0" applyFill="1" applyBorder="1" applyAlignment="1"/>
    <xf numFmtId="0" fontId="11" fillId="4" borderId="14" xfId="0" applyFont="1" applyFill="1" applyBorder="1" applyAlignment="1">
      <alignment horizontal="left" vertical="top" wrapText="1"/>
    </xf>
    <xf numFmtId="0" fontId="0" fillId="4" borderId="0" xfId="0" applyFill="1" applyBorder="1" applyAlignment="1">
      <alignment vertical="top" wrapText="1"/>
    </xf>
    <xf numFmtId="0" fontId="0" fillId="4" borderId="5" xfId="0" applyFill="1" applyBorder="1" applyAlignment="1">
      <alignment vertical="top" wrapText="1"/>
    </xf>
    <xf numFmtId="43" fontId="10" fillId="4" borderId="10" xfId="0" applyNumberFormat="1" applyFont="1" applyFill="1" applyBorder="1" applyAlignment="1" applyProtection="1">
      <alignment horizontal="center" wrapText="1"/>
    </xf>
    <xf numFmtId="0" fontId="0" fillId="4" borderId="6" xfId="0" applyFill="1" applyBorder="1" applyAlignment="1">
      <alignment wrapText="1"/>
    </xf>
    <xf numFmtId="0" fontId="0" fillId="4" borderId="11" xfId="0" applyFill="1" applyBorder="1" applyAlignment="1">
      <alignment wrapText="1"/>
    </xf>
    <xf numFmtId="0" fontId="46" fillId="4" borderId="1" xfId="0" applyFont="1" applyFill="1" applyBorder="1" applyAlignment="1" applyProtection="1">
      <alignment horizontal="left"/>
    </xf>
    <xf numFmtId="0" fontId="0" fillId="0" borderId="2" xfId="0" applyBorder="1" applyAlignment="1"/>
    <xf numFmtId="0" fontId="0" fillId="0" borderId="3" xfId="0" applyBorder="1" applyAlignment="1"/>
    <xf numFmtId="43" fontId="6" fillId="4" borderId="35" xfId="0" applyNumberFormat="1" applyFont="1" applyFill="1" applyBorder="1" applyAlignment="1" applyProtection="1">
      <alignment horizontal="left"/>
    </xf>
    <xf numFmtId="43" fontId="6" fillId="4" borderId="6" xfId="0" applyNumberFormat="1" applyFont="1" applyFill="1" applyBorder="1" applyAlignment="1" applyProtection="1">
      <alignment horizontal="left"/>
    </xf>
    <xf numFmtId="0" fontId="0" fillId="4" borderId="6" xfId="0" applyNumberFormat="1" applyFill="1" applyBorder="1" applyAlignment="1"/>
    <xf numFmtId="0" fontId="0" fillId="4" borderId="11" xfId="0" applyNumberFormat="1" applyFill="1" applyBorder="1" applyAlignment="1"/>
    <xf numFmtId="37" fontId="12" fillId="4" borderId="10" xfId="0" applyNumberFormat="1" applyFont="1" applyFill="1" applyBorder="1" applyAlignment="1" applyProtection="1">
      <alignment horizontal="center"/>
    </xf>
    <xf numFmtId="0" fontId="24" fillId="4" borderId="6" xfId="0" applyFont="1" applyFill="1" applyBorder="1" applyAlignment="1">
      <alignment horizontal="center"/>
    </xf>
    <xf numFmtId="168" fontId="45" fillId="4" borderId="0" xfId="0" applyNumberFormat="1" applyFont="1" applyFill="1" applyAlignment="1">
      <alignment horizontal="left" vertical="top"/>
    </xf>
    <xf numFmtId="0" fontId="45" fillId="4" borderId="0" xfId="0" applyFont="1" applyFill="1" applyAlignment="1">
      <alignment horizontal="left" vertical="top"/>
    </xf>
    <xf numFmtId="166" fontId="6" fillId="4" borderId="10" xfId="0" applyNumberFormat="1" applyFont="1" applyFill="1" applyBorder="1" applyAlignment="1">
      <alignment horizontal="center"/>
    </xf>
    <xf numFmtId="166" fontId="6" fillId="4" borderId="6" xfId="0" applyNumberFormat="1" applyFont="1" applyFill="1" applyBorder="1" applyAlignment="1">
      <alignment horizontal="center"/>
    </xf>
    <xf numFmtId="166" fontId="0" fillId="4" borderId="11" xfId="0" applyNumberFormat="1" applyFill="1" applyBorder="1" applyAlignment="1">
      <alignment horizontal="center"/>
    </xf>
    <xf numFmtId="0" fontId="47" fillId="3" borderId="17" xfId="0" applyFont="1" applyFill="1" applyBorder="1" applyAlignment="1" applyProtection="1">
      <alignment horizontal="center"/>
    </xf>
    <xf numFmtId="0" fontId="0" fillId="4" borderId="36" xfId="0" applyFill="1" applyBorder="1" applyAlignment="1">
      <alignment horizontal="center"/>
    </xf>
    <xf numFmtId="0" fontId="0" fillId="4" borderId="18" xfId="0" applyFill="1" applyBorder="1" applyAlignment="1">
      <alignment horizontal="center"/>
    </xf>
    <xf numFmtId="0" fontId="14" fillId="3" borderId="1" xfId="0" applyFont="1" applyFill="1" applyBorder="1" applyAlignment="1" applyProtection="1">
      <alignment horizontal="center" wrapText="1"/>
    </xf>
    <xf numFmtId="0" fontId="0" fillId="4" borderId="3" xfId="0" applyFill="1" applyBorder="1" applyAlignment="1">
      <alignment horizontal="center" wrapText="1"/>
    </xf>
    <xf numFmtId="0" fontId="14" fillId="3" borderId="7" xfId="0" applyFont="1" applyFill="1" applyBorder="1" applyAlignment="1" applyProtection="1">
      <alignment horizontal="center" vertical="top" wrapText="1"/>
    </xf>
    <xf numFmtId="0" fontId="0" fillId="4" borderId="8" xfId="0" applyFill="1" applyBorder="1" applyAlignment="1">
      <alignment vertical="top" wrapText="1"/>
    </xf>
    <xf numFmtId="0" fontId="14" fillId="4" borderId="1" xfId="0" applyFont="1" applyFill="1" applyBorder="1" applyAlignment="1" applyProtection="1">
      <alignment horizontal="left"/>
    </xf>
    <xf numFmtId="0" fontId="0" fillId="4" borderId="2" xfId="0" applyFill="1" applyBorder="1" applyAlignment="1"/>
    <xf numFmtId="0" fontId="0" fillId="4" borderId="3" xfId="0" applyFill="1" applyBorder="1" applyAlignment="1"/>
    <xf numFmtId="166" fontId="58" fillId="7" borderId="10" xfId="0" applyNumberFormat="1" applyFont="1" applyFill="1" applyBorder="1" applyAlignment="1" applyProtection="1">
      <alignment horizontal="center" wrapText="1"/>
      <protection locked="0"/>
    </xf>
    <xf numFmtId="0" fontId="58" fillId="7" borderId="6" xfId="0" applyFont="1" applyFill="1" applyBorder="1" applyAlignment="1" applyProtection="1">
      <alignment wrapText="1"/>
      <protection locked="0"/>
    </xf>
    <xf numFmtId="0" fontId="58" fillId="7" borderId="11" xfId="0" applyFont="1" applyFill="1" applyBorder="1" applyAlignment="1" applyProtection="1">
      <alignment wrapText="1"/>
      <protection locked="0"/>
    </xf>
    <xf numFmtId="0" fontId="25" fillId="4" borderId="0" xfId="0" applyNumberFormat="1" applyFont="1" applyFill="1" applyAlignment="1">
      <alignment vertical="top" wrapText="1"/>
    </xf>
    <xf numFmtId="0" fontId="0" fillId="4" borderId="0" xfId="0" applyFill="1" applyAlignment="1">
      <alignment vertical="top" wrapText="1"/>
    </xf>
    <xf numFmtId="0" fontId="25" fillId="4" borderId="0" xfId="0" applyNumberFormat="1" applyFont="1" applyFill="1" applyBorder="1" applyAlignment="1">
      <alignment vertical="center"/>
    </xf>
    <xf numFmtId="0" fontId="2" fillId="4" borderId="0" xfId="0" applyFont="1" applyFill="1" applyAlignment="1">
      <alignment vertical="center"/>
    </xf>
    <xf numFmtId="0" fontId="4" fillId="4" borderId="0" xfId="0" applyFont="1" applyFill="1" applyAlignment="1">
      <alignment vertical="center"/>
    </xf>
    <xf numFmtId="0" fontId="45" fillId="4" borderId="2" xfId="0" applyNumberFormat="1" applyFont="1" applyFill="1" applyBorder="1" applyAlignment="1">
      <alignment horizontal="center" vertical="top"/>
    </xf>
    <xf numFmtId="0" fontId="0" fillId="4" borderId="2" xfId="0" applyFill="1" applyBorder="1" applyAlignment="1">
      <alignment horizontal="center" vertical="top"/>
    </xf>
    <xf numFmtId="0" fontId="14" fillId="4" borderId="1" xfId="0" applyFont="1" applyFill="1" applyBorder="1" applyAlignment="1" applyProtection="1">
      <alignment horizontal="left" wrapText="1"/>
    </xf>
    <xf numFmtId="0" fontId="0" fillId="4" borderId="2" xfId="0" applyFill="1" applyBorder="1" applyAlignment="1">
      <alignment horizontal="left" wrapText="1"/>
    </xf>
    <xf numFmtId="0" fontId="0" fillId="4" borderId="3" xfId="0" applyFill="1" applyBorder="1" applyAlignment="1">
      <alignment horizontal="left" wrapText="1"/>
    </xf>
    <xf numFmtId="0" fontId="6" fillId="4" borderId="10" xfId="0" applyFont="1" applyFill="1" applyBorder="1" applyAlignment="1"/>
    <xf numFmtId="0" fontId="0" fillId="4" borderId="2" xfId="0" applyFill="1" applyBorder="1" applyAlignment="1">
      <alignment horizontal="left"/>
    </xf>
    <xf numFmtId="0" fontId="0" fillId="4" borderId="3" xfId="0" applyFill="1" applyBorder="1" applyAlignment="1">
      <alignment horizontal="left"/>
    </xf>
    <xf numFmtId="43" fontId="21" fillId="4" borderId="10" xfId="0" applyNumberFormat="1" applyFont="1" applyFill="1" applyBorder="1" applyAlignment="1" applyProtection="1">
      <alignment horizontal="center" wrapText="1"/>
    </xf>
    <xf numFmtId="0" fontId="7" fillId="4" borderId="12" xfId="0" applyFont="1" applyFill="1" applyBorder="1" applyAlignment="1" applyProtection="1">
      <alignment horizontal="left" vertical="top" wrapText="1"/>
    </xf>
    <xf numFmtId="0" fontId="0" fillId="4" borderId="13" xfId="0" applyFill="1" applyBorder="1" applyAlignment="1">
      <alignment vertical="top" wrapText="1"/>
    </xf>
    <xf numFmtId="0" fontId="0" fillId="4" borderId="34" xfId="0" applyFill="1" applyBorder="1" applyAlignment="1">
      <alignment vertical="top" wrapText="1"/>
    </xf>
    <xf numFmtId="0" fontId="7" fillId="4" borderId="2" xfId="0" applyFont="1" applyFill="1" applyBorder="1" applyAlignment="1" applyProtection="1">
      <alignment horizontal="left" vertical="top" wrapText="1"/>
    </xf>
    <xf numFmtId="0" fontId="0" fillId="4" borderId="2" xfId="0" applyFill="1" applyBorder="1" applyAlignment="1">
      <alignment vertical="top" wrapText="1"/>
    </xf>
    <xf numFmtId="43" fontId="21" fillId="4" borderId="35" xfId="0" applyNumberFormat="1" applyFont="1" applyFill="1" applyBorder="1" applyAlignment="1"/>
    <xf numFmtId="167" fontId="21" fillId="4" borderId="10" xfId="0" applyNumberFormat="1" applyFont="1" applyFill="1" applyBorder="1" applyAlignment="1" applyProtection="1"/>
    <xf numFmtId="168" fontId="23" fillId="4" borderId="0" xfId="0" applyNumberFormat="1" applyFont="1" applyFill="1" applyBorder="1" applyAlignment="1">
      <alignment horizontal="left" vertical="top"/>
    </xf>
    <xf numFmtId="0" fontId="23" fillId="4" borderId="0" xfId="0" applyFont="1" applyFill="1" applyBorder="1" applyAlignment="1">
      <alignment horizontal="left" vertical="top"/>
    </xf>
    <xf numFmtId="49" fontId="23" fillId="4" borderId="0" xfId="0" applyNumberFormat="1" applyFont="1" applyFill="1" applyBorder="1" applyAlignment="1">
      <alignment horizontal="left" vertical="top"/>
    </xf>
    <xf numFmtId="0" fontId="23" fillId="4" borderId="0" xfId="0" applyNumberFormat="1" applyFont="1" applyFill="1" applyBorder="1" applyAlignment="1">
      <alignment horizontal="left" vertical="top"/>
    </xf>
    <xf numFmtId="0" fontId="23" fillId="4" borderId="23" xfId="0" applyNumberFormat="1" applyFont="1" applyFill="1" applyBorder="1" applyAlignment="1">
      <alignment horizontal="left" vertical="top"/>
    </xf>
    <xf numFmtId="37" fontId="6" fillId="4" borderId="10" xfId="0" applyNumberFormat="1" applyFont="1" applyFill="1" applyBorder="1" applyAlignment="1" applyProtection="1">
      <alignment horizontal="center"/>
    </xf>
    <xf numFmtId="0" fontId="0" fillId="4" borderId="6" xfId="0" applyFill="1" applyBorder="1" applyAlignment="1">
      <alignment horizontal="center"/>
    </xf>
    <xf numFmtId="0" fontId="0" fillId="4" borderId="11" xfId="0" applyFill="1" applyBorder="1" applyAlignment="1">
      <alignment horizontal="center"/>
    </xf>
    <xf numFmtId="0" fontId="14" fillId="3" borderId="1" xfId="0" applyFont="1" applyFill="1" applyBorder="1" applyAlignment="1" applyProtection="1">
      <alignment horizontal="center" vertical="top"/>
    </xf>
    <xf numFmtId="0" fontId="0" fillId="4" borderId="3" xfId="0" applyFill="1" applyBorder="1" applyAlignment="1">
      <alignment horizontal="center" vertical="top"/>
    </xf>
    <xf numFmtId="0" fontId="0" fillId="4" borderId="8" xfId="0" applyFill="1" applyBorder="1" applyAlignment="1">
      <alignment horizontal="center" vertical="top" wrapText="1"/>
    </xf>
    <xf numFmtId="0" fontId="14" fillId="3" borderId="7" xfId="0" quotePrefix="1" applyFont="1" applyFill="1" applyBorder="1" applyAlignment="1" applyProtection="1">
      <alignment horizontal="center" vertical="top" wrapText="1"/>
    </xf>
    <xf numFmtId="0" fontId="14" fillId="4" borderId="1" xfId="0" applyFont="1" applyFill="1" applyBorder="1" applyAlignment="1" applyProtection="1">
      <alignment horizontal="center" vertical="top" wrapText="1"/>
    </xf>
    <xf numFmtId="0" fontId="0" fillId="4" borderId="2" xfId="0" applyFill="1" applyBorder="1" applyAlignment="1">
      <alignment horizontal="center" vertical="top" wrapText="1"/>
    </xf>
    <xf numFmtId="0" fontId="0" fillId="4" borderId="3" xfId="0" applyFill="1" applyBorder="1" applyAlignment="1">
      <alignment horizontal="center" vertical="top" wrapText="1"/>
    </xf>
    <xf numFmtId="166" fontId="58" fillId="7" borderId="10" xfId="0" applyNumberFormat="1" applyFont="1" applyFill="1" applyBorder="1" applyAlignment="1">
      <alignment horizontal="center"/>
    </xf>
    <xf numFmtId="0" fontId="58" fillId="7" borderId="6" xfId="0" applyFont="1" applyFill="1" applyBorder="1" applyAlignment="1"/>
    <xf numFmtId="0" fontId="58" fillId="7" borderId="11" xfId="0" applyFont="1" applyFill="1" applyBorder="1" applyAlignment="1"/>
    <xf numFmtId="0" fontId="14" fillId="4" borderId="1" xfId="0" applyFont="1" applyFill="1" applyBorder="1" applyAlignment="1" applyProtection="1">
      <alignment horizontal="center" vertical="top"/>
    </xf>
    <xf numFmtId="0" fontId="51" fillId="4" borderId="10" xfId="0" applyFont="1" applyFill="1" applyBorder="1" applyAlignment="1">
      <alignment horizontal="center"/>
    </xf>
    <xf numFmtId="0" fontId="52" fillId="4" borderId="11" xfId="0" applyFont="1" applyFill="1" applyBorder="1" applyAlignment="1">
      <alignment horizontal="center"/>
    </xf>
    <xf numFmtId="0" fontId="21" fillId="4" borderId="35" xfId="0" applyNumberFormat="1" applyFont="1" applyFill="1" applyBorder="1" applyAlignment="1"/>
    <xf numFmtId="167" fontId="21" fillId="4" borderId="6" xfId="0" applyNumberFormat="1" applyFont="1" applyFill="1" applyBorder="1" applyAlignment="1" applyProtection="1"/>
    <xf numFmtId="168" fontId="33" fillId="4" borderId="0" xfId="0" applyNumberFormat="1" applyFont="1" applyFill="1" applyAlignment="1">
      <alignment horizontal="left" vertical="top"/>
    </xf>
    <xf numFmtId="0" fontId="33" fillId="4" borderId="0" xfId="0" applyFont="1" applyFill="1" applyAlignment="1">
      <alignment horizontal="left" vertical="top"/>
    </xf>
    <xf numFmtId="0" fontId="34" fillId="4" borderId="0" xfId="0" applyNumberFormat="1" applyFont="1" applyFill="1" applyAlignment="1">
      <alignment vertical="top"/>
    </xf>
    <xf numFmtId="0" fontId="34" fillId="4" borderId="5" xfId="0" applyNumberFormat="1" applyFont="1" applyFill="1" applyBorder="1" applyAlignment="1">
      <alignment vertical="top"/>
    </xf>
    <xf numFmtId="0" fontId="23" fillId="4" borderId="14" xfId="0" applyFont="1" applyFill="1" applyBorder="1" applyAlignment="1">
      <alignment horizontal="left" vertical="top" wrapText="1"/>
    </xf>
    <xf numFmtId="0" fontId="67" fillId="4" borderId="0" xfId="0" applyFont="1" applyFill="1" applyBorder="1" applyAlignment="1">
      <alignment vertical="top" wrapText="1"/>
    </xf>
    <xf numFmtId="0" fontId="67" fillId="4" borderId="5" xfId="0" applyFont="1" applyFill="1" applyBorder="1" applyAlignment="1">
      <alignment vertical="top" wrapText="1"/>
    </xf>
    <xf numFmtId="0" fontId="7" fillId="4" borderId="37" xfId="0" applyFont="1" applyFill="1" applyBorder="1" applyAlignment="1" applyProtection="1">
      <alignment horizontal="left" vertical="top"/>
    </xf>
    <xf numFmtId="0" fontId="0" fillId="0" borderId="31" xfId="0" applyBorder="1" applyAlignment="1">
      <alignment vertical="top"/>
    </xf>
    <xf numFmtId="0" fontId="21" fillId="4" borderId="10" xfId="0" applyFont="1" applyFill="1" applyBorder="1" applyAlignment="1" applyProtection="1">
      <alignment horizontal="center"/>
    </xf>
    <xf numFmtId="0" fontId="0" fillId="0" borderId="11" xfId="0" applyBorder="1" applyAlignment="1"/>
    <xf numFmtId="49" fontId="25" fillId="4" borderId="4" xfId="0" applyNumberFormat="1" applyFont="1" applyFill="1" applyBorder="1" applyAlignment="1" applyProtection="1">
      <alignment horizontal="left" vertical="top" wrapText="1"/>
      <protection locked="0"/>
    </xf>
    <xf numFmtId="49" fontId="25" fillId="4" borderId="0" xfId="0" applyNumberFormat="1" applyFont="1" applyFill="1" applyBorder="1" applyAlignment="1" applyProtection="1">
      <alignment horizontal="left" vertical="top" wrapText="1"/>
      <protection locked="0"/>
    </xf>
    <xf numFmtId="49" fontId="25" fillId="4" borderId="24" xfId="0" applyNumberFormat="1" applyFont="1" applyFill="1" applyBorder="1" applyAlignment="1" applyProtection="1">
      <alignment horizontal="left" vertical="top" wrapText="1"/>
      <protection locked="0"/>
    </xf>
    <xf numFmtId="0" fontId="33" fillId="4" borderId="0" xfId="0" applyNumberFormat="1" applyFont="1" applyFill="1" applyBorder="1" applyAlignment="1">
      <alignment vertical="top"/>
    </xf>
    <xf numFmtId="0" fontId="34" fillId="4" borderId="0" xfId="0" applyFont="1" applyFill="1" applyAlignment="1">
      <alignment vertical="top"/>
    </xf>
    <xf numFmtId="43" fontId="63" fillId="4" borderId="0" xfId="0" applyNumberFormat="1" applyFont="1" applyFill="1" applyBorder="1" applyAlignment="1">
      <alignment vertical="top"/>
    </xf>
    <xf numFmtId="0" fontId="63" fillId="4" borderId="0" xfId="0" applyNumberFormat="1" applyFont="1" applyFill="1" applyBorder="1" applyAlignment="1">
      <alignment vertical="top"/>
    </xf>
    <xf numFmtId="0" fontId="14" fillId="3" borderId="7" xfId="0" applyFont="1" applyFill="1" applyBorder="1" applyAlignment="1" applyProtection="1">
      <alignment horizontal="center" wrapText="1"/>
    </xf>
    <xf numFmtId="0" fontId="0" fillId="4" borderId="8" xfId="0" applyFill="1" applyBorder="1" applyAlignment="1">
      <alignment horizontal="center" wrapText="1"/>
    </xf>
    <xf numFmtId="0" fontId="14" fillId="3" borderId="7" xfId="0" quotePrefix="1" applyFont="1" applyFill="1" applyBorder="1" applyAlignment="1" applyProtection="1">
      <alignment horizontal="center" wrapText="1"/>
    </xf>
    <xf numFmtId="0" fontId="6" fillId="7" borderId="10" xfId="0" applyFont="1" applyFill="1" applyBorder="1" applyAlignment="1" applyProtection="1">
      <alignment horizontal="center"/>
    </xf>
    <xf numFmtId="0" fontId="0" fillId="7" borderId="6" xfId="0" applyFill="1" applyBorder="1" applyAlignment="1">
      <alignment horizontal="center"/>
    </xf>
    <xf numFmtId="0" fontId="0" fillId="7" borderId="11" xfId="0" applyFill="1" applyBorder="1" applyAlignment="1">
      <alignment horizontal="center"/>
    </xf>
    <xf numFmtId="0" fontId="18" fillId="4" borderId="14" xfId="0" applyFont="1" applyFill="1" applyBorder="1" applyAlignment="1">
      <alignment horizontal="left" vertical="top" wrapText="1"/>
    </xf>
    <xf numFmtId="49" fontId="41" fillId="4" borderId="1" xfId="0" applyNumberFormat="1" applyFont="1" applyFill="1" applyBorder="1" applyAlignment="1">
      <alignment vertical="top" wrapText="1"/>
    </xf>
    <xf numFmtId="0" fontId="0" fillId="4" borderId="4" xfId="0" applyFill="1" applyBorder="1" applyAlignment="1">
      <alignment vertical="top" wrapText="1"/>
    </xf>
    <xf numFmtId="0" fontId="0" fillId="4" borderId="0" xfId="0" applyFill="1" applyAlignment="1">
      <alignment vertical="top"/>
    </xf>
    <xf numFmtId="43" fontId="33" fillId="4" borderId="0" xfId="0" applyNumberFormat="1" applyFont="1" applyFill="1" applyBorder="1" applyAlignment="1">
      <alignment vertical="top"/>
    </xf>
    <xf numFmtId="0" fontId="26" fillId="7" borderId="10" xfId="0" applyFont="1" applyFill="1" applyBorder="1" applyAlignment="1">
      <alignment horizontal="center"/>
    </xf>
    <xf numFmtId="0" fontId="21" fillId="0" borderId="35" xfId="0" applyNumberFormat="1" applyFont="1" applyBorder="1" applyAlignment="1"/>
    <xf numFmtId="0" fontId="0" fillId="0" borderId="6" xfId="0" applyNumberFormat="1" applyBorder="1" applyAlignment="1"/>
    <xf numFmtId="0" fontId="21" fillId="0" borderId="10" xfId="0" applyNumberFormat="1" applyFont="1" applyBorder="1" applyAlignment="1" applyProtection="1">
      <alignment horizontal="center"/>
    </xf>
    <xf numFmtId="0" fontId="0" fillId="0" borderId="11" xfId="0" applyNumberFormat="1" applyBorder="1" applyAlignment="1"/>
    <xf numFmtId="43" fontId="26" fillId="4" borderId="4" xfId="0" applyNumberFormat="1" applyFont="1" applyFill="1" applyBorder="1" applyAlignment="1">
      <alignment horizontal="left"/>
    </xf>
    <xf numFmtId="0" fontId="0" fillId="0" borderId="0" xfId="0" applyNumberFormat="1" applyAlignment="1"/>
    <xf numFmtId="0" fontId="0" fillId="0" borderId="5" xfId="0" applyNumberFormat="1" applyBorder="1" applyAlignment="1"/>
    <xf numFmtId="0" fontId="30" fillId="0" borderId="36" xfId="0" applyNumberFormat="1" applyFont="1" applyBorder="1" applyAlignment="1"/>
    <xf numFmtId="14" fontId="30" fillId="4" borderId="17" xfId="0" applyNumberFormat="1" applyFont="1" applyFill="1" applyBorder="1" applyAlignment="1">
      <alignment horizontal="left"/>
    </xf>
    <xf numFmtId="0" fontId="0" fillId="0" borderId="36" xfId="0" applyBorder="1" applyAlignment="1">
      <alignment horizontal="left"/>
    </xf>
    <xf numFmtId="0" fontId="4" fillId="0" borderId="0" xfId="3" applyAlignment="1">
      <alignment wrapText="1"/>
    </xf>
    <xf numFmtId="0" fontId="4" fillId="0" borderId="0" xfId="3" applyAlignment="1"/>
    <xf numFmtId="0" fontId="54" fillId="4" borderId="38" xfId="0" applyFont="1" applyFill="1" applyBorder="1" applyAlignment="1">
      <alignment horizontal="center" wrapText="1"/>
    </xf>
    <xf numFmtId="0" fontId="0" fillId="4" borderId="38" xfId="0" applyFill="1" applyBorder="1" applyAlignment="1">
      <alignment wrapText="1"/>
    </xf>
    <xf numFmtId="0" fontId="31" fillId="4" borderId="0" xfId="0" applyFont="1" applyFill="1" applyBorder="1" applyAlignment="1">
      <alignment horizontal="center" wrapText="1"/>
    </xf>
    <xf numFmtId="0" fontId="53" fillId="4" borderId="0" xfId="0" applyFont="1" applyFill="1" applyBorder="1" applyAlignment="1">
      <alignment wrapText="1"/>
    </xf>
  </cellXfs>
  <cellStyles count="6">
    <cellStyle name="Comma" xfId="1" builtinId="3"/>
    <cellStyle name="Comma 2" xfId="5"/>
    <cellStyle name="Currency 2" xfId="4"/>
    <cellStyle name="Hyperlink" xfId="2" builtinId="8"/>
    <cellStyle name="Normal" xfId="0" builtinId="0"/>
    <cellStyle name="Normal 2" xfId="3"/>
  </cellStyles>
  <dxfs count="0"/>
  <tableStyles count="0" defaultTableStyle="TableStyleMedium9" defaultPivotStyle="PivotStyleLight16"/>
  <colors>
    <mruColors>
      <color rgb="FFCCFFCC"/>
      <color rgb="FF99FFCC"/>
      <color rgb="FF66FFFF"/>
      <color rgb="FFFFFF99"/>
      <color rgb="FFFFFF66"/>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4.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6" Type="http://schemas.openxmlformats.org/officeDocument/2006/relationships/image" Target="../media/image6.png"/><Relationship Id="rId5" Type="http://schemas.openxmlformats.org/officeDocument/2006/relationships/image" Target="../media/image5.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8</xdr:col>
      <xdr:colOff>419100</xdr:colOff>
      <xdr:row>18</xdr:row>
      <xdr:rowOff>57150</xdr:rowOff>
    </xdr:from>
    <xdr:to>
      <xdr:col>9</xdr:col>
      <xdr:colOff>47625</xdr:colOff>
      <xdr:row>18</xdr:row>
      <xdr:rowOff>133350</xdr:rowOff>
    </xdr:to>
    <xdr:sp macro="" textlink="">
      <xdr:nvSpPr>
        <xdr:cNvPr id="3149" name="AutoShape 4"/>
        <xdr:cNvSpPr>
          <a:spLocks noChangeArrowheads="1"/>
        </xdr:cNvSpPr>
      </xdr:nvSpPr>
      <xdr:spPr bwMode="auto">
        <a:xfrm>
          <a:off x="6905625" y="2657475"/>
          <a:ext cx="428625" cy="76200"/>
        </a:xfrm>
        <a:prstGeom prst="rightArrow">
          <a:avLst>
            <a:gd name="adj1" fmla="val 50000"/>
            <a:gd name="adj2" fmla="val 140625"/>
          </a:avLst>
        </a:prstGeom>
        <a:solidFill>
          <a:srgbClr val="FFFFFF"/>
        </a:solidFill>
        <a:ln w="9525">
          <a:solidFill>
            <a:srgbClr val="000000"/>
          </a:solidFill>
          <a:miter lim="800000"/>
          <a:headEnd/>
          <a:tailEnd/>
        </a:ln>
      </xdr:spPr>
    </xdr:sp>
    <xdr:clientData/>
  </xdr:twoCellAnchor>
  <xdr:twoCellAnchor>
    <xdr:from>
      <xdr:col>8</xdr:col>
      <xdr:colOff>400050</xdr:colOff>
      <xdr:row>20</xdr:row>
      <xdr:rowOff>57150</xdr:rowOff>
    </xdr:from>
    <xdr:to>
      <xdr:col>9</xdr:col>
      <xdr:colOff>28575</xdr:colOff>
      <xdr:row>20</xdr:row>
      <xdr:rowOff>133350</xdr:rowOff>
    </xdr:to>
    <xdr:sp macro="" textlink="">
      <xdr:nvSpPr>
        <xdr:cNvPr id="3150" name="AutoShape 5"/>
        <xdr:cNvSpPr>
          <a:spLocks noChangeArrowheads="1"/>
        </xdr:cNvSpPr>
      </xdr:nvSpPr>
      <xdr:spPr bwMode="auto">
        <a:xfrm>
          <a:off x="6886575" y="3009900"/>
          <a:ext cx="428625" cy="76200"/>
        </a:xfrm>
        <a:prstGeom prst="rightArrow">
          <a:avLst>
            <a:gd name="adj1" fmla="val 50000"/>
            <a:gd name="adj2" fmla="val 140625"/>
          </a:avLst>
        </a:prstGeom>
        <a:solidFill>
          <a:srgbClr val="FFFFFF"/>
        </a:solidFill>
        <a:ln w="9525">
          <a:solidFill>
            <a:srgbClr val="000000"/>
          </a:solidFill>
          <a:miter lim="800000"/>
          <a:headEnd/>
          <a:tailEnd/>
        </a:ln>
      </xdr:spPr>
    </xdr:sp>
    <xdr:clientData/>
  </xdr:twoCellAnchor>
  <xdr:twoCellAnchor>
    <xdr:from>
      <xdr:col>8</xdr:col>
      <xdr:colOff>400050</xdr:colOff>
      <xdr:row>22</xdr:row>
      <xdr:rowOff>57150</xdr:rowOff>
    </xdr:from>
    <xdr:to>
      <xdr:col>9</xdr:col>
      <xdr:colOff>28575</xdr:colOff>
      <xdr:row>22</xdr:row>
      <xdr:rowOff>133350</xdr:rowOff>
    </xdr:to>
    <xdr:sp macro="" textlink="">
      <xdr:nvSpPr>
        <xdr:cNvPr id="3157" name="AutoShape 14"/>
        <xdr:cNvSpPr>
          <a:spLocks noChangeArrowheads="1"/>
        </xdr:cNvSpPr>
      </xdr:nvSpPr>
      <xdr:spPr bwMode="auto">
        <a:xfrm>
          <a:off x="6886575" y="3333750"/>
          <a:ext cx="428625" cy="76200"/>
        </a:xfrm>
        <a:prstGeom prst="rightArrow">
          <a:avLst>
            <a:gd name="adj1" fmla="val 50000"/>
            <a:gd name="adj2" fmla="val 140625"/>
          </a:avLst>
        </a:prstGeom>
        <a:solidFill>
          <a:srgbClr val="FFFFFF"/>
        </a:solidFill>
        <a:ln w="9525">
          <a:solidFill>
            <a:srgbClr val="000000"/>
          </a:solidFill>
          <a:miter lim="800000"/>
          <a:headEnd/>
          <a:tailEnd/>
        </a:ln>
      </xdr:spPr>
    </xdr:sp>
    <xdr:clientData/>
  </xdr:twoCellAnchor>
  <xdr:twoCellAnchor>
    <xdr:from>
      <xdr:col>8</xdr:col>
      <xdr:colOff>400050</xdr:colOff>
      <xdr:row>25</xdr:row>
      <xdr:rowOff>57150</xdr:rowOff>
    </xdr:from>
    <xdr:to>
      <xdr:col>9</xdr:col>
      <xdr:colOff>28575</xdr:colOff>
      <xdr:row>25</xdr:row>
      <xdr:rowOff>133350</xdr:rowOff>
    </xdr:to>
    <xdr:sp macro="" textlink="">
      <xdr:nvSpPr>
        <xdr:cNvPr id="3158" name="AutoShape 15"/>
        <xdr:cNvSpPr>
          <a:spLocks noChangeArrowheads="1"/>
        </xdr:cNvSpPr>
      </xdr:nvSpPr>
      <xdr:spPr bwMode="auto">
        <a:xfrm>
          <a:off x="6889750" y="4070350"/>
          <a:ext cx="428625" cy="76200"/>
        </a:xfrm>
        <a:prstGeom prst="rightArrow">
          <a:avLst>
            <a:gd name="adj1" fmla="val 50000"/>
            <a:gd name="adj2" fmla="val 140625"/>
          </a:avLst>
        </a:prstGeom>
        <a:solidFill>
          <a:srgbClr val="FFFFFF"/>
        </a:solidFill>
        <a:ln w="9525">
          <a:solidFill>
            <a:srgbClr val="000000"/>
          </a:solidFill>
          <a:miter lim="800000"/>
          <a:headEnd/>
          <a:tailEnd/>
        </a:ln>
      </xdr:spPr>
    </xdr:sp>
    <xdr:clientData/>
  </xdr:twoCellAnchor>
  <xdr:twoCellAnchor>
    <xdr:from>
      <xdr:col>8</xdr:col>
      <xdr:colOff>400050</xdr:colOff>
      <xdr:row>27</xdr:row>
      <xdr:rowOff>57150</xdr:rowOff>
    </xdr:from>
    <xdr:to>
      <xdr:col>9</xdr:col>
      <xdr:colOff>28575</xdr:colOff>
      <xdr:row>27</xdr:row>
      <xdr:rowOff>133350</xdr:rowOff>
    </xdr:to>
    <xdr:sp macro="" textlink="">
      <xdr:nvSpPr>
        <xdr:cNvPr id="3159" name="AutoShape 16"/>
        <xdr:cNvSpPr>
          <a:spLocks noChangeArrowheads="1"/>
        </xdr:cNvSpPr>
      </xdr:nvSpPr>
      <xdr:spPr bwMode="auto">
        <a:xfrm>
          <a:off x="6886575" y="4143375"/>
          <a:ext cx="428625" cy="76200"/>
        </a:xfrm>
        <a:prstGeom prst="rightArrow">
          <a:avLst>
            <a:gd name="adj1" fmla="val 50000"/>
            <a:gd name="adj2" fmla="val 140625"/>
          </a:avLst>
        </a:prstGeom>
        <a:solidFill>
          <a:srgbClr val="FFFFFF"/>
        </a:solidFill>
        <a:ln w="9525">
          <a:solidFill>
            <a:srgbClr val="000000"/>
          </a:solidFill>
          <a:miter lim="800000"/>
          <a:headEnd/>
          <a:tailEnd/>
        </a:ln>
      </xdr:spPr>
    </xdr:sp>
    <xdr:clientData/>
  </xdr:twoCellAnchor>
  <xdr:twoCellAnchor>
    <xdr:from>
      <xdr:col>8</xdr:col>
      <xdr:colOff>400050</xdr:colOff>
      <xdr:row>29</xdr:row>
      <xdr:rowOff>57150</xdr:rowOff>
    </xdr:from>
    <xdr:to>
      <xdr:col>9</xdr:col>
      <xdr:colOff>28575</xdr:colOff>
      <xdr:row>29</xdr:row>
      <xdr:rowOff>133350</xdr:rowOff>
    </xdr:to>
    <xdr:sp macro="" textlink="">
      <xdr:nvSpPr>
        <xdr:cNvPr id="3160" name="AutoShape 17"/>
        <xdr:cNvSpPr>
          <a:spLocks noChangeArrowheads="1"/>
        </xdr:cNvSpPr>
      </xdr:nvSpPr>
      <xdr:spPr bwMode="auto">
        <a:xfrm>
          <a:off x="6886575" y="4467225"/>
          <a:ext cx="428625" cy="76200"/>
        </a:xfrm>
        <a:prstGeom prst="rightArrow">
          <a:avLst>
            <a:gd name="adj1" fmla="val 50000"/>
            <a:gd name="adj2" fmla="val 140625"/>
          </a:avLst>
        </a:prstGeom>
        <a:solidFill>
          <a:srgbClr val="FFFFFF"/>
        </a:solidFill>
        <a:ln w="9525">
          <a:solidFill>
            <a:srgbClr val="000000"/>
          </a:solidFill>
          <a:miter lim="800000"/>
          <a:headEnd/>
          <a:tailEnd/>
        </a:ln>
      </xdr:spPr>
    </xdr:sp>
    <xdr:clientData/>
  </xdr:twoCellAnchor>
  <xdr:twoCellAnchor>
    <xdr:from>
      <xdr:col>8</xdr:col>
      <xdr:colOff>400050</xdr:colOff>
      <xdr:row>29</xdr:row>
      <xdr:rowOff>57150</xdr:rowOff>
    </xdr:from>
    <xdr:to>
      <xdr:col>9</xdr:col>
      <xdr:colOff>28575</xdr:colOff>
      <xdr:row>29</xdr:row>
      <xdr:rowOff>133350</xdr:rowOff>
    </xdr:to>
    <xdr:sp macro="" textlink="">
      <xdr:nvSpPr>
        <xdr:cNvPr id="3164" name="AutoShape 21"/>
        <xdr:cNvSpPr>
          <a:spLocks noChangeArrowheads="1"/>
        </xdr:cNvSpPr>
      </xdr:nvSpPr>
      <xdr:spPr bwMode="auto">
        <a:xfrm>
          <a:off x="6886575" y="4467225"/>
          <a:ext cx="428625" cy="76200"/>
        </a:xfrm>
        <a:prstGeom prst="rightArrow">
          <a:avLst>
            <a:gd name="adj1" fmla="val 50000"/>
            <a:gd name="adj2" fmla="val 140625"/>
          </a:avLst>
        </a:prstGeom>
        <a:solidFill>
          <a:srgbClr val="FFFFFF"/>
        </a:solidFill>
        <a:ln w="9525">
          <a:solidFill>
            <a:srgbClr val="000000"/>
          </a:solidFill>
          <a:miter lim="800000"/>
          <a:headEnd/>
          <a:tailEnd/>
        </a:ln>
      </xdr:spPr>
    </xdr:sp>
    <xdr:clientData/>
  </xdr:twoCellAnchor>
  <xdr:twoCellAnchor>
    <xdr:from>
      <xdr:col>8</xdr:col>
      <xdr:colOff>400050</xdr:colOff>
      <xdr:row>31</xdr:row>
      <xdr:rowOff>57150</xdr:rowOff>
    </xdr:from>
    <xdr:to>
      <xdr:col>9</xdr:col>
      <xdr:colOff>28575</xdr:colOff>
      <xdr:row>31</xdr:row>
      <xdr:rowOff>133350</xdr:rowOff>
    </xdr:to>
    <xdr:sp macro="" textlink="">
      <xdr:nvSpPr>
        <xdr:cNvPr id="3165" name="AutoShape 22"/>
        <xdr:cNvSpPr>
          <a:spLocks noChangeArrowheads="1"/>
        </xdr:cNvSpPr>
      </xdr:nvSpPr>
      <xdr:spPr bwMode="auto">
        <a:xfrm>
          <a:off x="6886575" y="4791075"/>
          <a:ext cx="428625" cy="76200"/>
        </a:xfrm>
        <a:prstGeom prst="rightArrow">
          <a:avLst>
            <a:gd name="adj1" fmla="val 50000"/>
            <a:gd name="adj2" fmla="val 140625"/>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165100</xdr:colOff>
      <xdr:row>7</xdr:row>
      <xdr:rowOff>25400</xdr:rowOff>
    </xdr:from>
    <xdr:to>
      <xdr:col>22</xdr:col>
      <xdr:colOff>165100</xdr:colOff>
      <xdr:row>24</xdr:row>
      <xdr:rowOff>190500</xdr:rowOff>
    </xdr:to>
    <xdr:sp macro="" textlink="">
      <xdr:nvSpPr>
        <xdr:cNvPr id="6179" name="Line 1"/>
        <xdr:cNvSpPr>
          <a:spLocks noChangeShapeType="1"/>
        </xdr:cNvSpPr>
      </xdr:nvSpPr>
      <xdr:spPr bwMode="auto">
        <a:xfrm flipH="1">
          <a:off x="13398500" y="1422400"/>
          <a:ext cx="0" cy="3619500"/>
        </a:xfrm>
        <a:prstGeom prst="line">
          <a:avLst/>
        </a:prstGeom>
        <a:noFill/>
        <a:ln w="9525">
          <a:solidFill>
            <a:srgbClr val="000000"/>
          </a:solidFill>
          <a:round/>
          <a:headEnd/>
          <a:tailEnd type="triangle" w="med" len="med"/>
        </a:ln>
      </xdr:spPr>
    </xdr:sp>
    <xdr:clientData/>
  </xdr:twoCellAnchor>
  <xdr:twoCellAnchor>
    <xdr:from>
      <xdr:col>7</xdr:col>
      <xdr:colOff>215900</xdr:colOff>
      <xdr:row>15</xdr:row>
      <xdr:rowOff>9525</xdr:rowOff>
    </xdr:from>
    <xdr:to>
      <xdr:col>7</xdr:col>
      <xdr:colOff>215900</xdr:colOff>
      <xdr:row>24</xdr:row>
      <xdr:rowOff>177800</xdr:rowOff>
    </xdr:to>
    <xdr:sp macro="" textlink="">
      <xdr:nvSpPr>
        <xdr:cNvPr id="9" name="Line 2"/>
        <xdr:cNvSpPr>
          <a:spLocks noChangeShapeType="1"/>
        </xdr:cNvSpPr>
      </xdr:nvSpPr>
      <xdr:spPr bwMode="auto">
        <a:xfrm>
          <a:off x="4533900" y="1609725"/>
          <a:ext cx="0" cy="1997075"/>
        </a:xfrm>
        <a:prstGeom prst="line">
          <a:avLst/>
        </a:prstGeom>
        <a:noFill/>
        <a:ln w="9525">
          <a:solidFill>
            <a:srgbClr val="000000"/>
          </a:solidFill>
          <a:round/>
          <a:headEnd/>
          <a:tailEnd type="triangle" w="med" len="med"/>
        </a:ln>
      </xdr:spPr>
    </xdr:sp>
    <xdr:clientData/>
  </xdr:twoCellAnchor>
  <xdr:twoCellAnchor>
    <xdr:from>
      <xdr:col>3</xdr:col>
      <xdr:colOff>152400</xdr:colOff>
      <xdr:row>15</xdr:row>
      <xdr:rowOff>0</xdr:rowOff>
    </xdr:from>
    <xdr:to>
      <xdr:col>3</xdr:col>
      <xdr:colOff>152400</xdr:colOff>
      <xdr:row>24</xdr:row>
      <xdr:rowOff>9525</xdr:rowOff>
    </xdr:to>
    <xdr:sp macro="" textlink="">
      <xdr:nvSpPr>
        <xdr:cNvPr id="13" name="Line 5"/>
        <xdr:cNvSpPr>
          <a:spLocks noChangeShapeType="1"/>
        </xdr:cNvSpPr>
      </xdr:nvSpPr>
      <xdr:spPr bwMode="auto">
        <a:xfrm>
          <a:off x="3175000" y="1600200"/>
          <a:ext cx="0" cy="1838325"/>
        </a:xfrm>
        <a:prstGeom prst="line">
          <a:avLst/>
        </a:prstGeom>
        <a:noFill/>
        <a:ln w="9525">
          <a:solidFill>
            <a:srgbClr val="000000"/>
          </a:solidFill>
          <a:round/>
          <a:headEnd/>
          <a:tailEnd type="triangle" w="med" len="med"/>
        </a:ln>
      </xdr:spPr>
    </xdr:sp>
    <xdr:clientData/>
  </xdr:twoCellAnchor>
  <xdr:twoCellAnchor>
    <xdr:from>
      <xdr:col>12</xdr:col>
      <xdr:colOff>314325</xdr:colOff>
      <xdr:row>15</xdr:row>
      <xdr:rowOff>9525</xdr:rowOff>
    </xdr:from>
    <xdr:to>
      <xdr:col>12</xdr:col>
      <xdr:colOff>314325</xdr:colOff>
      <xdr:row>25</xdr:row>
      <xdr:rowOff>0</xdr:rowOff>
    </xdr:to>
    <xdr:sp macro="" textlink="">
      <xdr:nvSpPr>
        <xdr:cNvPr id="14" name="Line 10"/>
        <xdr:cNvSpPr>
          <a:spLocks noChangeShapeType="1"/>
        </xdr:cNvSpPr>
      </xdr:nvSpPr>
      <xdr:spPr bwMode="auto">
        <a:xfrm>
          <a:off x="6994525" y="1609725"/>
          <a:ext cx="0" cy="2022475"/>
        </a:xfrm>
        <a:prstGeom prst="line">
          <a:avLst/>
        </a:prstGeom>
        <a:noFill/>
        <a:ln w="9525">
          <a:solidFill>
            <a:srgbClr val="000000"/>
          </a:solidFill>
          <a:round/>
          <a:headEnd/>
          <a:tailEnd type="triangle" w="med" len="med"/>
        </a:ln>
      </xdr:spPr>
    </xdr:sp>
    <xdr:clientData/>
  </xdr:twoCellAnchor>
  <xdr:twoCellAnchor>
    <xdr:from>
      <xdr:col>6</xdr:col>
      <xdr:colOff>203200</xdr:colOff>
      <xdr:row>15</xdr:row>
      <xdr:rowOff>9525</xdr:rowOff>
    </xdr:from>
    <xdr:to>
      <xdr:col>6</xdr:col>
      <xdr:colOff>203200</xdr:colOff>
      <xdr:row>24</xdr:row>
      <xdr:rowOff>177800</xdr:rowOff>
    </xdr:to>
    <xdr:sp macro="" textlink="">
      <xdr:nvSpPr>
        <xdr:cNvPr id="15" name="Line 2"/>
        <xdr:cNvSpPr>
          <a:spLocks noChangeShapeType="1"/>
        </xdr:cNvSpPr>
      </xdr:nvSpPr>
      <xdr:spPr bwMode="auto">
        <a:xfrm>
          <a:off x="4076700" y="1609725"/>
          <a:ext cx="0" cy="1997075"/>
        </a:xfrm>
        <a:prstGeom prst="line">
          <a:avLst/>
        </a:prstGeom>
        <a:noFill/>
        <a:ln w="9525">
          <a:solidFill>
            <a:srgbClr val="000000"/>
          </a:solidFill>
          <a:round/>
          <a:headEnd/>
          <a:tailEnd type="triangle" w="med" len="med"/>
        </a:ln>
      </xdr:spPr>
    </xdr:sp>
    <xdr:clientData/>
  </xdr:twoCellAnchor>
  <xdr:twoCellAnchor>
    <xdr:from>
      <xdr:col>8</xdr:col>
      <xdr:colOff>177800</xdr:colOff>
      <xdr:row>15</xdr:row>
      <xdr:rowOff>9525</xdr:rowOff>
    </xdr:from>
    <xdr:to>
      <xdr:col>8</xdr:col>
      <xdr:colOff>177800</xdr:colOff>
      <xdr:row>24</xdr:row>
      <xdr:rowOff>177800</xdr:rowOff>
    </xdr:to>
    <xdr:sp macro="" textlink="">
      <xdr:nvSpPr>
        <xdr:cNvPr id="16" name="Line 2"/>
        <xdr:cNvSpPr>
          <a:spLocks noChangeShapeType="1"/>
        </xdr:cNvSpPr>
      </xdr:nvSpPr>
      <xdr:spPr bwMode="auto">
        <a:xfrm>
          <a:off x="4940300" y="1609725"/>
          <a:ext cx="0" cy="1997075"/>
        </a:xfrm>
        <a:prstGeom prst="line">
          <a:avLst/>
        </a:prstGeom>
        <a:noFill/>
        <a:ln w="9525">
          <a:solidFill>
            <a:srgbClr val="000000"/>
          </a:solidFill>
          <a:round/>
          <a:headEnd/>
          <a:tailEnd type="triangle" w="med" len="med"/>
        </a:ln>
      </xdr:spPr>
    </xdr:sp>
    <xdr:clientData/>
  </xdr:twoCellAnchor>
  <xdr:twoCellAnchor>
    <xdr:from>
      <xdr:col>9</xdr:col>
      <xdr:colOff>317500</xdr:colOff>
      <xdr:row>15</xdr:row>
      <xdr:rowOff>9525</xdr:rowOff>
    </xdr:from>
    <xdr:to>
      <xdr:col>9</xdr:col>
      <xdr:colOff>317500</xdr:colOff>
      <xdr:row>24</xdr:row>
      <xdr:rowOff>177800</xdr:rowOff>
    </xdr:to>
    <xdr:sp macro="" textlink="">
      <xdr:nvSpPr>
        <xdr:cNvPr id="17" name="Line 2"/>
        <xdr:cNvSpPr>
          <a:spLocks noChangeShapeType="1"/>
        </xdr:cNvSpPr>
      </xdr:nvSpPr>
      <xdr:spPr bwMode="auto">
        <a:xfrm>
          <a:off x="5448300" y="1609725"/>
          <a:ext cx="0" cy="1997075"/>
        </a:xfrm>
        <a:prstGeom prst="line">
          <a:avLst/>
        </a:prstGeom>
        <a:noFill/>
        <a:ln w="9525">
          <a:solidFill>
            <a:srgbClr val="000000"/>
          </a:solidFill>
          <a:round/>
          <a:headEnd/>
          <a:tailEnd type="triangle" w="med" len="med"/>
        </a:ln>
      </xdr:spPr>
    </xdr:sp>
    <xdr:clientData/>
  </xdr:twoCellAnchor>
  <xdr:twoCellAnchor>
    <xdr:from>
      <xdr:col>3</xdr:col>
      <xdr:colOff>152400</xdr:colOff>
      <xdr:row>7</xdr:row>
      <xdr:rowOff>1</xdr:rowOff>
    </xdr:from>
    <xdr:to>
      <xdr:col>3</xdr:col>
      <xdr:colOff>152400</xdr:colOff>
      <xdr:row>12</xdr:row>
      <xdr:rowOff>177800</xdr:rowOff>
    </xdr:to>
    <xdr:sp macro="" textlink="">
      <xdr:nvSpPr>
        <xdr:cNvPr id="18" name="Line 5"/>
        <xdr:cNvSpPr>
          <a:spLocks noChangeShapeType="1"/>
        </xdr:cNvSpPr>
      </xdr:nvSpPr>
      <xdr:spPr bwMode="auto">
        <a:xfrm flipH="1">
          <a:off x="3175000" y="1397001"/>
          <a:ext cx="0" cy="1193799"/>
        </a:xfrm>
        <a:prstGeom prst="line">
          <a:avLst/>
        </a:prstGeom>
        <a:noFill/>
        <a:ln w="9525">
          <a:solidFill>
            <a:srgbClr val="000000"/>
          </a:solidFill>
          <a:round/>
          <a:headEnd/>
          <a:tailEnd type="triangle" w="med" len="med"/>
        </a:ln>
      </xdr:spPr>
    </xdr:sp>
    <xdr:clientData/>
  </xdr:twoCellAnchor>
  <xdr:twoCellAnchor>
    <xdr:from>
      <xdr:col>7</xdr:col>
      <xdr:colOff>215900</xdr:colOff>
      <xdr:row>7</xdr:row>
      <xdr:rowOff>0</xdr:rowOff>
    </xdr:from>
    <xdr:to>
      <xdr:col>7</xdr:col>
      <xdr:colOff>215900</xdr:colOff>
      <xdr:row>12</xdr:row>
      <xdr:rowOff>177799</xdr:rowOff>
    </xdr:to>
    <xdr:sp macro="" textlink="">
      <xdr:nvSpPr>
        <xdr:cNvPr id="19" name="Line 5"/>
        <xdr:cNvSpPr>
          <a:spLocks noChangeShapeType="1"/>
        </xdr:cNvSpPr>
      </xdr:nvSpPr>
      <xdr:spPr bwMode="auto">
        <a:xfrm flipH="1">
          <a:off x="4533900" y="1397000"/>
          <a:ext cx="0" cy="1193799"/>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9</xdr:row>
      <xdr:rowOff>9525</xdr:rowOff>
    </xdr:from>
    <xdr:to>
      <xdr:col>0</xdr:col>
      <xdr:colOff>209550</xdr:colOff>
      <xdr:row>10</xdr:row>
      <xdr:rowOff>0</xdr:rowOff>
    </xdr:to>
    <xdr:sp macro="" textlink="">
      <xdr:nvSpPr>
        <xdr:cNvPr id="12329" name="Line 1"/>
        <xdr:cNvSpPr>
          <a:spLocks noChangeShapeType="1"/>
        </xdr:cNvSpPr>
      </xdr:nvSpPr>
      <xdr:spPr bwMode="auto">
        <a:xfrm>
          <a:off x="209550" y="1504950"/>
          <a:ext cx="0" cy="314325"/>
        </a:xfrm>
        <a:prstGeom prst="line">
          <a:avLst/>
        </a:prstGeom>
        <a:noFill/>
        <a:ln w="9525">
          <a:solidFill>
            <a:srgbClr val="000000"/>
          </a:solidFill>
          <a:round/>
          <a:headEnd/>
          <a:tailEnd type="triangle" w="med" len="med"/>
        </a:ln>
      </xdr:spPr>
    </xdr:sp>
    <xdr:clientData/>
  </xdr:twoCellAnchor>
  <xdr:twoCellAnchor>
    <xdr:from>
      <xdr:col>2</xdr:col>
      <xdr:colOff>200025</xdr:colOff>
      <xdr:row>9</xdr:row>
      <xdr:rowOff>9525</xdr:rowOff>
    </xdr:from>
    <xdr:to>
      <xdr:col>2</xdr:col>
      <xdr:colOff>200025</xdr:colOff>
      <xdr:row>9</xdr:row>
      <xdr:rowOff>314325</xdr:rowOff>
    </xdr:to>
    <xdr:sp macro="" textlink="">
      <xdr:nvSpPr>
        <xdr:cNvPr id="12330" name="Line 2"/>
        <xdr:cNvSpPr>
          <a:spLocks noChangeShapeType="1"/>
        </xdr:cNvSpPr>
      </xdr:nvSpPr>
      <xdr:spPr bwMode="auto">
        <a:xfrm>
          <a:off x="933450" y="1504950"/>
          <a:ext cx="0" cy="304800"/>
        </a:xfrm>
        <a:prstGeom prst="line">
          <a:avLst/>
        </a:prstGeom>
        <a:noFill/>
        <a:ln w="9525">
          <a:solidFill>
            <a:srgbClr val="000000"/>
          </a:solidFill>
          <a:round/>
          <a:headEnd/>
          <a:tailEnd type="triangle" w="med" len="med"/>
        </a:ln>
      </xdr:spPr>
    </xdr:sp>
    <xdr:clientData/>
  </xdr:twoCellAnchor>
  <xdr:twoCellAnchor>
    <xdr:from>
      <xdr:col>17</xdr:col>
      <xdr:colOff>257175</xdr:colOff>
      <xdr:row>9</xdr:row>
      <xdr:rowOff>0</xdr:rowOff>
    </xdr:from>
    <xdr:to>
      <xdr:col>17</xdr:col>
      <xdr:colOff>257175</xdr:colOff>
      <xdr:row>10</xdr:row>
      <xdr:rowOff>0</xdr:rowOff>
    </xdr:to>
    <xdr:sp macro="" textlink="">
      <xdr:nvSpPr>
        <xdr:cNvPr id="12331" name="Line 3"/>
        <xdr:cNvSpPr>
          <a:spLocks noChangeShapeType="1"/>
        </xdr:cNvSpPr>
      </xdr:nvSpPr>
      <xdr:spPr bwMode="auto">
        <a:xfrm>
          <a:off x="7791450" y="1495425"/>
          <a:ext cx="0" cy="323850"/>
        </a:xfrm>
        <a:prstGeom prst="line">
          <a:avLst/>
        </a:prstGeom>
        <a:noFill/>
        <a:ln w="9525">
          <a:solidFill>
            <a:srgbClr val="000000"/>
          </a:solidFill>
          <a:round/>
          <a:headEnd/>
          <a:tailEnd type="triangle" w="med" len="med"/>
        </a:ln>
      </xdr:spPr>
    </xdr:sp>
    <xdr:clientData/>
  </xdr:twoCellAnchor>
  <xdr:twoCellAnchor>
    <xdr:from>
      <xdr:col>2</xdr:col>
      <xdr:colOff>200025</xdr:colOff>
      <xdr:row>9</xdr:row>
      <xdr:rowOff>9525</xdr:rowOff>
    </xdr:from>
    <xdr:to>
      <xdr:col>2</xdr:col>
      <xdr:colOff>200025</xdr:colOff>
      <xdr:row>9</xdr:row>
      <xdr:rowOff>314325</xdr:rowOff>
    </xdr:to>
    <xdr:sp macro="" textlink="">
      <xdr:nvSpPr>
        <xdr:cNvPr id="12333" name="Line 5"/>
        <xdr:cNvSpPr>
          <a:spLocks noChangeShapeType="1"/>
        </xdr:cNvSpPr>
      </xdr:nvSpPr>
      <xdr:spPr bwMode="auto">
        <a:xfrm>
          <a:off x="933450" y="1504950"/>
          <a:ext cx="0" cy="304800"/>
        </a:xfrm>
        <a:prstGeom prst="line">
          <a:avLst/>
        </a:prstGeom>
        <a:noFill/>
        <a:ln w="9525">
          <a:solidFill>
            <a:srgbClr val="000000"/>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xdr:row>
      <xdr:rowOff>95250</xdr:rowOff>
    </xdr:from>
    <xdr:to>
      <xdr:col>2</xdr:col>
      <xdr:colOff>171450</xdr:colOff>
      <xdr:row>11</xdr:row>
      <xdr:rowOff>9525</xdr:rowOff>
    </xdr:to>
    <xdr:pic>
      <xdr:nvPicPr>
        <xdr:cNvPr id="14365" name="Picture 1" descr="BD05015_"/>
        <xdr:cNvPicPr>
          <a:picLocks noChangeAspect="1" noChangeArrowheads="1"/>
        </xdr:cNvPicPr>
      </xdr:nvPicPr>
      <xdr:blipFill>
        <a:blip xmlns:r="http://schemas.openxmlformats.org/officeDocument/2006/relationships" r:embed="rId1" cstate="print"/>
        <a:srcRect/>
        <a:stretch>
          <a:fillRect/>
        </a:stretch>
      </xdr:blipFill>
      <xdr:spPr bwMode="auto">
        <a:xfrm>
          <a:off x="0" y="1438275"/>
          <a:ext cx="1552575" cy="1362075"/>
        </a:xfrm>
        <a:prstGeom prst="rect">
          <a:avLst/>
        </a:prstGeom>
        <a:noFill/>
        <a:ln w="9525">
          <a:noFill/>
          <a:miter lim="800000"/>
          <a:headEnd/>
          <a:tailEnd/>
        </a:ln>
      </xdr:spPr>
    </xdr:pic>
    <xdr:clientData/>
  </xdr:twoCellAnchor>
  <xdr:twoCellAnchor editAs="oneCell">
    <xdr:from>
      <xdr:col>0</xdr:col>
      <xdr:colOff>0</xdr:colOff>
      <xdr:row>12</xdr:row>
      <xdr:rowOff>104775</xdr:rowOff>
    </xdr:from>
    <xdr:to>
      <xdr:col>2</xdr:col>
      <xdr:colOff>390525</xdr:colOff>
      <xdr:row>17</xdr:row>
      <xdr:rowOff>104775</xdr:rowOff>
    </xdr:to>
    <xdr:pic>
      <xdr:nvPicPr>
        <xdr:cNvPr id="14366" name="Picture 2" descr="PE01561_"/>
        <xdr:cNvPicPr>
          <a:picLocks noChangeAspect="1" noChangeArrowheads="1"/>
        </xdr:cNvPicPr>
      </xdr:nvPicPr>
      <xdr:blipFill>
        <a:blip xmlns:r="http://schemas.openxmlformats.org/officeDocument/2006/relationships" r:embed="rId2" cstate="print"/>
        <a:srcRect/>
        <a:stretch>
          <a:fillRect/>
        </a:stretch>
      </xdr:blipFill>
      <xdr:spPr bwMode="auto">
        <a:xfrm>
          <a:off x="0" y="3162300"/>
          <a:ext cx="1771650" cy="1095375"/>
        </a:xfrm>
        <a:prstGeom prst="rect">
          <a:avLst/>
        </a:prstGeom>
        <a:noFill/>
        <a:ln w="9525">
          <a:noFill/>
          <a:miter lim="800000"/>
          <a:headEnd/>
          <a:tailEnd/>
        </a:ln>
      </xdr:spPr>
    </xdr:pic>
    <xdr:clientData/>
  </xdr:twoCellAnchor>
  <xdr:twoCellAnchor editAs="oneCell">
    <xdr:from>
      <xdr:col>0</xdr:col>
      <xdr:colOff>19050</xdr:colOff>
      <xdr:row>18</xdr:row>
      <xdr:rowOff>104775</xdr:rowOff>
    </xdr:from>
    <xdr:to>
      <xdr:col>2</xdr:col>
      <xdr:colOff>304800</xdr:colOff>
      <xdr:row>25</xdr:row>
      <xdr:rowOff>57150</xdr:rowOff>
    </xdr:to>
    <xdr:pic>
      <xdr:nvPicPr>
        <xdr:cNvPr id="14367" name="Picture 3" descr="BS00554_"/>
        <xdr:cNvPicPr>
          <a:picLocks noChangeAspect="1" noChangeArrowheads="1"/>
        </xdr:cNvPicPr>
      </xdr:nvPicPr>
      <xdr:blipFill>
        <a:blip xmlns:r="http://schemas.openxmlformats.org/officeDocument/2006/relationships" r:embed="rId3" cstate="print"/>
        <a:srcRect/>
        <a:stretch>
          <a:fillRect/>
        </a:stretch>
      </xdr:blipFill>
      <xdr:spPr bwMode="auto">
        <a:xfrm>
          <a:off x="19050" y="4524375"/>
          <a:ext cx="1666875" cy="1476375"/>
        </a:xfrm>
        <a:prstGeom prst="rect">
          <a:avLst/>
        </a:prstGeom>
        <a:noFill/>
        <a:ln w="9525">
          <a:noFill/>
          <a:miter lim="800000"/>
          <a:headEnd/>
          <a:tailEnd/>
        </a:ln>
      </xdr:spPr>
    </xdr:pic>
    <xdr:clientData/>
  </xdr:twoCellAnchor>
  <xdr:twoCellAnchor editAs="oneCell">
    <xdr:from>
      <xdr:col>0</xdr:col>
      <xdr:colOff>9525</xdr:colOff>
      <xdr:row>30</xdr:row>
      <xdr:rowOff>200025</xdr:rowOff>
    </xdr:from>
    <xdr:to>
      <xdr:col>2</xdr:col>
      <xdr:colOff>238125</xdr:colOff>
      <xdr:row>39</xdr:row>
      <xdr:rowOff>184150</xdr:rowOff>
    </xdr:to>
    <xdr:pic>
      <xdr:nvPicPr>
        <xdr:cNvPr id="14368" name="Picture 4" descr="PE01753_"/>
        <xdr:cNvPicPr>
          <a:picLocks noChangeAspect="1" noChangeArrowheads="1"/>
        </xdr:cNvPicPr>
      </xdr:nvPicPr>
      <xdr:blipFill>
        <a:blip xmlns:r="http://schemas.openxmlformats.org/officeDocument/2006/relationships" r:embed="rId4" cstate="print"/>
        <a:srcRect/>
        <a:stretch>
          <a:fillRect/>
        </a:stretch>
      </xdr:blipFill>
      <xdr:spPr bwMode="auto">
        <a:xfrm>
          <a:off x="9525" y="7600950"/>
          <a:ext cx="1609725" cy="2209800"/>
        </a:xfrm>
        <a:prstGeom prst="rect">
          <a:avLst/>
        </a:prstGeom>
        <a:noFill/>
        <a:ln w="9525">
          <a:noFill/>
          <a:miter lim="800000"/>
          <a:headEnd/>
          <a:tailEnd/>
        </a:ln>
      </xdr:spPr>
    </xdr:pic>
    <xdr:clientData/>
  </xdr:twoCellAnchor>
  <xdr:twoCellAnchor editAs="oneCell">
    <xdr:from>
      <xdr:col>0</xdr:col>
      <xdr:colOff>38100</xdr:colOff>
      <xdr:row>44</xdr:row>
      <xdr:rowOff>104775</xdr:rowOff>
    </xdr:from>
    <xdr:to>
      <xdr:col>2</xdr:col>
      <xdr:colOff>200025</xdr:colOff>
      <xdr:row>52</xdr:row>
      <xdr:rowOff>123825</xdr:rowOff>
    </xdr:to>
    <xdr:pic>
      <xdr:nvPicPr>
        <xdr:cNvPr id="14369" name="Picture 5" descr="BS00508_"/>
        <xdr:cNvPicPr>
          <a:picLocks noChangeAspect="1" noChangeArrowheads="1"/>
        </xdr:cNvPicPr>
      </xdr:nvPicPr>
      <xdr:blipFill>
        <a:blip xmlns:r="http://schemas.openxmlformats.org/officeDocument/2006/relationships" r:embed="rId5" cstate="print"/>
        <a:srcRect/>
        <a:stretch>
          <a:fillRect/>
        </a:stretch>
      </xdr:blipFill>
      <xdr:spPr bwMode="auto">
        <a:xfrm>
          <a:off x="38100" y="10163175"/>
          <a:ext cx="1543050" cy="1638300"/>
        </a:xfrm>
        <a:prstGeom prst="rect">
          <a:avLst/>
        </a:prstGeom>
        <a:noFill/>
        <a:ln w="9525">
          <a:noFill/>
          <a:miter lim="800000"/>
          <a:headEnd/>
          <a:tailEnd/>
        </a:ln>
      </xdr:spPr>
    </xdr:pic>
    <xdr:clientData/>
  </xdr:twoCellAnchor>
  <xdr:twoCellAnchor editAs="oneCell">
    <xdr:from>
      <xdr:col>0</xdr:col>
      <xdr:colOff>9525</xdr:colOff>
      <xdr:row>0</xdr:row>
      <xdr:rowOff>0</xdr:rowOff>
    </xdr:from>
    <xdr:to>
      <xdr:col>18</xdr:col>
      <xdr:colOff>142875</xdr:colOff>
      <xdr:row>1</xdr:row>
      <xdr:rowOff>38100</xdr:rowOff>
    </xdr:to>
    <xdr:pic>
      <xdr:nvPicPr>
        <xdr:cNvPr id="14370" name="Picture 6" descr="BD21315_"/>
        <xdr:cNvPicPr>
          <a:picLocks noChangeAspect="1" noChangeArrowheads="1"/>
        </xdr:cNvPicPr>
      </xdr:nvPicPr>
      <xdr:blipFill>
        <a:blip xmlns:r="http://schemas.openxmlformats.org/officeDocument/2006/relationships" r:embed="rId6" cstate="print"/>
        <a:srcRect/>
        <a:stretch>
          <a:fillRect/>
        </a:stretch>
      </xdr:blipFill>
      <xdr:spPr bwMode="auto">
        <a:xfrm>
          <a:off x="9525" y="0"/>
          <a:ext cx="12363450" cy="409575"/>
        </a:xfrm>
        <a:prstGeom prst="rect">
          <a:avLst/>
        </a:prstGeom>
        <a:noFill/>
        <a:ln w="9525">
          <a:noFill/>
          <a:miter lim="800000"/>
          <a:headEnd/>
          <a:tailEnd/>
        </a:ln>
      </xdr:spPr>
    </xdr:pic>
    <xdr:clientData/>
  </xdr:twoCellAnchor>
  <xdr:twoCellAnchor editAs="oneCell">
    <xdr:from>
      <xdr:col>0</xdr:col>
      <xdr:colOff>0</xdr:colOff>
      <xdr:row>50</xdr:row>
      <xdr:rowOff>152400</xdr:rowOff>
    </xdr:from>
    <xdr:to>
      <xdr:col>18</xdr:col>
      <xdr:colOff>114300</xdr:colOff>
      <xdr:row>53</xdr:row>
      <xdr:rowOff>133350</xdr:rowOff>
    </xdr:to>
    <xdr:pic>
      <xdr:nvPicPr>
        <xdr:cNvPr id="14371" name="Picture 7" descr="BD21315_"/>
        <xdr:cNvPicPr>
          <a:picLocks noChangeAspect="1" noChangeArrowheads="1"/>
        </xdr:cNvPicPr>
      </xdr:nvPicPr>
      <xdr:blipFill>
        <a:blip xmlns:r="http://schemas.openxmlformats.org/officeDocument/2006/relationships" r:embed="rId6" cstate="print"/>
        <a:srcRect/>
        <a:stretch>
          <a:fillRect/>
        </a:stretch>
      </xdr:blipFill>
      <xdr:spPr bwMode="auto">
        <a:xfrm>
          <a:off x="0" y="11830050"/>
          <a:ext cx="12344400" cy="4667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CCTDIV\KimH\YTD\2003\YTD%20Reconciliation%20-%20200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Employer"/>
      <sheetName val="EE LOG"/>
      <sheetName val="Jan"/>
      <sheetName val="Feb"/>
      <sheetName val="Mar"/>
      <sheetName val="941 1st qtr"/>
      <sheetName val="Form941 1st qtr"/>
      <sheetName val="Sch B 1st qtr"/>
      <sheetName val="Apr"/>
      <sheetName val="May"/>
      <sheetName val="Jun"/>
      <sheetName val="941 2nd qtr"/>
      <sheetName val="Form941 2nd qtr"/>
      <sheetName val="Sch B 2nd qtr"/>
      <sheetName val="Jul"/>
      <sheetName val="Aug"/>
      <sheetName val="Sep"/>
      <sheetName val="941 3rd qtr"/>
      <sheetName val="Form941 3rd qtr"/>
      <sheetName val="Sch B 3rd qtr"/>
      <sheetName val="Oct"/>
      <sheetName val="Nov"/>
      <sheetName val="Dec"/>
      <sheetName val="941 4th qtr"/>
      <sheetName val="Form941 4th qtr"/>
      <sheetName val="Sch B 4th qtr"/>
      <sheetName val="941 TO W-2"/>
    </sheetNames>
    <sheetDataSet>
      <sheetData sheetId="0" refreshError="1"/>
      <sheetData sheetId="1">
        <row r="12">
          <cell r="D12">
            <v>2003</v>
          </cell>
        </row>
        <row r="14">
          <cell r="D14" t="str">
            <v>T S29      C</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354"/>
  <sheetViews>
    <sheetView tabSelected="1" zoomScale="60" zoomScaleNormal="75" workbookViewId="0">
      <selection sqref="A1:K1"/>
    </sheetView>
  </sheetViews>
  <sheetFormatPr defaultRowHeight="18"/>
  <cols>
    <col min="1" max="1" width="13.7109375" style="190" customWidth="1"/>
    <col min="2" max="2" width="6.85546875" style="179" customWidth="1"/>
    <col min="3" max="3" width="5.28515625" style="179" customWidth="1"/>
    <col min="4" max="4" width="17.85546875" style="179" customWidth="1"/>
    <col min="5" max="5" width="11.5703125" style="179" customWidth="1"/>
    <col min="6" max="9" width="9.140625" style="179"/>
    <col min="10" max="10" width="12" style="179" customWidth="1"/>
    <col min="11" max="11" width="35" style="179" customWidth="1"/>
    <col min="12" max="16384" width="9.140625" style="179"/>
  </cols>
  <sheetData>
    <row r="1" spans="1:11" ht="23.25">
      <c r="A1" s="503" t="s">
        <v>232</v>
      </c>
      <c r="B1" s="504"/>
      <c r="C1" s="504"/>
      <c r="D1" s="504"/>
      <c r="E1" s="504"/>
      <c r="F1" s="504"/>
      <c r="G1" s="504"/>
      <c r="H1" s="504"/>
      <c r="I1" s="504"/>
      <c r="J1" s="504"/>
      <c r="K1" s="504"/>
    </row>
    <row r="2" spans="1:11" ht="18.75">
      <c r="A2" s="180"/>
    </row>
    <row r="3" spans="1:11" ht="18.75">
      <c r="A3" s="182" t="s">
        <v>130</v>
      </c>
    </row>
    <row r="4" spans="1:11" ht="75.75" customHeight="1">
      <c r="A4" s="505" t="s">
        <v>270</v>
      </c>
      <c r="B4" s="506"/>
      <c r="C4" s="506"/>
      <c r="D4" s="506"/>
      <c r="E4" s="506"/>
      <c r="F4" s="506"/>
      <c r="G4" s="506"/>
      <c r="H4" s="506"/>
      <c r="I4" s="506"/>
      <c r="J4" s="506"/>
      <c r="K4" s="506"/>
    </row>
    <row r="5" spans="1:11" ht="18.75">
      <c r="A5" s="184"/>
    </row>
    <row r="6" spans="1:11" ht="18.75">
      <c r="A6" s="185" t="s">
        <v>131</v>
      </c>
    </row>
    <row r="7" spans="1:11" ht="18.75">
      <c r="A7" s="185"/>
    </row>
    <row r="8" spans="1:11" ht="18.75">
      <c r="A8" s="182" t="s">
        <v>134</v>
      </c>
      <c r="B8" s="186" t="s">
        <v>147</v>
      </c>
    </row>
    <row r="9" spans="1:11" ht="18.75">
      <c r="A9" s="182"/>
      <c r="B9" s="186"/>
    </row>
    <row r="10" spans="1:11" ht="18.75">
      <c r="A10" s="184"/>
      <c r="B10" s="187" t="s">
        <v>292</v>
      </c>
    </row>
    <row r="11" spans="1:11" ht="18" customHeight="1">
      <c r="A11" s="184"/>
      <c r="B11" s="507" t="s">
        <v>383</v>
      </c>
      <c r="C11" s="508"/>
      <c r="D11" s="508"/>
      <c r="E11" s="508"/>
      <c r="F11" s="508"/>
      <c r="G11" s="508"/>
      <c r="H11" s="508"/>
      <c r="I11" s="508"/>
      <c r="J11" s="508"/>
      <c r="K11" s="508"/>
    </row>
    <row r="12" spans="1:11" ht="18.75">
      <c r="A12" s="184"/>
      <c r="B12" s="187"/>
      <c r="F12" s="188"/>
    </row>
    <row r="13" spans="1:11" ht="69.75" customHeight="1">
      <c r="A13" s="184"/>
      <c r="B13" s="514" t="s">
        <v>291</v>
      </c>
      <c r="C13" s="508"/>
      <c r="D13" s="508"/>
      <c r="E13" s="508"/>
      <c r="F13" s="508"/>
      <c r="G13" s="508"/>
      <c r="H13" s="508"/>
      <c r="I13" s="508"/>
      <c r="J13" s="508"/>
      <c r="K13" s="508"/>
    </row>
    <row r="14" spans="1:11" ht="18.75">
      <c r="A14" s="182" t="s">
        <v>133</v>
      </c>
      <c r="B14" s="186" t="s">
        <v>191</v>
      </c>
    </row>
    <row r="15" spans="1:11" ht="18.75">
      <c r="A15" s="182"/>
      <c r="B15" s="186"/>
    </row>
    <row r="16" spans="1:11" ht="18.75">
      <c r="A16" s="184"/>
      <c r="B16" s="187" t="s">
        <v>265</v>
      </c>
    </row>
    <row r="17" spans="1:11" ht="18.75">
      <c r="A17" s="184"/>
      <c r="B17" s="243" t="s">
        <v>148</v>
      </c>
      <c r="C17" s="243"/>
      <c r="D17" s="243"/>
      <c r="E17" s="244"/>
      <c r="F17" s="244"/>
      <c r="G17" s="245" t="s">
        <v>235</v>
      </c>
      <c r="H17" s="244"/>
      <c r="I17" s="244"/>
      <c r="J17" s="244"/>
      <c r="K17" s="243" t="s">
        <v>237</v>
      </c>
    </row>
    <row r="18" spans="1:11" ht="18.75">
      <c r="A18" s="184"/>
      <c r="B18" s="243" t="s">
        <v>149</v>
      </c>
      <c r="C18" s="243"/>
      <c r="D18" s="243"/>
      <c r="E18" s="244"/>
      <c r="F18" s="244"/>
      <c r="G18" s="243" t="s">
        <v>241</v>
      </c>
      <c r="H18" s="244"/>
      <c r="I18" s="244"/>
      <c r="J18" s="244"/>
      <c r="K18" s="246" t="s">
        <v>353</v>
      </c>
    </row>
    <row r="19" spans="1:11" ht="17.25" customHeight="1">
      <c r="A19" s="184"/>
      <c r="B19" s="243" t="s">
        <v>243</v>
      </c>
      <c r="C19" s="243"/>
      <c r="D19" s="243"/>
      <c r="E19" s="244"/>
      <c r="F19" s="244"/>
      <c r="G19" s="243" t="s">
        <v>242</v>
      </c>
      <c r="H19" s="244"/>
      <c r="I19" s="244"/>
      <c r="J19" s="244"/>
      <c r="K19" s="521" t="s">
        <v>233</v>
      </c>
    </row>
    <row r="20" spans="1:11" ht="18.75" customHeight="1">
      <c r="A20" s="184"/>
      <c r="B20" s="243" t="s">
        <v>236</v>
      </c>
      <c r="C20" s="243"/>
      <c r="D20" s="243"/>
      <c r="E20" s="244"/>
      <c r="F20" s="244"/>
      <c r="G20" s="243" t="s">
        <v>192</v>
      </c>
      <c r="H20" s="244"/>
      <c r="I20" s="244"/>
      <c r="J20" s="244"/>
      <c r="K20" s="521"/>
    </row>
    <row r="21" spans="1:11" ht="18.75" customHeight="1">
      <c r="A21" s="184"/>
      <c r="B21" s="246" t="s">
        <v>151</v>
      </c>
      <c r="C21" s="243"/>
      <c r="D21" s="243"/>
      <c r="E21" s="244"/>
      <c r="F21" s="247"/>
      <c r="G21" s="243" t="s">
        <v>163</v>
      </c>
      <c r="H21" s="247"/>
      <c r="I21" s="247"/>
      <c r="J21" s="244"/>
      <c r="K21" s="521"/>
    </row>
    <row r="22" spans="1:11" ht="18.75">
      <c r="A22" s="184"/>
      <c r="B22" s="243" t="s">
        <v>150</v>
      </c>
      <c r="C22" s="243"/>
      <c r="D22" s="243"/>
      <c r="E22" s="243"/>
      <c r="F22" s="244"/>
      <c r="G22" s="243" t="s">
        <v>244</v>
      </c>
      <c r="H22" s="244"/>
      <c r="I22" s="244"/>
      <c r="J22" s="246"/>
      <c r="K22" s="518" t="s">
        <v>354</v>
      </c>
    </row>
    <row r="23" spans="1:11" ht="18.75">
      <c r="A23" s="184"/>
      <c r="B23" s="243" t="s">
        <v>152</v>
      </c>
      <c r="C23" s="243"/>
      <c r="D23" s="243"/>
      <c r="E23" s="243"/>
      <c r="F23" s="244"/>
      <c r="G23" s="244"/>
      <c r="H23" s="244"/>
      <c r="I23" s="244"/>
      <c r="J23" s="246"/>
      <c r="K23" s="519"/>
    </row>
    <row r="24" spans="1:11" ht="12.75" customHeight="1">
      <c r="A24" s="184"/>
      <c r="C24" s="188"/>
      <c r="D24" s="188"/>
      <c r="E24" s="188"/>
    </row>
    <row r="25" spans="1:11" ht="18.75">
      <c r="A25" s="184"/>
      <c r="B25" s="515" t="s">
        <v>355</v>
      </c>
      <c r="C25" s="520"/>
      <c r="D25" s="520"/>
      <c r="E25" s="520"/>
      <c r="F25" s="520"/>
      <c r="G25" s="520"/>
      <c r="H25" s="520"/>
      <c r="I25" s="520"/>
      <c r="J25" s="520"/>
      <c r="K25" s="520"/>
    </row>
    <row r="26" spans="1:11" ht="21.75" customHeight="1">
      <c r="A26" s="184"/>
      <c r="B26" s="243"/>
      <c r="C26" s="243"/>
      <c r="D26" s="243" t="s">
        <v>240</v>
      </c>
      <c r="E26" s="243"/>
      <c r="F26" s="243"/>
      <c r="G26" s="243"/>
      <c r="H26" s="243"/>
      <c r="I26" s="243"/>
      <c r="J26" s="243"/>
      <c r="K26" s="243"/>
    </row>
    <row r="27" spans="1:11" ht="18.75">
      <c r="A27" s="184"/>
      <c r="B27" s="243"/>
      <c r="C27" s="243"/>
      <c r="D27" s="243" t="s">
        <v>239</v>
      </c>
      <c r="E27" s="243"/>
      <c r="F27" s="243"/>
      <c r="G27" s="243"/>
      <c r="H27" s="243"/>
      <c r="I27" s="243"/>
      <c r="J27" s="243"/>
      <c r="K27" s="243"/>
    </row>
    <row r="28" spans="1:11" ht="18.75">
      <c r="A28" s="184"/>
      <c r="B28" s="243"/>
      <c r="C28" s="243"/>
      <c r="D28" s="243" t="s">
        <v>356</v>
      </c>
      <c r="E28" s="243"/>
      <c r="F28" s="243"/>
      <c r="G28" s="243"/>
      <c r="H28" s="243"/>
      <c r="I28" s="243"/>
      <c r="J28" s="243"/>
      <c r="K28" s="243"/>
    </row>
    <row r="29" spans="1:11" ht="18.75">
      <c r="A29" s="184"/>
      <c r="B29" s="243"/>
      <c r="C29" s="243"/>
      <c r="D29" s="243" t="s">
        <v>238</v>
      </c>
      <c r="E29" s="243"/>
      <c r="F29" s="243"/>
      <c r="G29" s="243"/>
      <c r="H29" s="243"/>
      <c r="I29" s="243"/>
      <c r="J29" s="243"/>
      <c r="K29" s="243"/>
    </row>
    <row r="30" spans="1:11" ht="18.75">
      <c r="A30" s="184"/>
      <c r="B30" s="243"/>
      <c r="C30" s="243"/>
      <c r="D30" s="243"/>
      <c r="E30" s="243"/>
      <c r="F30" s="243"/>
      <c r="G30" s="243"/>
      <c r="H30" s="243"/>
      <c r="I30" s="243"/>
      <c r="J30" s="243"/>
      <c r="K30" s="243"/>
    </row>
    <row r="31" spans="1:11" ht="43.5" customHeight="1">
      <c r="A31" s="184"/>
      <c r="B31" s="516" t="s">
        <v>357</v>
      </c>
      <c r="C31" s="517"/>
      <c r="D31" s="517"/>
      <c r="E31" s="517"/>
      <c r="F31" s="517"/>
      <c r="G31" s="517"/>
      <c r="H31" s="517"/>
      <c r="I31" s="517"/>
      <c r="J31" s="517"/>
      <c r="K31" s="517"/>
    </row>
    <row r="32" spans="1:11" ht="18.75">
      <c r="A32" s="184"/>
      <c r="B32" s="515"/>
      <c r="C32" s="508"/>
      <c r="D32" s="508"/>
      <c r="E32" s="508"/>
      <c r="F32" s="508"/>
      <c r="G32" s="508"/>
      <c r="H32" s="508"/>
      <c r="I32" s="508"/>
      <c r="J32" s="508"/>
      <c r="K32" s="508"/>
    </row>
    <row r="33" spans="1:11" ht="19.5" customHeight="1">
      <c r="A33" s="182" t="s">
        <v>132</v>
      </c>
      <c r="B33" s="372" t="s">
        <v>252</v>
      </c>
      <c r="C33" s="190"/>
      <c r="D33" s="190"/>
      <c r="E33" s="190"/>
      <c r="F33" s="190"/>
      <c r="G33" s="190"/>
      <c r="H33" s="190"/>
      <c r="I33" s="190"/>
      <c r="J33" s="190"/>
      <c r="K33" s="191"/>
    </row>
    <row r="34" spans="1:11" ht="25.5" customHeight="1">
      <c r="A34" s="192"/>
      <c r="B34" s="512" t="s">
        <v>263</v>
      </c>
      <c r="C34" s="513"/>
      <c r="D34" s="513"/>
      <c r="E34" s="513"/>
      <c r="F34" s="513"/>
      <c r="G34" s="513"/>
      <c r="H34" s="513"/>
      <c r="I34" s="513"/>
      <c r="J34" s="513"/>
      <c r="K34" s="513"/>
    </row>
    <row r="35" spans="1:11" ht="15.75" customHeight="1">
      <c r="A35" s="180"/>
      <c r="B35" s="193"/>
      <c r="C35" s="218" t="s">
        <v>269</v>
      </c>
    </row>
    <row r="36" spans="1:11" s="181" customFormat="1" ht="118.5" customHeight="1">
      <c r="A36" s="180"/>
      <c r="B36" s="184"/>
      <c r="C36" s="190"/>
      <c r="D36" s="510" t="s">
        <v>253</v>
      </c>
      <c r="E36" s="511"/>
      <c r="F36" s="511"/>
      <c r="G36" s="511"/>
      <c r="H36" s="511"/>
      <c r="I36" s="511"/>
      <c r="J36" s="511"/>
      <c r="K36" s="511"/>
    </row>
    <row r="37" spans="1:11" s="181" customFormat="1" ht="21" customHeight="1">
      <c r="A37" s="180"/>
      <c r="B37" s="184"/>
      <c r="C37" s="217" t="s">
        <v>251</v>
      </c>
      <c r="D37" s="190"/>
      <c r="E37" s="190"/>
      <c r="F37" s="190"/>
      <c r="G37" s="190"/>
      <c r="H37" s="190"/>
      <c r="I37" s="190"/>
      <c r="J37" s="190"/>
      <c r="K37" s="190"/>
    </row>
    <row r="38" spans="1:11" s="181" customFormat="1" ht="302.25" customHeight="1">
      <c r="A38" s="185"/>
      <c r="D38" s="510" t="s">
        <v>384</v>
      </c>
      <c r="E38" s="511"/>
      <c r="F38" s="511"/>
      <c r="G38" s="511"/>
      <c r="H38" s="511"/>
      <c r="I38" s="511"/>
      <c r="J38" s="511"/>
      <c r="K38" s="511"/>
    </row>
    <row r="39" spans="1:11" s="181" customFormat="1" ht="30.75" customHeight="1">
      <c r="A39" s="509" t="s">
        <v>155</v>
      </c>
      <c r="B39" s="504"/>
      <c r="C39" s="504"/>
      <c r="D39" s="504"/>
      <c r="E39" s="504"/>
      <c r="F39" s="504"/>
      <c r="G39" s="504"/>
      <c r="H39" s="504"/>
      <c r="I39" s="504"/>
      <c r="J39" s="504"/>
      <c r="K39" s="504"/>
    </row>
    <row r="40" spans="1:11" s="181" customFormat="1" ht="15.75" customHeight="1">
      <c r="A40" s="198"/>
      <c r="B40" s="157"/>
      <c r="C40" s="157"/>
      <c r="D40" s="157"/>
      <c r="E40" s="157"/>
      <c r="F40" s="157"/>
      <c r="G40" s="157"/>
      <c r="H40" s="157"/>
      <c r="I40" s="157"/>
      <c r="J40" s="157"/>
      <c r="K40" s="157"/>
    </row>
    <row r="41" spans="1:11" s="181" customFormat="1" ht="15.75" customHeight="1">
      <c r="A41" s="185"/>
      <c r="C41" s="219" t="s">
        <v>0</v>
      </c>
      <c r="D41" s="194"/>
      <c r="E41" s="183"/>
      <c r="F41" s="183"/>
      <c r="G41" s="183"/>
      <c r="H41" s="183"/>
      <c r="I41" s="183"/>
      <c r="J41" s="183"/>
      <c r="K41" s="183"/>
    </row>
    <row r="42" spans="1:11" s="181" customFormat="1" ht="177.75" customHeight="1">
      <c r="A42" s="185"/>
      <c r="D42" s="525" t="s">
        <v>2</v>
      </c>
      <c r="E42" s="526"/>
      <c r="F42" s="526"/>
      <c r="G42" s="526"/>
      <c r="H42" s="526"/>
      <c r="I42" s="526"/>
      <c r="J42" s="526"/>
      <c r="K42" s="526"/>
    </row>
    <row r="43" spans="1:11" s="181" customFormat="1" ht="15.75" customHeight="1">
      <c r="A43" s="185"/>
      <c r="C43" s="219" t="s">
        <v>1</v>
      </c>
      <c r="D43" s="194"/>
      <c r="E43" s="183"/>
      <c r="F43" s="183"/>
      <c r="G43" s="183"/>
      <c r="H43" s="183"/>
      <c r="I43" s="183"/>
      <c r="J43" s="183"/>
      <c r="K43" s="183"/>
    </row>
    <row r="44" spans="1:11" s="181" customFormat="1" ht="116.25" customHeight="1">
      <c r="A44" s="185"/>
      <c r="D44" s="510" t="s">
        <v>358</v>
      </c>
      <c r="E44" s="526"/>
      <c r="F44" s="526"/>
      <c r="G44" s="526"/>
      <c r="H44" s="526"/>
      <c r="I44" s="526"/>
      <c r="J44" s="526"/>
      <c r="K44" s="526"/>
    </row>
    <row r="45" spans="1:11" s="181" customFormat="1" ht="15.75" customHeight="1">
      <c r="A45" s="185"/>
      <c r="C45" s="216" t="s">
        <v>267</v>
      </c>
      <c r="D45" s="194"/>
      <c r="E45" s="183"/>
      <c r="F45" s="183"/>
      <c r="G45" s="183"/>
      <c r="H45" s="183"/>
      <c r="I45" s="183"/>
      <c r="J45" s="183"/>
      <c r="K45" s="183"/>
    </row>
    <row r="46" spans="1:11" s="181" customFormat="1" ht="40.5" customHeight="1">
      <c r="A46" s="185"/>
      <c r="C46" s="216"/>
      <c r="D46" s="512" t="s">
        <v>266</v>
      </c>
      <c r="E46" s="526"/>
      <c r="F46" s="526"/>
      <c r="G46" s="526"/>
      <c r="H46" s="526"/>
      <c r="I46" s="526"/>
      <c r="J46" s="526"/>
      <c r="K46" s="526"/>
    </row>
    <row r="47" spans="1:11" s="181" customFormat="1" ht="15.75" customHeight="1">
      <c r="A47" s="185"/>
      <c r="C47" s="216"/>
      <c r="D47" s="194"/>
      <c r="E47" s="183"/>
      <c r="F47" s="183"/>
      <c r="G47" s="183"/>
      <c r="H47" s="183"/>
      <c r="I47" s="183"/>
      <c r="J47" s="183"/>
      <c r="K47" s="183"/>
    </row>
    <row r="48" spans="1:11" s="181" customFormat="1" ht="15.75" customHeight="1">
      <c r="A48" s="185"/>
      <c r="C48" s="216" t="s">
        <v>268</v>
      </c>
      <c r="D48" s="194"/>
      <c r="E48" s="183"/>
      <c r="F48" s="183"/>
      <c r="G48" s="183"/>
      <c r="H48" s="183"/>
      <c r="I48" s="183"/>
      <c r="J48" s="183"/>
      <c r="K48" s="183"/>
    </row>
    <row r="49" spans="1:11" s="181" customFormat="1" ht="38.25" customHeight="1">
      <c r="A49" s="185"/>
      <c r="C49" s="216"/>
      <c r="D49" s="512" t="s">
        <v>266</v>
      </c>
      <c r="E49" s="526"/>
      <c r="F49" s="526"/>
      <c r="G49" s="526"/>
      <c r="H49" s="526"/>
      <c r="I49" s="526"/>
      <c r="J49" s="526"/>
      <c r="K49" s="526"/>
    </row>
    <row r="50" spans="1:11" s="181" customFormat="1" ht="15.75" customHeight="1">
      <c r="A50" s="185"/>
      <c r="C50" s="216"/>
      <c r="D50" s="194"/>
      <c r="E50" s="183"/>
      <c r="F50" s="183"/>
      <c r="G50" s="183"/>
      <c r="H50" s="183"/>
      <c r="I50" s="183"/>
      <c r="J50" s="183"/>
      <c r="K50" s="183"/>
    </row>
    <row r="51" spans="1:11" s="181" customFormat="1" ht="39" customHeight="1">
      <c r="A51" s="189" t="s">
        <v>153</v>
      </c>
      <c r="B51" s="527" t="s">
        <v>359</v>
      </c>
      <c r="C51" s="526"/>
      <c r="D51" s="526"/>
      <c r="E51" s="526"/>
      <c r="F51" s="526"/>
      <c r="G51" s="526"/>
      <c r="H51" s="526"/>
      <c r="I51" s="526"/>
      <c r="J51" s="526"/>
      <c r="K51" s="526"/>
    </row>
    <row r="52" spans="1:11" s="181" customFormat="1" ht="38.25" customHeight="1">
      <c r="A52" s="514" t="s">
        <v>360</v>
      </c>
      <c r="B52" s="524"/>
      <c r="C52" s="524"/>
      <c r="D52" s="524"/>
      <c r="E52" s="524"/>
      <c r="F52" s="524"/>
      <c r="G52" s="524"/>
      <c r="H52" s="524"/>
      <c r="I52" s="524"/>
      <c r="J52" s="524"/>
      <c r="K52" s="524"/>
    </row>
    <row r="53" spans="1:11" s="181" customFormat="1" ht="15.75" customHeight="1">
      <c r="A53" s="184"/>
      <c r="B53" s="182"/>
    </row>
    <row r="54" spans="1:11" s="181" customFormat="1" ht="15.75" customHeight="1">
      <c r="A54" s="248" t="s">
        <v>135</v>
      </c>
      <c r="B54" s="522">
        <v>40238</v>
      </c>
      <c r="C54" s="523"/>
      <c r="D54" s="523"/>
    </row>
    <row r="55" spans="1:11" s="181" customFormat="1" ht="15.75" customHeight="1">
      <c r="A55" s="190"/>
      <c r="C55" s="190"/>
      <c r="D55" s="190"/>
      <c r="E55" s="190"/>
      <c r="F55" s="190"/>
      <c r="G55" s="190"/>
      <c r="H55" s="190"/>
      <c r="I55" s="190"/>
      <c r="J55" s="190"/>
      <c r="K55" s="190"/>
    </row>
    <row r="56" spans="1:11" s="181" customFormat="1" ht="43.5" customHeight="1"/>
    <row r="57" spans="1:11" s="181" customFormat="1" ht="15.75" customHeight="1">
      <c r="A57" s="184"/>
      <c r="B57" s="182"/>
    </row>
    <row r="58" spans="1:11" s="181" customFormat="1" ht="15.75" customHeight="1">
      <c r="A58" s="180"/>
      <c r="B58" s="195"/>
    </row>
    <row r="59" spans="1:11" s="181" customFormat="1" ht="15.75" customHeight="1"/>
    <row r="60" spans="1:11" s="181" customFormat="1" ht="15.75" customHeight="1"/>
    <row r="61" spans="1:11" s="181" customFormat="1" ht="15.75" customHeight="1"/>
    <row r="62" spans="1:11" s="181" customFormat="1" ht="15.75" customHeight="1">
      <c r="A62" s="180"/>
      <c r="B62" s="195"/>
    </row>
    <row r="63" spans="1:11" s="181" customFormat="1" ht="15.75" customHeight="1">
      <c r="A63" s="180"/>
    </row>
    <row r="64" spans="1:11" s="181" customFormat="1" ht="15.75" customHeight="1">
      <c r="A64" s="180"/>
      <c r="B64" s="195"/>
    </row>
    <row r="65" spans="1:11" s="181" customFormat="1" ht="15.75" customHeight="1">
      <c r="A65" s="184"/>
    </row>
    <row r="66" spans="1:11" s="181" customFormat="1" ht="15.75" customHeight="1">
      <c r="A66" s="182"/>
      <c r="C66" s="190"/>
      <c r="D66" s="190"/>
      <c r="E66" s="190"/>
      <c r="F66" s="190"/>
      <c r="G66" s="190"/>
      <c r="H66" s="190"/>
      <c r="I66" s="190"/>
      <c r="J66" s="190"/>
      <c r="K66" s="190"/>
    </row>
    <row r="67" spans="1:11" s="181" customFormat="1" ht="15.75" customHeight="1">
      <c r="A67" s="185"/>
    </row>
    <row r="68" spans="1:11" s="181" customFormat="1" ht="15.75" customHeight="1">
      <c r="A68" s="182"/>
      <c r="B68" s="182"/>
      <c r="C68" s="190"/>
      <c r="D68" s="190"/>
      <c r="E68" s="190"/>
      <c r="F68" s="190"/>
      <c r="G68" s="190"/>
      <c r="H68" s="190"/>
      <c r="I68" s="190"/>
      <c r="J68" s="190"/>
      <c r="K68" s="190"/>
    </row>
    <row r="69" spans="1:11" s="181" customFormat="1" ht="15.75" customHeight="1">
      <c r="A69" s="185"/>
    </row>
    <row r="70" spans="1:11" s="181" customFormat="1" ht="15.75" customHeight="1">
      <c r="A70" s="182"/>
      <c r="B70" s="197"/>
    </row>
    <row r="71" spans="1:11" s="181" customFormat="1" ht="15.75" customHeight="1">
      <c r="A71" s="185"/>
    </row>
    <row r="72" spans="1:11" s="181" customFormat="1" ht="15.75" customHeight="1">
      <c r="A72" s="184"/>
      <c r="B72" s="184"/>
    </row>
    <row r="73" spans="1:11" s="181" customFormat="1" ht="15.75" customHeight="1">
      <c r="A73" s="184"/>
      <c r="B73" s="184"/>
    </row>
    <row r="74" spans="1:11" s="181" customFormat="1" ht="15.75" customHeight="1">
      <c r="A74" s="184"/>
    </row>
    <row r="75" spans="1:11" s="181" customFormat="1" ht="15.75" customHeight="1">
      <c r="A75" s="196"/>
      <c r="B75" s="196"/>
    </row>
    <row r="76" spans="1:11" s="181" customFormat="1" ht="15.75" customHeight="1">
      <c r="A76" s="184"/>
    </row>
    <row r="77" spans="1:11" s="181" customFormat="1" ht="15.75" customHeight="1">
      <c r="A77" s="196"/>
      <c r="B77" s="196"/>
    </row>
    <row r="78" spans="1:11" s="181" customFormat="1" ht="15.75" customHeight="1">
      <c r="A78" s="190"/>
    </row>
    <row r="79" spans="1:11" s="181" customFormat="1" ht="15.75" customHeight="1">
      <c r="A79" s="185"/>
    </row>
    <row r="80" spans="1:11" s="181" customFormat="1" ht="15.75" customHeight="1">
      <c r="A80" s="190"/>
    </row>
    <row r="81" spans="1:1" s="181" customFormat="1" ht="15.75" customHeight="1">
      <c r="A81" s="190"/>
    </row>
    <row r="82" spans="1:1" s="181" customFormat="1" ht="15.75" customHeight="1">
      <c r="A82" s="190"/>
    </row>
    <row r="83" spans="1:1" s="181" customFormat="1" ht="15.75" customHeight="1">
      <c r="A83" s="190"/>
    </row>
    <row r="84" spans="1:1" s="181" customFormat="1" ht="15.75" customHeight="1">
      <c r="A84" s="190"/>
    </row>
    <row r="85" spans="1:1" s="181" customFormat="1" ht="15.75" customHeight="1">
      <c r="A85" s="190"/>
    </row>
    <row r="86" spans="1:1" s="181" customFormat="1" ht="15.75" customHeight="1">
      <c r="A86" s="190"/>
    </row>
    <row r="87" spans="1:1" s="181" customFormat="1" ht="15.75" customHeight="1">
      <c r="A87" s="190"/>
    </row>
    <row r="88" spans="1:1" s="181" customFormat="1" ht="15.75" customHeight="1">
      <c r="A88" s="190"/>
    </row>
    <row r="89" spans="1:1" s="181" customFormat="1" ht="15.75" customHeight="1">
      <c r="A89" s="190"/>
    </row>
    <row r="90" spans="1:1" s="181" customFormat="1" ht="15.75" customHeight="1">
      <c r="A90" s="190"/>
    </row>
    <row r="91" spans="1:1" s="181" customFormat="1" ht="15.75" customHeight="1">
      <c r="A91" s="190"/>
    </row>
    <row r="92" spans="1:1" s="181" customFormat="1" ht="15.75" customHeight="1">
      <c r="A92" s="190"/>
    </row>
    <row r="93" spans="1:1" s="181" customFormat="1" ht="15.75" customHeight="1">
      <c r="A93" s="190"/>
    </row>
    <row r="94" spans="1:1" s="181" customFormat="1" ht="15.75" customHeight="1">
      <c r="A94" s="190"/>
    </row>
    <row r="95" spans="1:1" s="181" customFormat="1" ht="15.75" customHeight="1">
      <c r="A95" s="190"/>
    </row>
    <row r="96" spans="1:1" s="181" customFormat="1" ht="15.75" customHeight="1">
      <c r="A96" s="190"/>
    </row>
    <row r="97" spans="1:1" s="181" customFormat="1" ht="15.75" customHeight="1">
      <c r="A97" s="190"/>
    </row>
    <row r="98" spans="1:1" s="181" customFormat="1" ht="15.75" customHeight="1">
      <c r="A98" s="190"/>
    </row>
    <row r="99" spans="1:1" s="181" customFormat="1" ht="15.75" customHeight="1">
      <c r="A99" s="190"/>
    </row>
    <row r="100" spans="1:1" s="181" customFormat="1" ht="15.75" customHeight="1">
      <c r="A100" s="190"/>
    </row>
    <row r="101" spans="1:1" s="181" customFormat="1" ht="15.75" customHeight="1">
      <c r="A101" s="190"/>
    </row>
    <row r="102" spans="1:1" s="181" customFormat="1" ht="15.75" customHeight="1">
      <c r="A102" s="190"/>
    </row>
    <row r="103" spans="1:1" s="181" customFormat="1" ht="15.75" customHeight="1">
      <c r="A103" s="190"/>
    </row>
    <row r="104" spans="1:1" s="181" customFormat="1" ht="15.75" customHeight="1">
      <c r="A104" s="190"/>
    </row>
    <row r="105" spans="1:1" s="181" customFormat="1" ht="15.75" customHeight="1">
      <c r="A105" s="190"/>
    </row>
    <row r="106" spans="1:1" s="181" customFormat="1" ht="15.75" customHeight="1">
      <c r="A106" s="190"/>
    </row>
    <row r="107" spans="1:1" s="181" customFormat="1" ht="15.75" customHeight="1">
      <c r="A107" s="190"/>
    </row>
    <row r="108" spans="1:1" s="181" customFormat="1" ht="15.75" customHeight="1">
      <c r="A108" s="190"/>
    </row>
    <row r="109" spans="1:1" s="181" customFormat="1" ht="15.75" customHeight="1">
      <c r="A109" s="190"/>
    </row>
    <row r="110" spans="1:1" s="181" customFormat="1" ht="15.75" customHeight="1">
      <c r="A110" s="190"/>
    </row>
    <row r="111" spans="1:1" s="181" customFormat="1" ht="15.75" customHeight="1">
      <c r="A111" s="190"/>
    </row>
    <row r="112" spans="1:1" s="181" customFormat="1" ht="15.75" customHeight="1">
      <c r="A112" s="190"/>
    </row>
    <row r="113" spans="1:1" s="181" customFormat="1" ht="15.75" customHeight="1">
      <c r="A113" s="190"/>
    </row>
    <row r="114" spans="1:1" s="181" customFormat="1" ht="15.75" customHeight="1">
      <c r="A114" s="190"/>
    </row>
    <row r="115" spans="1:1" s="181" customFormat="1" ht="15.75" customHeight="1">
      <c r="A115" s="190"/>
    </row>
    <row r="116" spans="1:1" s="181" customFormat="1" ht="15.75" customHeight="1">
      <c r="A116" s="190"/>
    </row>
    <row r="117" spans="1:1" s="181" customFormat="1" ht="15.75" customHeight="1">
      <c r="A117" s="190"/>
    </row>
    <row r="118" spans="1:1" s="181" customFormat="1" ht="15.75" customHeight="1">
      <c r="A118" s="190"/>
    </row>
    <row r="119" spans="1:1" s="181" customFormat="1" ht="15.75" customHeight="1">
      <c r="A119" s="190"/>
    </row>
    <row r="120" spans="1:1" s="181" customFormat="1" ht="15.75" customHeight="1">
      <c r="A120" s="190"/>
    </row>
    <row r="121" spans="1:1" s="181" customFormat="1" ht="15.75" customHeight="1">
      <c r="A121" s="190"/>
    </row>
    <row r="122" spans="1:1" s="181" customFormat="1" ht="15.75" customHeight="1">
      <c r="A122" s="190"/>
    </row>
    <row r="123" spans="1:1" s="181" customFormat="1" ht="15.75" customHeight="1">
      <c r="A123" s="190"/>
    </row>
    <row r="124" spans="1:1" s="181" customFormat="1" ht="15.75" customHeight="1">
      <c r="A124" s="190"/>
    </row>
    <row r="125" spans="1:1" s="181" customFormat="1" ht="15.75" customHeight="1">
      <c r="A125" s="190"/>
    </row>
    <row r="126" spans="1:1" s="181" customFormat="1" ht="15.75" customHeight="1">
      <c r="A126" s="190"/>
    </row>
    <row r="127" spans="1:1" s="181" customFormat="1" ht="15.75" customHeight="1">
      <c r="A127" s="190"/>
    </row>
    <row r="128" spans="1:1" s="181" customFormat="1" ht="15.75" customHeight="1">
      <c r="A128" s="190"/>
    </row>
    <row r="129" spans="1:1" s="181" customFormat="1" ht="15.75" customHeight="1">
      <c r="A129" s="190"/>
    </row>
    <row r="130" spans="1:1" s="181" customFormat="1" ht="15.75" customHeight="1">
      <c r="A130" s="190"/>
    </row>
    <row r="131" spans="1:1" s="181" customFormat="1" ht="15.75" customHeight="1">
      <c r="A131" s="190"/>
    </row>
    <row r="132" spans="1:1" s="181" customFormat="1" ht="15.75" customHeight="1">
      <c r="A132" s="190"/>
    </row>
    <row r="133" spans="1:1" s="181" customFormat="1" ht="15.75" customHeight="1">
      <c r="A133" s="190"/>
    </row>
    <row r="134" spans="1:1" s="181" customFormat="1" ht="15.75" customHeight="1">
      <c r="A134" s="190"/>
    </row>
    <row r="135" spans="1:1" s="181" customFormat="1" ht="15.75" customHeight="1">
      <c r="A135" s="190"/>
    </row>
    <row r="136" spans="1:1" s="181" customFormat="1" ht="15.75" customHeight="1">
      <c r="A136" s="190"/>
    </row>
    <row r="137" spans="1:1" s="181" customFormat="1" ht="15.75" customHeight="1">
      <c r="A137" s="190"/>
    </row>
    <row r="138" spans="1:1" s="181" customFormat="1" ht="15.75" customHeight="1">
      <c r="A138" s="190"/>
    </row>
    <row r="139" spans="1:1" s="181" customFormat="1" ht="15.75" customHeight="1">
      <c r="A139" s="190"/>
    </row>
    <row r="140" spans="1:1" s="181" customFormat="1" ht="15.75" customHeight="1">
      <c r="A140" s="190"/>
    </row>
    <row r="141" spans="1:1" s="181" customFormat="1" ht="15.75" customHeight="1">
      <c r="A141" s="190"/>
    </row>
    <row r="142" spans="1:1" s="181" customFormat="1" ht="15.75" customHeight="1">
      <c r="A142" s="190"/>
    </row>
    <row r="143" spans="1:1" s="181" customFormat="1" ht="15.75" customHeight="1">
      <c r="A143" s="190"/>
    </row>
    <row r="144" spans="1:1" s="181" customFormat="1" ht="15.75" customHeight="1">
      <c r="A144" s="190"/>
    </row>
    <row r="145" spans="1:1" s="181" customFormat="1" ht="15.75" customHeight="1">
      <c r="A145" s="190"/>
    </row>
    <row r="146" spans="1:1" s="181" customFormat="1" ht="15.75" customHeight="1">
      <c r="A146" s="190"/>
    </row>
    <row r="147" spans="1:1" s="181" customFormat="1" ht="15.75" customHeight="1">
      <c r="A147" s="190"/>
    </row>
    <row r="148" spans="1:1" s="181" customFormat="1" ht="15.75" customHeight="1">
      <c r="A148" s="190"/>
    </row>
    <row r="149" spans="1:1" s="181" customFormat="1" ht="15.75" customHeight="1">
      <c r="A149" s="190"/>
    </row>
    <row r="150" spans="1:1" s="181" customFormat="1" ht="15.75" customHeight="1">
      <c r="A150" s="190"/>
    </row>
    <row r="151" spans="1:1" s="181" customFormat="1" ht="15.75" customHeight="1">
      <c r="A151" s="190"/>
    </row>
    <row r="152" spans="1:1" s="181" customFormat="1" ht="15.75" customHeight="1">
      <c r="A152" s="190"/>
    </row>
    <row r="153" spans="1:1" s="181" customFormat="1" ht="15.75" customHeight="1">
      <c r="A153" s="190"/>
    </row>
    <row r="154" spans="1:1" s="181" customFormat="1" ht="15.75" customHeight="1">
      <c r="A154" s="190"/>
    </row>
    <row r="155" spans="1:1" s="181" customFormat="1" ht="15.75" customHeight="1">
      <c r="A155" s="190"/>
    </row>
    <row r="156" spans="1:1" s="181" customFormat="1" ht="15.75" customHeight="1">
      <c r="A156" s="190"/>
    </row>
    <row r="157" spans="1:1" s="181" customFormat="1" ht="15.75" customHeight="1">
      <c r="A157" s="190"/>
    </row>
    <row r="158" spans="1:1" s="181" customFormat="1" ht="15.75" customHeight="1">
      <c r="A158" s="190"/>
    </row>
    <row r="159" spans="1:1" s="181" customFormat="1" ht="15.75" customHeight="1">
      <c r="A159" s="190"/>
    </row>
    <row r="160" spans="1:1" s="181" customFormat="1" ht="15.75" customHeight="1">
      <c r="A160" s="190"/>
    </row>
    <row r="161" spans="1:1" s="181" customFormat="1" ht="15.75" customHeight="1">
      <c r="A161" s="190"/>
    </row>
    <row r="162" spans="1:1" s="181" customFormat="1" ht="15.75" customHeight="1">
      <c r="A162" s="190"/>
    </row>
    <row r="163" spans="1:1" s="181" customFormat="1" ht="15.75" customHeight="1">
      <c r="A163" s="190"/>
    </row>
    <row r="164" spans="1:1" s="181" customFormat="1" ht="15.75" customHeight="1">
      <c r="A164" s="190"/>
    </row>
    <row r="165" spans="1:1" s="181" customFormat="1" ht="15.75" customHeight="1">
      <c r="A165" s="190"/>
    </row>
    <row r="166" spans="1:1" s="181" customFormat="1" ht="15.75" customHeight="1">
      <c r="A166" s="190"/>
    </row>
    <row r="167" spans="1:1" s="181" customFormat="1" ht="15.75" customHeight="1">
      <c r="A167" s="190"/>
    </row>
    <row r="168" spans="1:1" s="181" customFormat="1" ht="15.75" customHeight="1">
      <c r="A168" s="190"/>
    </row>
    <row r="169" spans="1:1" s="181" customFormat="1" ht="15.75" customHeight="1">
      <c r="A169" s="190"/>
    </row>
    <row r="170" spans="1:1" s="181" customFormat="1" ht="15.75" customHeight="1">
      <c r="A170" s="190"/>
    </row>
    <row r="171" spans="1:1" s="181" customFormat="1" ht="15.75" customHeight="1">
      <c r="A171" s="190"/>
    </row>
    <row r="172" spans="1:1" s="181" customFormat="1" ht="15.75" customHeight="1">
      <c r="A172" s="190"/>
    </row>
    <row r="173" spans="1:1" s="181" customFormat="1" ht="15.75" customHeight="1">
      <c r="A173" s="190"/>
    </row>
    <row r="174" spans="1:1" s="181" customFormat="1" ht="15.75" customHeight="1">
      <c r="A174" s="190"/>
    </row>
    <row r="175" spans="1:1" s="181" customFormat="1" ht="15.75" customHeight="1">
      <c r="A175" s="190"/>
    </row>
    <row r="176" spans="1:1" s="181" customFormat="1" ht="15.75" customHeight="1">
      <c r="A176" s="190"/>
    </row>
    <row r="177" spans="1:1" s="181" customFormat="1" ht="15.75" customHeight="1">
      <c r="A177" s="190"/>
    </row>
    <row r="178" spans="1:1" s="181" customFormat="1" ht="15.75" customHeight="1">
      <c r="A178" s="190"/>
    </row>
    <row r="179" spans="1:1" s="181" customFormat="1" ht="15.75" customHeight="1">
      <c r="A179" s="190"/>
    </row>
    <row r="180" spans="1:1" s="181" customFormat="1" ht="15.75" customHeight="1">
      <c r="A180" s="190"/>
    </row>
    <row r="181" spans="1:1" s="181" customFormat="1" ht="15.75" customHeight="1">
      <c r="A181" s="190"/>
    </row>
    <row r="182" spans="1:1" s="181" customFormat="1" ht="15.75" customHeight="1">
      <c r="A182" s="190"/>
    </row>
    <row r="183" spans="1:1" s="181" customFormat="1" ht="15.75" customHeight="1">
      <c r="A183" s="190"/>
    </row>
    <row r="184" spans="1:1" s="181" customFormat="1" ht="15.75" customHeight="1">
      <c r="A184" s="190"/>
    </row>
    <row r="185" spans="1:1" s="181" customFormat="1" ht="15.75" customHeight="1">
      <c r="A185" s="190"/>
    </row>
    <row r="186" spans="1:1" s="181" customFormat="1" ht="15.75" customHeight="1">
      <c r="A186" s="190"/>
    </row>
    <row r="187" spans="1:1" s="181" customFormat="1" ht="15.75" customHeight="1">
      <c r="A187" s="190"/>
    </row>
    <row r="188" spans="1:1" s="181" customFormat="1" ht="15.75" customHeight="1">
      <c r="A188" s="190"/>
    </row>
    <row r="189" spans="1:1" s="181" customFormat="1" ht="15.75" customHeight="1">
      <c r="A189" s="190"/>
    </row>
    <row r="190" spans="1:1" s="181" customFormat="1" ht="15.75" customHeight="1">
      <c r="A190" s="190"/>
    </row>
    <row r="191" spans="1:1" s="181" customFormat="1" ht="15.75" customHeight="1">
      <c r="A191" s="190"/>
    </row>
    <row r="192" spans="1:1" s="181" customFormat="1" ht="15.75" customHeight="1">
      <c r="A192" s="190"/>
    </row>
    <row r="193" spans="1:1" s="181" customFormat="1" ht="15.75" customHeight="1">
      <c r="A193" s="190"/>
    </row>
    <row r="194" spans="1:1" s="181" customFormat="1" ht="15.75" customHeight="1">
      <c r="A194" s="190"/>
    </row>
    <row r="195" spans="1:1" s="181" customFormat="1" ht="15.75" customHeight="1">
      <c r="A195" s="190"/>
    </row>
    <row r="196" spans="1:1" s="181" customFormat="1" ht="15.75" customHeight="1">
      <c r="A196" s="190"/>
    </row>
    <row r="197" spans="1:1" s="181" customFormat="1" ht="15.75" customHeight="1">
      <c r="A197" s="190"/>
    </row>
    <row r="198" spans="1:1" s="181" customFormat="1" ht="15.75" customHeight="1">
      <c r="A198" s="190"/>
    </row>
    <row r="199" spans="1:1" s="181" customFormat="1" ht="15.75" customHeight="1">
      <c r="A199" s="190"/>
    </row>
    <row r="200" spans="1:1" s="181" customFormat="1" ht="15.75" customHeight="1">
      <c r="A200" s="190"/>
    </row>
    <row r="201" spans="1:1" s="181" customFormat="1" ht="15.75" customHeight="1">
      <c r="A201" s="190"/>
    </row>
    <row r="202" spans="1:1" s="181" customFormat="1" ht="15.75" customHeight="1">
      <c r="A202" s="190"/>
    </row>
    <row r="203" spans="1:1" s="181" customFormat="1" ht="15.75" customHeight="1">
      <c r="A203" s="190"/>
    </row>
    <row r="204" spans="1:1" s="181" customFormat="1" ht="15.75" customHeight="1">
      <c r="A204" s="190"/>
    </row>
    <row r="205" spans="1:1" s="181" customFormat="1" ht="15.75" customHeight="1">
      <c r="A205" s="190"/>
    </row>
    <row r="206" spans="1:1" s="181" customFormat="1" ht="15.75" customHeight="1">
      <c r="A206" s="190"/>
    </row>
    <row r="207" spans="1:1" s="181" customFormat="1" ht="15.75" customHeight="1">
      <c r="A207" s="190"/>
    </row>
    <row r="208" spans="1:1" s="181" customFormat="1" ht="15.75" customHeight="1">
      <c r="A208" s="190"/>
    </row>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sheetData>
  <sheetProtection sheet="1" objects="1" scenarios="1"/>
  <mergeCells count="20">
    <mergeCell ref="B54:D54"/>
    <mergeCell ref="A52:K52"/>
    <mergeCell ref="D42:K42"/>
    <mergeCell ref="D44:K44"/>
    <mergeCell ref="D46:K46"/>
    <mergeCell ref="B51:K51"/>
    <mergeCell ref="D49:K49"/>
    <mergeCell ref="A1:K1"/>
    <mergeCell ref="A4:K4"/>
    <mergeCell ref="B11:K11"/>
    <mergeCell ref="A39:K39"/>
    <mergeCell ref="D36:K36"/>
    <mergeCell ref="D38:K38"/>
    <mergeCell ref="B34:K34"/>
    <mergeCell ref="B13:K13"/>
    <mergeCell ref="B32:K32"/>
    <mergeCell ref="B31:K31"/>
    <mergeCell ref="K22:K23"/>
    <mergeCell ref="B25:K25"/>
    <mergeCell ref="K19:K21"/>
  </mergeCells>
  <phoneticPr fontId="28" type="noConversion"/>
  <pageMargins left="0.75" right="0.75" top="0.39" bottom="0.56000000000000005" header="0.17" footer="0.25"/>
  <pageSetup scale="60" orientation="portrait" verticalDpi="300" r:id="rId1"/>
  <headerFooter alignWithMargins="0">
    <oddFooter>Page &amp;P of &amp;N</oddFooter>
  </headerFooter>
  <rowBreaks count="1" manualBreakCount="1">
    <brk id="38" max="10" man="1"/>
  </rowBreaks>
</worksheet>
</file>

<file path=xl/worksheets/sheet10.xml><?xml version="1.0" encoding="utf-8"?>
<worksheet xmlns="http://schemas.openxmlformats.org/spreadsheetml/2006/main" xmlns:r="http://schemas.openxmlformats.org/officeDocument/2006/relationships">
  <dimension ref="A1:E27"/>
  <sheetViews>
    <sheetView workbookViewId="0">
      <selection activeCell="D2" sqref="D2"/>
    </sheetView>
  </sheetViews>
  <sheetFormatPr defaultRowHeight="12.75"/>
  <cols>
    <col min="1" max="1" width="20.140625" style="390" bestFit="1" customWidth="1"/>
    <col min="2" max="2" width="19.140625" style="390" bestFit="1" customWidth="1"/>
    <col min="3" max="3" width="39.42578125" style="390" customWidth="1"/>
    <col min="4" max="4" width="23.140625" style="390" customWidth="1"/>
    <col min="5" max="5" width="21" style="390" customWidth="1"/>
    <col min="6" max="256" width="9.140625" style="390"/>
    <col min="257" max="257" width="20.140625" style="390" bestFit="1" customWidth="1"/>
    <col min="258" max="258" width="19.140625" style="390" bestFit="1" customWidth="1"/>
    <col min="259" max="259" width="39.42578125" style="390" customWidth="1"/>
    <col min="260" max="260" width="23.140625" style="390" customWidth="1"/>
    <col min="261" max="261" width="21" style="390" customWidth="1"/>
    <col min="262" max="512" width="9.140625" style="390"/>
    <col min="513" max="513" width="20.140625" style="390" bestFit="1" customWidth="1"/>
    <col min="514" max="514" width="19.140625" style="390" bestFit="1" customWidth="1"/>
    <col min="515" max="515" width="39.42578125" style="390" customWidth="1"/>
    <col min="516" max="516" width="23.140625" style="390" customWidth="1"/>
    <col min="517" max="517" width="21" style="390" customWidth="1"/>
    <col min="518" max="768" width="9.140625" style="390"/>
    <col min="769" max="769" width="20.140625" style="390" bestFit="1" customWidth="1"/>
    <col min="770" max="770" width="19.140625" style="390" bestFit="1" customWidth="1"/>
    <col min="771" max="771" width="39.42578125" style="390" customWidth="1"/>
    <col min="772" max="772" width="23.140625" style="390" customWidth="1"/>
    <col min="773" max="773" width="21" style="390" customWidth="1"/>
    <col min="774" max="1024" width="9.140625" style="390"/>
    <col min="1025" max="1025" width="20.140625" style="390" bestFit="1" customWidth="1"/>
    <col min="1026" max="1026" width="19.140625" style="390" bestFit="1" customWidth="1"/>
    <col min="1027" max="1027" width="39.42578125" style="390" customWidth="1"/>
    <col min="1028" max="1028" width="23.140625" style="390" customWidth="1"/>
    <col min="1029" max="1029" width="21" style="390" customWidth="1"/>
    <col min="1030" max="1280" width="9.140625" style="390"/>
    <col min="1281" max="1281" width="20.140625" style="390" bestFit="1" customWidth="1"/>
    <col min="1282" max="1282" width="19.140625" style="390" bestFit="1" customWidth="1"/>
    <col min="1283" max="1283" width="39.42578125" style="390" customWidth="1"/>
    <col min="1284" max="1284" width="23.140625" style="390" customWidth="1"/>
    <col min="1285" max="1285" width="21" style="390" customWidth="1"/>
    <col min="1286" max="1536" width="9.140625" style="390"/>
    <col min="1537" max="1537" width="20.140625" style="390" bestFit="1" customWidth="1"/>
    <col min="1538" max="1538" width="19.140625" style="390" bestFit="1" customWidth="1"/>
    <col min="1539" max="1539" width="39.42578125" style="390" customWidth="1"/>
    <col min="1540" max="1540" width="23.140625" style="390" customWidth="1"/>
    <col min="1541" max="1541" width="21" style="390" customWidth="1"/>
    <col min="1542" max="1792" width="9.140625" style="390"/>
    <col min="1793" max="1793" width="20.140625" style="390" bestFit="1" customWidth="1"/>
    <col min="1794" max="1794" width="19.140625" style="390" bestFit="1" customWidth="1"/>
    <col min="1795" max="1795" width="39.42578125" style="390" customWidth="1"/>
    <col min="1796" max="1796" width="23.140625" style="390" customWidth="1"/>
    <col min="1797" max="1797" width="21" style="390" customWidth="1"/>
    <col min="1798" max="2048" width="9.140625" style="390"/>
    <col min="2049" max="2049" width="20.140625" style="390" bestFit="1" customWidth="1"/>
    <col min="2050" max="2050" width="19.140625" style="390" bestFit="1" customWidth="1"/>
    <col min="2051" max="2051" width="39.42578125" style="390" customWidth="1"/>
    <col min="2052" max="2052" width="23.140625" style="390" customWidth="1"/>
    <col min="2053" max="2053" width="21" style="390" customWidth="1"/>
    <col min="2054" max="2304" width="9.140625" style="390"/>
    <col min="2305" max="2305" width="20.140625" style="390" bestFit="1" customWidth="1"/>
    <col min="2306" max="2306" width="19.140625" style="390" bestFit="1" customWidth="1"/>
    <col min="2307" max="2307" width="39.42578125" style="390" customWidth="1"/>
    <col min="2308" max="2308" width="23.140625" style="390" customWidth="1"/>
    <col min="2309" max="2309" width="21" style="390" customWidth="1"/>
    <col min="2310" max="2560" width="9.140625" style="390"/>
    <col min="2561" max="2561" width="20.140625" style="390" bestFit="1" customWidth="1"/>
    <col min="2562" max="2562" width="19.140625" style="390" bestFit="1" customWidth="1"/>
    <col min="2563" max="2563" width="39.42578125" style="390" customWidth="1"/>
    <col min="2564" max="2564" width="23.140625" style="390" customWidth="1"/>
    <col min="2565" max="2565" width="21" style="390" customWidth="1"/>
    <col min="2566" max="2816" width="9.140625" style="390"/>
    <col min="2817" max="2817" width="20.140625" style="390" bestFit="1" customWidth="1"/>
    <col min="2818" max="2818" width="19.140625" style="390" bestFit="1" customWidth="1"/>
    <col min="2819" max="2819" width="39.42578125" style="390" customWidth="1"/>
    <col min="2820" max="2820" width="23.140625" style="390" customWidth="1"/>
    <col min="2821" max="2821" width="21" style="390" customWidth="1"/>
    <col min="2822" max="3072" width="9.140625" style="390"/>
    <col min="3073" max="3073" width="20.140625" style="390" bestFit="1" customWidth="1"/>
    <col min="3074" max="3074" width="19.140625" style="390" bestFit="1" customWidth="1"/>
    <col min="3075" max="3075" width="39.42578125" style="390" customWidth="1"/>
    <col min="3076" max="3076" width="23.140625" style="390" customWidth="1"/>
    <col min="3077" max="3077" width="21" style="390" customWidth="1"/>
    <col min="3078" max="3328" width="9.140625" style="390"/>
    <col min="3329" max="3329" width="20.140625" style="390" bestFit="1" customWidth="1"/>
    <col min="3330" max="3330" width="19.140625" style="390" bestFit="1" customWidth="1"/>
    <col min="3331" max="3331" width="39.42578125" style="390" customWidth="1"/>
    <col min="3332" max="3332" width="23.140625" style="390" customWidth="1"/>
    <col min="3333" max="3333" width="21" style="390" customWidth="1"/>
    <col min="3334" max="3584" width="9.140625" style="390"/>
    <col min="3585" max="3585" width="20.140625" style="390" bestFit="1" customWidth="1"/>
    <col min="3586" max="3586" width="19.140625" style="390" bestFit="1" customWidth="1"/>
    <col min="3587" max="3587" width="39.42578125" style="390" customWidth="1"/>
    <col min="3588" max="3588" width="23.140625" style="390" customWidth="1"/>
    <col min="3589" max="3589" width="21" style="390" customWidth="1"/>
    <col min="3590" max="3840" width="9.140625" style="390"/>
    <col min="3841" max="3841" width="20.140625" style="390" bestFit="1" customWidth="1"/>
    <col min="3842" max="3842" width="19.140625" style="390" bestFit="1" customWidth="1"/>
    <col min="3843" max="3843" width="39.42578125" style="390" customWidth="1"/>
    <col min="3844" max="3844" width="23.140625" style="390" customWidth="1"/>
    <col min="3845" max="3845" width="21" style="390" customWidth="1"/>
    <col min="3846" max="4096" width="9.140625" style="390"/>
    <col min="4097" max="4097" width="20.140625" style="390" bestFit="1" customWidth="1"/>
    <col min="4098" max="4098" width="19.140625" style="390" bestFit="1" customWidth="1"/>
    <col min="4099" max="4099" width="39.42578125" style="390" customWidth="1"/>
    <col min="4100" max="4100" width="23.140625" style="390" customWidth="1"/>
    <col min="4101" max="4101" width="21" style="390" customWidth="1"/>
    <col min="4102" max="4352" width="9.140625" style="390"/>
    <col min="4353" max="4353" width="20.140625" style="390" bestFit="1" customWidth="1"/>
    <col min="4354" max="4354" width="19.140625" style="390" bestFit="1" customWidth="1"/>
    <col min="4355" max="4355" width="39.42578125" style="390" customWidth="1"/>
    <col min="4356" max="4356" width="23.140625" style="390" customWidth="1"/>
    <col min="4357" max="4357" width="21" style="390" customWidth="1"/>
    <col min="4358" max="4608" width="9.140625" style="390"/>
    <col min="4609" max="4609" width="20.140625" style="390" bestFit="1" customWidth="1"/>
    <col min="4610" max="4610" width="19.140625" style="390" bestFit="1" customWidth="1"/>
    <col min="4611" max="4611" width="39.42578125" style="390" customWidth="1"/>
    <col min="4612" max="4612" width="23.140625" style="390" customWidth="1"/>
    <col min="4613" max="4613" width="21" style="390" customWidth="1"/>
    <col min="4614" max="4864" width="9.140625" style="390"/>
    <col min="4865" max="4865" width="20.140625" style="390" bestFit="1" customWidth="1"/>
    <col min="4866" max="4866" width="19.140625" style="390" bestFit="1" customWidth="1"/>
    <col min="4867" max="4867" width="39.42578125" style="390" customWidth="1"/>
    <col min="4868" max="4868" width="23.140625" style="390" customWidth="1"/>
    <col min="4869" max="4869" width="21" style="390" customWidth="1"/>
    <col min="4870" max="5120" width="9.140625" style="390"/>
    <col min="5121" max="5121" width="20.140625" style="390" bestFit="1" customWidth="1"/>
    <col min="5122" max="5122" width="19.140625" style="390" bestFit="1" customWidth="1"/>
    <col min="5123" max="5123" width="39.42578125" style="390" customWidth="1"/>
    <col min="5124" max="5124" width="23.140625" style="390" customWidth="1"/>
    <col min="5125" max="5125" width="21" style="390" customWidth="1"/>
    <col min="5126" max="5376" width="9.140625" style="390"/>
    <col min="5377" max="5377" width="20.140625" style="390" bestFit="1" customWidth="1"/>
    <col min="5378" max="5378" width="19.140625" style="390" bestFit="1" customWidth="1"/>
    <col min="5379" max="5379" width="39.42578125" style="390" customWidth="1"/>
    <col min="5380" max="5380" width="23.140625" style="390" customWidth="1"/>
    <col min="5381" max="5381" width="21" style="390" customWidth="1"/>
    <col min="5382" max="5632" width="9.140625" style="390"/>
    <col min="5633" max="5633" width="20.140625" style="390" bestFit="1" customWidth="1"/>
    <col min="5634" max="5634" width="19.140625" style="390" bestFit="1" customWidth="1"/>
    <col min="5635" max="5635" width="39.42578125" style="390" customWidth="1"/>
    <col min="5636" max="5636" width="23.140625" style="390" customWidth="1"/>
    <col min="5637" max="5637" width="21" style="390" customWidth="1"/>
    <col min="5638" max="5888" width="9.140625" style="390"/>
    <col min="5889" max="5889" width="20.140625" style="390" bestFit="1" customWidth="1"/>
    <col min="5890" max="5890" width="19.140625" style="390" bestFit="1" customWidth="1"/>
    <col min="5891" max="5891" width="39.42578125" style="390" customWidth="1"/>
    <col min="5892" max="5892" width="23.140625" style="390" customWidth="1"/>
    <col min="5893" max="5893" width="21" style="390" customWidth="1"/>
    <col min="5894" max="6144" width="9.140625" style="390"/>
    <col min="6145" max="6145" width="20.140625" style="390" bestFit="1" customWidth="1"/>
    <col min="6146" max="6146" width="19.140625" style="390" bestFit="1" customWidth="1"/>
    <col min="6147" max="6147" width="39.42578125" style="390" customWidth="1"/>
    <col min="6148" max="6148" width="23.140625" style="390" customWidth="1"/>
    <col min="6149" max="6149" width="21" style="390" customWidth="1"/>
    <col min="6150" max="6400" width="9.140625" style="390"/>
    <col min="6401" max="6401" width="20.140625" style="390" bestFit="1" customWidth="1"/>
    <col min="6402" max="6402" width="19.140625" style="390" bestFit="1" customWidth="1"/>
    <col min="6403" max="6403" width="39.42578125" style="390" customWidth="1"/>
    <col min="6404" max="6404" width="23.140625" style="390" customWidth="1"/>
    <col min="6405" max="6405" width="21" style="390" customWidth="1"/>
    <col min="6406" max="6656" width="9.140625" style="390"/>
    <col min="6657" max="6657" width="20.140625" style="390" bestFit="1" customWidth="1"/>
    <col min="6658" max="6658" width="19.140625" style="390" bestFit="1" customWidth="1"/>
    <col min="6659" max="6659" width="39.42578125" style="390" customWidth="1"/>
    <col min="6660" max="6660" width="23.140625" style="390" customWidth="1"/>
    <col min="6661" max="6661" width="21" style="390" customWidth="1"/>
    <col min="6662" max="6912" width="9.140625" style="390"/>
    <col min="6913" max="6913" width="20.140625" style="390" bestFit="1" customWidth="1"/>
    <col min="6914" max="6914" width="19.140625" style="390" bestFit="1" customWidth="1"/>
    <col min="6915" max="6915" width="39.42578125" style="390" customWidth="1"/>
    <col min="6916" max="6916" width="23.140625" style="390" customWidth="1"/>
    <col min="6917" max="6917" width="21" style="390" customWidth="1"/>
    <col min="6918" max="7168" width="9.140625" style="390"/>
    <col min="7169" max="7169" width="20.140625" style="390" bestFit="1" customWidth="1"/>
    <col min="7170" max="7170" width="19.140625" style="390" bestFit="1" customWidth="1"/>
    <col min="7171" max="7171" width="39.42578125" style="390" customWidth="1"/>
    <col min="7172" max="7172" width="23.140625" style="390" customWidth="1"/>
    <col min="7173" max="7173" width="21" style="390" customWidth="1"/>
    <col min="7174" max="7424" width="9.140625" style="390"/>
    <col min="7425" max="7425" width="20.140625" style="390" bestFit="1" customWidth="1"/>
    <col min="7426" max="7426" width="19.140625" style="390" bestFit="1" customWidth="1"/>
    <col min="7427" max="7427" width="39.42578125" style="390" customWidth="1"/>
    <col min="7428" max="7428" width="23.140625" style="390" customWidth="1"/>
    <col min="7429" max="7429" width="21" style="390" customWidth="1"/>
    <col min="7430" max="7680" width="9.140625" style="390"/>
    <col min="7681" max="7681" width="20.140625" style="390" bestFit="1" customWidth="1"/>
    <col min="7682" max="7682" width="19.140625" style="390" bestFit="1" customWidth="1"/>
    <col min="7683" max="7683" width="39.42578125" style="390" customWidth="1"/>
    <col min="7684" max="7684" width="23.140625" style="390" customWidth="1"/>
    <col min="7685" max="7685" width="21" style="390" customWidth="1"/>
    <col min="7686" max="7936" width="9.140625" style="390"/>
    <col min="7937" max="7937" width="20.140625" style="390" bestFit="1" customWidth="1"/>
    <col min="7938" max="7938" width="19.140625" style="390" bestFit="1" customWidth="1"/>
    <col min="7939" max="7939" width="39.42578125" style="390" customWidth="1"/>
    <col min="7940" max="7940" width="23.140625" style="390" customWidth="1"/>
    <col min="7941" max="7941" width="21" style="390" customWidth="1"/>
    <col min="7942" max="8192" width="9.140625" style="390"/>
    <col min="8193" max="8193" width="20.140625" style="390" bestFit="1" customWidth="1"/>
    <col min="8194" max="8194" width="19.140625" style="390" bestFit="1" customWidth="1"/>
    <col min="8195" max="8195" width="39.42578125" style="390" customWidth="1"/>
    <col min="8196" max="8196" width="23.140625" style="390" customWidth="1"/>
    <col min="8197" max="8197" width="21" style="390" customWidth="1"/>
    <col min="8198" max="8448" width="9.140625" style="390"/>
    <col min="8449" max="8449" width="20.140625" style="390" bestFit="1" customWidth="1"/>
    <col min="8450" max="8450" width="19.140625" style="390" bestFit="1" customWidth="1"/>
    <col min="8451" max="8451" width="39.42578125" style="390" customWidth="1"/>
    <col min="8452" max="8452" width="23.140625" style="390" customWidth="1"/>
    <col min="8453" max="8453" width="21" style="390" customWidth="1"/>
    <col min="8454" max="8704" width="9.140625" style="390"/>
    <col min="8705" max="8705" width="20.140625" style="390" bestFit="1" customWidth="1"/>
    <col min="8706" max="8706" width="19.140625" style="390" bestFit="1" customWidth="1"/>
    <col min="8707" max="8707" width="39.42578125" style="390" customWidth="1"/>
    <col min="8708" max="8708" width="23.140625" style="390" customWidth="1"/>
    <col min="8709" max="8709" width="21" style="390" customWidth="1"/>
    <col min="8710" max="8960" width="9.140625" style="390"/>
    <col min="8961" max="8961" width="20.140625" style="390" bestFit="1" customWidth="1"/>
    <col min="8962" max="8962" width="19.140625" style="390" bestFit="1" customWidth="1"/>
    <col min="8963" max="8963" width="39.42578125" style="390" customWidth="1"/>
    <col min="8964" max="8964" width="23.140625" style="390" customWidth="1"/>
    <col min="8965" max="8965" width="21" style="390" customWidth="1"/>
    <col min="8966" max="9216" width="9.140625" style="390"/>
    <col min="9217" max="9217" width="20.140625" style="390" bestFit="1" customWidth="1"/>
    <col min="9218" max="9218" width="19.140625" style="390" bestFit="1" customWidth="1"/>
    <col min="9219" max="9219" width="39.42578125" style="390" customWidth="1"/>
    <col min="9220" max="9220" width="23.140625" style="390" customWidth="1"/>
    <col min="9221" max="9221" width="21" style="390" customWidth="1"/>
    <col min="9222" max="9472" width="9.140625" style="390"/>
    <col min="9473" max="9473" width="20.140625" style="390" bestFit="1" customWidth="1"/>
    <col min="9474" max="9474" width="19.140625" style="390" bestFit="1" customWidth="1"/>
    <col min="9475" max="9475" width="39.42578125" style="390" customWidth="1"/>
    <col min="9476" max="9476" width="23.140625" style="390" customWidth="1"/>
    <col min="9477" max="9477" width="21" style="390" customWidth="1"/>
    <col min="9478" max="9728" width="9.140625" style="390"/>
    <col min="9729" max="9729" width="20.140625" style="390" bestFit="1" customWidth="1"/>
    <col min="9730" max="9730" width="19.140625" style="390" bestFit="1" customWidth="1"/>
    <col min="9731" max="9731" width="39.42578125" style="390" customWidth="1"/>
    <col min="9732" max="9732" width="23.140625" style="390" customWidth="1"/>
    <col min="9733" max="9733" width="21" style="390" customWidth="1"/>
    <col min="9734" max="9984" width="9.140625" style="390"/>
    <col min="9985" max="9985" width="20.140625" style="390" bestFit="1" customWidth="1"/>
    <col min="9986" max="9986" width="19.140625" style="390" bestFit="1" customWidth="1"/>
    <col min="9987" max="9987" width="39.42578125" style="390" customWidth="1"/>
    <col min="9988" max="9988" width="23.140625" style="390" customWidth="1"/>
    <col min="9989" max="9989" width="21" style="390" customWidth="1"/>
    <col min="9990" max="10240" width="9.140625" style="390"/>
    <col min="10241" max="10241" width="20.140625" style="390" bestFit="1" customWidth="1"/>
    <col min="10242" max="10242" width="19.140625" style="390" bestFit="1" customWidth="1"/>
    <col min="10243" max="10243" width="39.42578125" style="390" customWidth="1"/>
    <col min="10244" max="10244" width="23.140625" style="390" customWidth="1"/>
    <col min="10245" max="10245" width="21" style="390" customWidth="1"/>
    <col min="10246" max="10496" width="9.140625" style="390"/>
    <col min="10497" max="10497" width="20.140625" style="390" bestFit="1" customWidth="1"/>
    <col min="10498" max="10498" width="19.140625" style="390" bestFit="1" customWidth="1"/>
    <col min="10499" max="10499" width="39.42578125" style="390" customWidth="1"/>
    <col min="10500" max="10500" width="23.140625" style="390" customWidth="1"/>
    <col min="10501" max="10501" width="21" style="390" customWidth="1"/>
    <col min="10502" max="10752" width="9.140625" style="390"/>
    <col min="10753" max="10753" width="20.140625" style="390" bestFit="1" customWidth="1"/>
    <col min="10754" max="10754" width="19.140625" style="390" bestFit="1" customWidth="1"/>
    <col min="10755" max="10755" width="39.42578125" style="390" customWidth="1"/>
    <col min="10756" max="10756" width="23.140625" style="390" customWidth="1"/>
    <col min="10757" max="10757" width="21" style="390" customWidth="1"/>
    <col min="10758" max="11008" width="9.140625" style="390"/>
    <col min="11009" max="11009" width="20.140625" style="390" bestFit="1" customWidth="1"/>
    <col min="11010" max="11010" width="19.140625" style="390" bestFit="1" customWidth="1"/>
    <col min="11011" max="11011" width="39.42578125" style="390" customWidth="1"/>
    <col min="11012" max="11012" width="23.140625" style="390" customWidth="1"/>
    <col min="11013" max="11013" width="21" style="390" customWidth="1"/>
    <col min="11014" max="11264" width="9.140625" style="390"/>
    <col min="11265" max="11265" width="20.140625" style="390" bestFit="1" customWidth="1"/>
    <col min="11266" max="11266" width="19.140625" style="390" bestFit="1" customWidth="1"/>
    <col min="11267" max="11267" width="39.42578125" style="390" customWidth="1"/>
    <col min="11268" max="11268" width="23.140625" style="390" customWidth="1"/>
    <col min="11269" max="11269" width="21" style="390" customWidth="1"/>
    <col min="11270" max="11520" width="9.140625" style="390"/>
    <col min="11521" max="11521" width="20.140625" style="390" bestFit="1" customWidth="1"/>
    <col min="11522" max="11522" width="19.140625" style="390" bestFit="1" customWidth="1"/>
    <col min="11523" max="11523" width="39.42578125" style="390" customWidth="1"/>
    <col min="11524" max="11524" width="23.140625" style="390" customWidth="1"/>
    <col min="11525" max="11525" width="21" style="390" customWidth="1"/>
    <col min="11526" max="11776" width="9.140625" style="390"/>
    <col min="11777" max="11777" width="20.140625" style="390" bestFit="1" customWidth="1"/>
    <col min="11778" max="11778" width="19.140625" style="390" bestFit="1" customWidth="1"/>
    <col min="11779" max="11779" width="39.42578125" style="390" customWidth="1"/>
    <col min="11780" max="11780" width="23.140625" style="390" customWidth="1"/>
    <col min="11781" max="11781" width="21" style="390" customWidth="1"/>
    <col min="11782" max="12032" width="9.140625" style="390"/>
    <col min="12033" max="12033" width="20.140625" style="390" bestFit="1" customWidth="1"/>
    <col min="12034" max="12034" width="19.140625" style="390" bestFit="1" customWidth="1"/>
    <col min="12035" max="12035" width="39.42578125" style="390" customWidth="1"/>
    <col min="12036" max="12036" width="23.140625" style="390" customWidth="1"/>
    <col min="12037" max="12037" width="21" style="390" customWidth="1"/>
    <col min="12038" max="12288" width="9.140625" style="390"/>
    <col min="12289" max="12289" width="20.140625" style="390" bestFit="1" customWidth="1"/>
    <col min="12290" max="12290" width="19.140625" style="390" bestFit="1" customWidth="1"/>
    <col min="12291" max="12291" width="39.42578125" style="390" customWidth="1"/>
    <col min="12292" max="12292" width="23.140625" style="390" customWidth="1"/>
    <col min="12293" max="12293" width="21" style="390" customWidth="1"/>
    <col min="12294" max="12544" width="9.140625" style="390"/>
    <col min="12545" max="12545" width="20.140625" style="390" bestFit="1" customWidth="1"/>
    <col min="12546" max="12546" width="19.140625" style="390" bestFit="1" customWidth="1"/>
    <col min="12547" max="12547" width="39.42578125" style="390" customWidth="1"/>
    <col min="12548" max="12548" width="23.140625" style="390" customWidth="1"/>
    <col min="12549" max="12549" width="21" style="390" customWidth="1"/>
    <col min="12550" max="12800" width="9.140625" style="390"/>
    <col min="12801" max="12801" width="20.140625" style="390" bestFit="1" customWidth="1"/>
    <col min="12802" max="12802" width="19.140625" style="390" bestFit="1" customWidth="1"/>
    <col min="12803" max="12803" width="39.42578125" style="390" customWidth="1"/>
    <col min="12804" max="12804" width="23.140625" style="390" customWidth="1"/>
    <col min="12805" max="12805" width="21" style="390" customWidth="1"/>
    <col min="12806" max="13056" width="9.140625" style="390"/>
    <col min="13057" max="13057" width="20.140625" style="390" bestFit="1" customWidth="1"/>
    <col min="13058" max="13058" width="19.140625" style="390" bestFit="1" customWidth="1"/>
    <col min="13059" max="13059" width="39.42578125" style="390" customWidth="1"/>
    <col min="13060" max="13060" width="23.140625" style="390" customWidth="1"/>
    <col min="13061" max="13061" width="21" style="390" customWidth="1"/>
    <col min="13062" max="13312" width="9.140625" style="390"/>
    <col min="13313" max="13313" width="20.140625" style="390" bestFit="1" customWidth="1"/>
    <col min="13314" max="13314" width="19.140625" style="390" bestFit="1" customWidth="1"/>
    <col min="13315" max="13315" width="39.42578125" style="390" customWidth="1"/>
    <col min="13316" max="13316" width="23.140625" style="390" customWidth="1"/>
    <col min="13317" max="13317" width="21" style="390" customWidth="1"/>
    <col min="13318" max="13568" width="9.140625" style="390"/>
    <col min="13569" max="13569" width="20.140625" style="390" bestFit="1" customWidth="1"/>
    <col min="13570" max="13570" width="19.140625" style="390" bestFit="1" customWidth="1"/>
    <col min="13571" max="13571" width="39.42578125" style="390" customWidth="1"/>
    <col min="13572" max="13572" width="23.140625" style="390" customWidth="1"/>
    <col min="13573" max="13573" width="21" style="390" customWidth="1"/>
    <col min="13574" max="13824" width="9.140625" style="390"/>
    <col min="13825" max="13825" width="20.140625" style="390" bestFit="1" customWidth="1"/>
    <col min="13826" max="13826" width="19.140625" style="390" bestFit="1" customWidth="1"/>
    <col min="13827" max="13827" width="39.42578125" style="390" customWidth="1"/>
    <col min="13828" max="13828" width="23.140625" style="390" customWidth="1"/>
    <col min="13829" max="13829" width="21" style="390" customWidth="1"/>
    <col min="13830" max="14080" width="9.140625" style="390"/>
    <col min="14081" max="14081" width="20.140625" style="390" bestFit="1" customWidth="1"/>
    <col min="14082" max="14082" width="19.140625" style="390" bestFit="1" customWidth="1"/>
    <col min="14083" max="14083" width="39.42578125" style="390" customWidth="1"/>
    <col min="14084" max="14084" width="23.140625" style="390" customWidth="1"/>
    <col min="14085" max="14085" width="21" style="390" customWidth="1"/>
    <col min="14086" max="14336" width="9.140625" style="390"/>
    <col min="14337" max="14337" width="20.140625" style="390" bestFit="1" customWidth="1"/>
    <col min="14338" max="14338" width="19.140625" style="390" bestFit="1" customWidth="1"/>
    <col min="14339" max="14339" width="39.42578125" style="390" customWidth="1"/>
    <col min="14340" max="14340" width="23.140625" style="390" customWidth="1"/>
    <col min="14341" max="14341" width="21" style="390" customWidth="1"/>
    <col min="14342" max="14592" width="9.140625" style="390"/>
    <col min="14593" max="14593" width="20.140625" style="390" bestFit="1" customWidth="1"/>
    <col min="14594" max="14594" width="19.140625" style="390" bestFit="1" customWidth="1"/>
    <col min="14595" max="14595" width="39.42578125" style="390" customWidth="1"/>
    <col min="14596" max="14596" width="23.140625" style="390" customWidth="1"/>
    <col min="14597" max="14597" width="21" style="390" customWidth="1"/>
    <col min="14598" max="14848" width="9.140625" style="390"/>
    <col min="14849" max="14849" width="20.140625" style="390" bestFit="1" customWidth="1"/>
    <col min="14850" max="14850" width="19.140625" style="390" bestFit="1" customWidth="1"/>
    <col min="14851" max="14851" width="39.42578125" style="390" customWidth="1"/>
    <col min="14852" max="14852" width="23.140625" style="390" customWidth="1"/>
    <col min="14853" max="14853" width="21" style="390" customWidth="1"/>
    <col min="14854" max="15104" width="9.140625" style="390"/>
    <col min="15105" max="15105" width="20.140625" style="390" bestFit="1" customWidth="1"/>
    <col min="15106" max="15106" width="19.140625" style="390" bestFit="1" customWidth="1"/>
    <col min="15107" max="15107" width="39.42578125" style="390" customWidth="1"/>
    <col min="15108" max="15108" width="23.140625" style="390" customWidth="1"/>
    <col min="15109" max="15109" width="21" style="390" customWidth="1"/>
    <col min="15110" max="15360" width="9.140625" style="390"/>
    <col min="15361" max="15361" width="20.140625" style="390" bestFit="1" customWidth="1"/>
    <col min="15362" max="15362" width="19.140625" style="390" bestFit="1" customWidth="1"/>
    <col min="15363" max="15363" width="39.42578125" style="390" customWidth="1"/>
    <col min="15364" max="15364" width="23.140625" style="390" customWidth="1"/>
    <col min="15365" max="15365" width="21" style="390" customWidth="1"/>
    <col min="15366" max="15616" width="9.140625" style="390"/>
    <col min="15617" max="15617" width="20.140625" style="390" bestFit="1" customWidth="1"/>
    <col min="15618" max="15618" width="19.140625" style="390" bestFit="1" customWidth="1"/>
    <col min="15619" max="15619" width="39.42578125" style="390" customWidth="1"/>
    <col min="15620" max="15620" width="23.140625" style="390" customWidth="1"/>
    <col min="15621" max="15621" width="21" style="390" customWidth="1"/>
    <col min="15622" max="15872" width="9.140625" style="390"/>
    <col min="15873" max="15873" width="20.140625" style="390" bestFit="1" customWidth="1"/>
    <col min="15874" max="15874" width="19.140625" style="390" bestFit="1" customWidth="1"/>
    <col min="15875" max="15875" width="39.42578125" style="390" customWidth="1"/>
    <col min="15876" max="15876" width="23.140625" style="390" customWidth="1"/>
    <col min="15877" max="15877" width="21" style="390" customWidth="1"/>
    <col min="15878" max="16128" width="9.140625" style="390"/>
    <col min="16129" max="16129" width="20.140625" style="390" bestFit="1" customWidth="1"/>
    <col min="16130" max="16130" width="19.140625" style="390" bestFit="1" customWidth="1"/>
    <col min="16131" max="16131" width="39.42578125" style="390" customWidth="1"/>
    <col min="16132" max="16132" width="23.140625" style="390" customWidth="1"/>
    <col min="16133" max="16133" width="21" style="390" customWidth="1"/>
    <col min="16134" max="16384" width="9.140625" style="390"/>
  </cols>
  <sheetData>
    <row r="1" spans="1:5" ht="15">
      <c r="A1" s="387" t="s">
        <v>294</v>
      </c>
      <c r="B1" s="388" t="s">
        <v>295</v>
      </c>
      <c r="C1" s="388" t="s">
        <v>296</v>
      </c>
      <c r="D1" s="389" t="s">
        <v>297</v>
      </c>
      <c r="E1" s="389" t="s">
        <v>298</v>
      </c>
    </row>
    <row r="2" spans="1:5">
      <c r="A2" s="391" t="s">
        <v>299</v>
      </c>
      <c r="B2" s="392">
        <v>1</v>
      </c>
      <c r="C2" s="393" t="s">
        <v>300</v>
      </c>
      <c r="D2" s="394" t="s">
        <v>301</v>
      </c>
      <c r="E2" s="394" t="s">
        <v>302</v>
      </c>
    </row>
    <row r="3" spans="1:5">
      <c r="A3" s="391" t="s">
        <v>299</v>
      </c>
      <c r="B3" s="392">
        <v>3</v>
      </c>
      <c r="C3" s="393" t="s">
        <v>303</v>
      </c>
      <c r="D3" s="394" t="s">
        <v>304</v>
      </c>
      <c r="E3" s="394" t="s">
        <v>305</v>
      </c>
    </row>
    <row r="4" spans="1:5">
      <c r="A4" s="391" t="s">
        <v>299</v>
      </c>
      <c r="B4" s="392">
        <v>4</v>
      </c>
      <c r="C4" s="393" t="s">
        <v>306</v>
      </c>
      <c r="D4" s="394"/>
      <c r="E4" s="394"/>
    </row>
    <row r="5" spans="1:5">
      <c r="A5" s="391" t="s">
        <v>299</v>
      </c>
      <c r="B5" s="392">
        <v>5</v>
      </c>
      <c r="C5" s="393" t="s">
        <v>307</v>
      </c>
      <c r="D5" s="394" t="s">
        <v>308</v>
      </c>
      <c r="E5" s="394" t="s">
        <v>309</v>
      </c>
    </row>
    <row r="6" spans="1:5">
      <c r="A6" s="391" t="s">
        <v>299</v>
      </c>
      <c r="B6" s="392">
        <v>6</v>
      </c>
      <c r="C6" s="393" t="s">
        <v>310</v>
      </c>
      <c r="D6" s="394"/>
      <c r="E6" s="394"/>
    </row>
    <row r="7" spans="1:5">
      <c r="A7" s="391" t="s">
        <v>299</v>
      </c>
      <c r="B7" s="392">
        <v>2</v>
      </c>
      <c r="C7" s="393" t="s">
        <v>311</v>
      </c>
      <c r="D7" s="395"/>
      <c r="E7" s="396" t="s">
        <v>312</v>
      </c>
    </row>
    <row r="8" spans="1:5">
      <c r="A8" s="391" t="s">
        <v>299</v>
      </c>
      <c r="B8" s="392" t="s">
        <v>313</v>
      </c>
      <c r="C8" s="393" t="s">
        <v>314</v>
      </c>
      <c r="D8" s="394" t="s">
        <v>315</v>
      </c>
      <c r="E8" s="397"/>
    </row>
    <row r="9" spans="1:5">
      <c r="A9" s="391" t="s">
        <v>299</v>
      </c>
      <c r="B9" s="396" t="s">
        <v>316</v>
      </c>
      <c r="C9" s="393" t="s">
        <v>317</v>
      </c>
      <c r="D9" s="396" t="s">
        <v>318</v>
      </c>
      <c r="E9" s="397"/>
    </row>
    <row r="10" spans="1:5">
      <c r="A10" s="391" t="s">
        <v>299</v>
      </c>
      <c r="B10" s="396" t="s">
        <v>319</v>
      </c>
      <c r="C10" s="393" t="s">
        <v>320</v>
      </c>
      <c r="D10" s="396" t="s">
        <v>318</v>
      </c>
      <c r="E10" s="397"/>
    </row>
    <row r="11" spans="1:5">
      <c r="A11" s="391" t="s">
        <v>299</v>
      </c>
      <c r="B11" s="396" t="s">
        <v>321</v>
      </c>
      <c r="C11" s="393" t="s">
        <v>322</v>
      </c>
      <c r="D11" s="396" t="s">
        <v>323</v>
      </c>
      <c r="E11" s="397"/>
    </row>
    <row r="12" spans="1:5">
      <c r="A12" s="391" t="s">
        <v>299</v>
      </c>
      <c r="B12" s="396" t="s">
        <v>324</v>
      </c>
      <c r="C12" s="393" t="s">
        <v>325</v>
      </c>
      <c r="D12" s="396" t="s">
        <v>318</v>
      </c>
      <c r="E12" s="397"/>
    </row>
    <row r="13" spans="1:5">
      <c r="A13" s="391" t="s">
        <v>299</v>
      </c>
      <c r="B13" s="396" t="s">
        <v>326</v>
      </c>
      <c r="C13" s="393" t="s">
        <v>327</v>
      </c>
      <c r="D13" s="396" t="s">
        <v>318</v>
      </c>
      <c r="E13" s="397"/>
    </row>
    <row r="14" spans="1:5">
      <c r="A14" s="391" t="s">
        <v>299</v>
      </c>
      <c r="B14" s="396" t="s">
        <v>328</v>
      </c>
      <c r="C14" s="393" t="s">
        <v>329</v>
      </c>
      <c r="D14" s="394" t="s">
        <v>330</v>
      </c>
      <c r="E14" s="397"/>
    </row>
    <row r="15" spans="1:5">
      <c r="A15" s="391" t="s">
        <v>299</v>
      </c>
      <c r="B15" s="396" t="s">
        <v>331</v>
      </c>
      <c r="C15" s="393" t="s">
        <v>332</v>
      </c>
      <c r="D15" s="394" t="s">
        <v>330</v>
      </c>
      <c r="E15" s="397"/>
    </row>
    <row r="16" spans="1:5">
      <c r="A16" s="391" t="s">
        <v>299</v>
      </c>
      <c r="B16" s="396" t="s">
        <v>333</v>
      </c>
      <c r="C16" s="393" t="s">
        <v>334</v>
      </c>
      <c r="D16" s="394" t="s">
        <v>330</v>
      </c>
      <c r="E16" s="397"/>
    </row>
    <row r="17" spans="1:5">
      <c r="A17" s="391" t="s">
        <v>335</v>
      </c>
      <c r="B17" s="392"/>
      <c r="C17" s="391"/>
      <c r="D17" s="394" t="s">
        <v>336</v>
      </c>
      <c r="E17" s="397"/>
    </row>
    <row r="18" spans="1:5">
      <c r="A18" s="391" t="s">
        <v>335</v>
      </c>
      <c r="B18" s="392">
        <v>1</v>
      </c>
      <c r="C18" s="391"/>
      <c r="D18" s="394" t="s">
        <v>337</v>
      </c>
      <c r="E18" s="398" t="s">
        <v>338</v>
      </c>
    </row>
    <row r="19" spans="1:5">
      <c r="A19" s="391" t="s">
        <v>339</v>
      </c>
      <c r="B19" s="392">
        <v>42</v>
      </c>
      <c r="C19" s="393" t="s">
        <v>340</v>
      </c>
      <c r="D19" s="394" t="s">
        <v>341</v>
      </c>
      <c r="E19" s="398" t="s">
        <v>342</v>
      </c>
    </row>
    <row r="20" spans="1:5">
      <c r="B20" s="399"/>
      <c r="C20" s="400"/>
      <c r="D20" s="401"/>
      <c r="E20" s="402"/>
    </row>
    <row r="23" spans="1:5">
      <c r="A23" s="677" t="s">
        <v>343</v>
      </c>
      <c r="B23" s="678"/>
      <c r="C23" s="678"/>
    </row>
    <row r="24" spans="1:5">
      <c r="A24" s="678"/>
      <c r="B24" s="678"/>
      <c r="C24" s="678"/>
    </row>
    <row r="25" spans="1:5">
      <c r="A25" s="678"/>
      <c r="B25" s="678"/>
      <c r="C25" s="678"/>
    </row>
    <row r="26" spans="1:5" ht="54.75" customHeight="1">
      <c r="A26" s="678"/>
      <c r="B26" s="678"/>
      <c r="C26" s="678"/>
    </row>
    <row r="27" spans="1:5">
      <c r="B27" s="403"/>
    </row>
  </sheetData>
  <mergeCells count="1">
    <mergeCell ref="A23:C26"/>
  </mergeCells>
  <pageMargins left="0.75" right="0.75" top="1" bottom="1" header="0.5" footer="0.5"/>
  <pageSetup orientation="landscape" r:id="rId1"/>
  <headerFooter alignWithMargins="0">
    <oddFooter>&amp;L&amp;D</oddFooter>
  </headerFooter>
</worksheet>
</file>

<file path=xl/worksheets/sheet11.xml><?xml version="1.0" encoding="utf-8"?>
<worksheet xmlns="http://schemas.openxmlformats.org/spreadsheetml/2006/main" xmlns:r="http://schemas.openxmlformats.org/officeDocument/2006/relationships">
  <sheetPr>
    <pageSetUpPr fitToPage="1"/>
  </sheetPr>
  <dimension ref="B1:R56"/>
  <sheetViews>
    <sheetView zoomScale="75" workbookViewId="0"/>
  </sheetViews>
  <sheetFormatPr defaultRowHeight="12.75"/>
  <cols>
    <col min="1" max="1" width="9.140625" style="73"/>
    <col min="2" max="2" width="11.5703125" style="73" customWidth="1"/>
    <col min="3" max="3" width="14.85546875" style="205" customWidth="1"/>
    <col min="4" max="4" width="12.42578125" style="73" customWidth="1"/>
    <col min="5" max="6" width="9.140625" style="73"/>
    <col min="7" max="7" width="11" style="73" customWidth="1"/>
    <col min="8" max="8" width="14.7109375" style="73" customWidth="1"/>
    <col min="9" max="16384" width="9.140625" style="73"/>
  </cols>
  <sheetData>
    <row r="1" spans="3:18" ht="29.25" customHeight="1"/>
    <row r="2" spans="3:18" ht="30">
      <c r="C2" s="681" t="s">
        <v>255</v>
      </c>
      <c r="D2" s="681"/>
      <c r="E2" s="681"/>
      <c r="F2" s="681"/>
      <c r="G2" s="681"/>
      <c r="H2" s="681"/>
      <c r="I2" s="681"/>
      <c r="J2" s="681"/>
      <c r="K2" s="681"/>
      <c r="L2" s="681"/>
      <c r="M2" s="681"/>
      <c r="N2" s="682"/>
      <c r="O2" s="682"/>
      <c r="P2" s="682"/>
      <c r="Q2" s="682"/>
      <c r="R2" s="682"/>
    </row>
    <row r="3" spans="3:18">
      <c r="C3" s="206"/>
      <c r="D3" s="146"/>
      <c r="E3" s="146"/>
      <c r="F3" s="146"/>
      <c r="G3" s="146"/>
      <c r="H3" s="146"/>
      <c r="I3" s="146"/>
      <c r="J3" s="146"/>
      <c r="K3" s="146"/>
      <c r="L3" s="146"/>
      <c r="M3" s="146"/>
      <c r="N3" s="146"/>
      <c r="O3" s="146"/>
      <c r="P3" s="146"/>
      <c r="Q3" s="146"/>
      <c r="R3" s="146"/>
    </row>
    <row r="5" spans="3:18" ht="21" thickBot="1">
      <c r="C5" s="679" t="s">
        <v>170</v>
      </c>
      <c r="D5" s="679"/>
      <c r="E5" s="679"/>
      <c r="F5" s="679"/>
      <c r="G5" s="679"/>
      <c r="H5" s="679"/>
      <c r="I5" s="679"/>
      <c r="J5" s="679"/>
      <c r="K5" s="679"/>
      <c r="L5" s="679"/>
      <c r="M5" s="679"/>
      <c r="N5" s="680"/>
      <c r="O5" s="680"/>
      <c r="P5" s="680"/>
      <c r="Q5" s="680"/>
      <c r="R5" s="680"/>
    </row>
    <row r="6" spans="3:18" ht="20.25">
      <c r="C6" s="207"/>
      <c r="D6" s="207"/>
      <c r="E6" s="207"/>
      <c r="F6" s="207"/>
      <c r="G6" s="207"/>
      <c r="H6" s="207"/>
      <c r="I6" s="207"/>
      <c r="J6" s="207"/>
      <c r="K6" s="207"/>
      <c r="L6" s="207"/>
      <c r="M6" s="207"/>
      <c r="N6" s="208"/>
      <c r="O6" s="208"/>
      <c r="P6" s="208"/>
      <c r="Q6" s="208"/>
      <c r="R6" s="208"/>
    </row>
    <row r="7" spans="3:18" ht="20.25">
      <c r="C7" s="209">
        <v>177</v>
      </c>
      <c r="D7" s="210"/>
      <c r="E7" s="211" t="s">
        <v>171</v>
      </c>
    </row>
    <row r="8" spans="3:18" ht="20.25">
      <c r="C8" s="209">
        <v>729</v>
      </c>
      <c r="D8" s="210"/>
      <c r="E8" s="211" t="s">
        <v>172</v>
      </c>
    </row>
    <row r="9" spans="3:18" ht="20.25">
      <c r="C9" s="209">
        <v>616</v>
      </c>
      <c r="D9" s="210"/>
      <c r="E9" s="211" t="s">
        <v>173</v>
      </c>
    </row>
    <row r="10" spans="3:18" ht="20.25">
      <c r="C10" s="209">
        <v>882</v>
      </c>
      <c r="E10" s="211" t="s">
        <v>174</v>
      </c>
    </row>
    <row r="12" spans="3:18" ht="21" thickBot="1">
      <c r="C12" s="679" t="s">
        <v>175</v>
      </c>
      <c r="D12" s="679"/>
      <c r="E12" s="679"/>
      <c r="F12" s="679"/>
      <c r="G12" s="679"/>
      <c r="H12" s="679"/>
      <c r="I12" s="679"/>
      <c r="J12" s="679"/>
      <c r="K12" s="679"/>
      <c r="L12" s="679"/>
      <c r="M12" s="679"/>
      <c r="N12" s="680"/>
      <c r="O12" s="680"/>
      <c r="P12" s="680"/>
      <c r="Q12" s="680"/>
      <c r="R12" s="680"/>
    </row>
    <row r="13" spans="3:18" ht="20.25">
      <c r="C13" s="207"/>
      <c r="D13" s="207"/>
      <c r="E13" s="207"/>
      <c r="F13" s="207"/>
      <c r="G13" s="207"/>
      <c r="H13" s="207"/>
      <c r="I13" s="207"/>
      <c r="J13" s="207"/>
      <c r="K13" s="207"/>
      <c r="L13" s="207"/>
      <c r="M13" s="207"/>
      <c r="N13" s="208"/>
      <c r="O13" s="208"/>
      <c r="P13" s="208"/>
      <c r="Q13" s="208"/>
      <c r="R13" s="208"/>
    </row>
    <row r="14" spans="3:18" ht="20.25">
      <c r="C14" s="209">
        <v>631</v>
      </c>
      <c r="D14" s="210" t="s">
        <v>176</v>
      </c>
      <c r="E14" s="210" t="s">
        <v>177</v>
      </c>
    </row>
    <row r="15" spans="3:18" ht="20.25">
      <c r="C15" s="209">
        <v>641</v>
      </c>
      <c r="D15" s="210" t="s">
        <v>229</v>
      </c>
      <c r="E15" s="210" t="s">
        <v>227</v>
      </c>
    </row>
    <row r="18" spans="3:18" ht="21" thickBot="1">
      <c r="C18" s="679" t="s">
        <v>178</v>
      </c>
      <c r="D18" s="679"/>
      <c r="E18" s="679"/>
      <c r="F18" s="679"/>
      <c r="G18" s="679"/>
      <c r="H18" s="679"/>
      <c r="I18" s="679"/>
      <c r="J18" s="679"/>
      <c r="K18" s="679"/>
      <c r="L18" s="679"/>
      <c r="M18" s="679"/>
      <c r="N18" s="680"/>
      <c r="O18" s="680"/>
      <c r="P18" s="680"/>
      <c r="Q18" s="680"/>
      <c r="R18" s="680"/>
    </row>
    <row r="19" spans="3:18" ht="20.25">
      <c r="C19" s="207"/>
      <c r="D19" s="207"/>
      <c r="E19" s="207"/>
      <c r="F19" s="207"/>
      <c r="G19" s="207"/>
      <c r="H19" s="207"/>
      <c r="I19" s="207"/>
      <c r="J19" s="207"/>
      <c r="K19" s="207"/>
      <c r="L19" s="207"/>
      <c r="M19" s="207"/>
      <c r="N19" s="208"/>
      <c r="O19" s="208"/>
      <c r="P19" s="208"/>
      <c r="Q19" s="208"/>
      <c r="R19" s="208"/>
    </row>
    <row r="20" spans="3:18" ht="20.25">
      <c r="C20" s="209">
        <v>632</v>
      </c>
      <c r="D20" s="210" t="s">
        <v>179</v>
      </c>
      <c r="E20" s="210" t="s">
        <v>256</v>
      </c>
    </row>
    <row r="21" spans="3:18" ht="20.25">
      <c r="C21" s="209">
        <v>642</v>
      </c>
      <c r="D21" s="210" t="s">
        <v>180</v>
      </c>
      <c r="E21" s="210" t="s">
        <v>257</v>
      </c>
    </row>
    <row r="23" spans="3:18" ht="20.25">
      <c r="C23" s="209">
        <v>633</v>
      </c>
      <c r="D23" s="210"/>
      <c r="E23" s="210" t="s">
        <v>258</v>
      </c>
    </row>
    <row r="26" spans="3:18" ht="21" thickBot="1">
      <c r="C26" s="679" t="s">
        <v>259</v>
      </c>
      <c r="D26" s="679"/>
      <c r="E26" s="679"/>
      <c r="F26" s="679"/>
      <c r="G26" s="679"/>
      <c r="H26" s="679"/>
      <c r="I26" s="679"/>
      <c r="J26" s="679"/>
      <c r="K26" s="679"/>
      <c r="L26" s="679"/>
      <c r="M26" s="679"/>
      <c r="N26" s="680"/>
      <c r="O26" s="680"/>
      <c r="P26" s="680"/>
      <c r="Q26" s="680"/>
      <c r="R26" s="680"/>
    </row>
    <row r="27" spans="3:18" ht="20.25">
      <c r="C27" s="207"/>
      <c r="D27" s="207"/>
      <c r="E27" s="207"/>
      <c r="F27" s="207"/>
      <c r="G27" s="207"/>
      <c r="H27" s="207"/>
      <c r="I27" s="207"/>
      <c r="J27" s="207"/>
      <c r="K27" s="207"/>
      <c r="L27" s="207"/>
      <c r="M27" s="207"/>
      <c r="N27" s="208"/>
      <c r="O27" s="208"/>
      <c r="P27" s="208"/>
      <c r="Q27" s="208"/>
      <c r="R27" s="208"/>
    </row>
    <row r="28" spans="3:18" ht="20.25">
      <c r="C28" s="212">
        <v>635</v>
      </c>
      <c r="D28" s="207"/>
      <c r="E28" s="210" t="s">
        <v>260</v>
      </c>
      <c r="F28" s="207"/>
      <c r="G28" s="207"/>
      <c r="H28" s="207"/>
      <c r="I28" s="207"/>
      <c r="J28" s="207"/>
      <c r="K28" s="207"/>
      <c r="L28" s="207"/>
      <c r="M28" s="207"/>
      <c r="N28" s="208"/>
      <c r="O28" s="208"/>
      <c r="P28" s="208"/>
      <c r="Q28" s="208"/>
      <c r="R28" s="208"/>
    </row>
    <row r="30" spans="3:18" ht="21" thickBot="1">
      <c r="C30" s="679" t="s">
        <v>181</v>
      </c>
      <c r="D30" s="679"/>
      <c r="E30" s="679"/>
      <c r="F30" s="679"/>
      <c r="G30" s="679"/>
      <c r="H30" s="679"/>
      <c r="I30" s="679"/>
      <c r="J30" s="679"/>
      <c r="K30" s="679"/>
      <c r="L30" s="679"/>
      <c r="M30" s="679"/>
      <c r="N30" s="680"/>
      <c r="O30" s="680"/>
      <c r="P30" s="680"/>
      <c r="Q30" s="680"/>
      <c r="R30" s="680"/>
    </row>
    <row r="31" spans="3:18" ht="20.25">
      <c r="C31" s="207"/>
      <c r="D31" s="207"/>
      <c r="E31" s="207"/>
      <c r="F31" s="207"/>
      <c r="G31" s="207"/>
      <c r="H31" s="207"/>
      <c r="I31" s="207"/>
      <c r="J31" s="207"/>
      <c r="K31" s="207"/>
      <c r="L31" s="207"/>
      <c r="M31" s="207"/>
      <c r="N31" s="208"/>
      <c r="O31" s="208"/>
      <c r="P31" s="208"/>
      <c r="Q31" s="208"/>
      <c r="R31" s="208"/>
    </row>
    <row r="32" spans="3:18" ht="20.25">
      <c r="C32" s="209">
        <v>819</v>
      </c>
      <c r="D32" s="210"/>
      <c r="E32" s="211" t="s">
        <v>182</v>
      </c>
    </row>
    <row r="33" spans="3:18" ht="20.25">
      <c r="C33" s="209">
        <v>829</v>
      </c>
      <c r="D33" s="210"/>
      <c r="E33" s="211" t="s">
        <v>183</v>
      </c>
    </row>
    <row r="34" spans="3:18">
      <c r="E34" s="213"/>
    </row>
    <row r="35" spans="3:18" ht="21" thickBot="1">
      <c r="C35" s="679" t="s">
        <v>184</v>
      </c>
      <c r="D35" s="679"/>
      <c r="E35" s="679"/>
      <c r="F35" s="679"/>
      <c r="G35" s="679"/>
      <c r="H35" s="679"/>
      <c r="I35" s="679"/>
      <c r="J35" s="679"/>
      <c r="K35" s="679"/>
      <c r="L35" s="679"/>
      <c r="M35" s="679"/>
      <c r="N35" s="680"/>
      <c r="O35" s="680"/>
      <c r="P35" s="680"/>
      <c r="Q35" s="680"/>
      <c r="R35" s="680"/>
    </row>
    <row r="36" spans="3:18" ht="20.25">
      <c r="C36" s="207"/>
      <c r="D36" s="207"/>
      <c r="E36" s="207"/>
      <c r="F36" s="207"/>
      <c r="G36" s="207"/>
      <c r="H36" s="207"/>
      <c r="I36" s="207"/>
      <c r="J36" s="207"/>
      <c r="K36" s="207"/>
      <c r="L36" s="207"/>
      <c r="M36" s="207"/>
      <c r="N36" s="208"/>
      <c r="O36" s="208"/>
      <c r="P36" s="208"/>
      <c r="Q36" s="208"/>
      <c r="R36" s="208"/>
    </row>
    <row r="37" spans="3:18" ht="20.25">
      <c r="C37" s="209">
        <v>615</v>
      </c>
      <c r="D37" s="210"/>
      <c r="E37" s="211" t="s">
        <v>271</v>
      </c>
    </row>
    <row r="38" spans="3:18" ht="20.25">
      <c r="C38" s="209">
        <v>630</v>
      </c>
      <c r="D38" s="210"/>
      <c r="E38" s="211" t="s">
        <v>272</v>
      </c>
    </row>
    <row r="39" spans="3:18" ht="20.25">
      <c r="C39" s="209"/>
      <c r="D39" s="210"/>
      <c r="E39" s="211"/>
    </row>
    <row r="40" spans="3:18" ht="21" thickBot="1">
      <c r="C40" s="679" t="s">
        <v>388</v>
      </c>
      <c r="D40" s="679"/>
      <c r="E40" s="679"/>
      <c r="F40" s="679"/>
      <c r="G40" s="679"/>
      <c r="H40" s="679"/>
      <c r="I40" s="679"/>
      <c r="J40" s="679"/>
      <c r="K40" s="679"/>
      <c r="L40" s="679"/>
      <c r="M40" s="679"/>
      <c r="N40" s="680"/>
      <c r="O40" s="680"/>
      <c r="P40" s="680"/>
      <c r="Q40" s="680"/>
      <c r="R40" s="680"/>
    </row>
    <row r="42" spans="3:18" ht="20.25">
      <c r="C42" s="209">
        <v>646</v>
      </c>
      <c r="D42" s="210"/>
      <c r="E42" s="210" t="s">
        <v>389</v>
      </c>
    </row>
    <row r="43" spans="3:18" ht="20.25">
      <c r="C43" s="209"/>
      <c r="D43" s="210"/>
      <c r="E43" s="211"/>
    </row>
    <row r="44" spans="3:18" ht="21" thickBot="1">
      <c r="C44" s="679" t="s">
        <v>185</v>
      </c>
      <c r="D44" s="679"/>
      <c r="E44" s="679"/>
      <c r="F44" s="679"/>
      <c r="G44" s="679"/>
      <c r="H44" s="679"/>
      <c r="I44" s="679"/>
      <c r="J44" s="679"/>
      <c r="K44" s="679"/>
      <c r="L44" s="679"/>
      <c r="M44" s="679"/>
      <c r="N44" s="680"/>
      <c r="O44" s="680"/>
      <c r="P44" s="680"/>
      <c r="Q44" s="680"/>
      <c r="R44" s="680"/>
    </row>
    <row r="45" spans="3:18" ht="20.25">
      <c r="C45" s="207"/>
      <c r="D45" s="207"/>
      <c r="E45" s="207"/>
      <c r="F45" s="207"/>
      <c r="G45" s="207"/>
      <c r="H45" s="207"/>
      <c r="I45" s="207"/>
      <c r="J45" s="207"/>
      <c r="K45" s="207"/>
      <c r="L45" s="207"/>
      <c r="M45" s="207"/>
      <c r="N45" s="208"/>
      <c r="O45" s="208"/>
      <c r="P45" s="208"/>
      <c r="Q45" s="208"/>
      <c r="R45" s="208"/>
    </row>
    <row r="46" spans="3:18" ht="20.25">
      <c r="C46" s="209">
        <v>722</v>
      </c>
      <c r="D46" s="210"/>
      <c r="E46" s="210" t="s">
        <v>186</v>
      </c>
    </row>
    <row r="49" spans="2:10" ht="18">
      <c r="H49" s="214" t="s">
        <v>187</v>
      </c>
    </row>
    <row r="50" spans="2:10" s="81" customFormat="1" ht="18">
      <c r="C50" s="214" t="s">
        <v>188</v>
      </c>
      <c r="H50" s="215" t="s">
        <v>189</v>
      </c>
      <c r="J50" s="216" t="s">
        <v>190</v>
      </c>
    </row>
    <row r="56" spans="2:10" s="179" customFormat="1" ht="18">
      <c r="B56" s="118" t="s">
        <v>261</v>
      </c>
      <c r="C56" s="376" t="s">
        <v>262</v>
      </c>
    </row>
  </sheetData>
  <mergeCells count="9">
    <mergeCell ref="C40:R40"/>
    <mergeCell ref="C35:R35"/>
    <mergeCell ref="C44:R44"/>
    <mergeCell ref="C2:R2"/>
    <mergeCell ref="C5:R5"/>
    <mergeCell ref="C12:R12"/>
    <mergeCell ref="C18:R18"/>
    <mergeCell ref="C26:R26"/>
    <mergeCell ref="C30:R30"/>
  </mergeCells>
  <phoneticPr fontId="28" type="noConversion"/>
  <hyperlinks>
    <hyperlink ref="C56" location="'Retirement Funds and Rates'!A1" display="http://drs.wa.gov/employer/EmployerHandbook/chpt6/default.htm#rates"/>
  </hyperlinks>
  <pageMargins left="0.75" right="0.33" top="0.35" bottom="0.35" header="0.18" footer="0.17"/>
  <pageSetup scale="5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sheetPr>
    <pageSetUpPr fitToPage="1"/>
  </sheetPr>
  <dimension ref="A1:R58"/>
  <sheetViews>
    <sheetView zoomScale="75" zoomScaleNormal="100" workbookViewId="0">
      <selection activeCell="D45" sqref="D45"/>
    </sheetView>
  </sheetViews>
  <sheetFormatPr defaultRowHeight="12.75"/>
  <cols>
    <col min="1" max="1" width="2.42578125" style="135" customWidth="1"/>
    <col min="2" max="2" width="5.5703125" style="135" customWidth="1"/>
    <col min="3" max="3" width="9.28515625" style="135" customWidth="1"/>
    <col min="4" max="4" width="20.28515625" style="135" customWidth="1"/>
    <col min="5" max="5" width="11.85546875" style="135" customWidth="1"/>
    <col min="6" max="6" width="15.85546875" style="154" customWidth="1"/>
    <col min="7" max="7" width="19.5703125" style="135" customWidth="1"/>
    <col min="8" max="8" width="14.140625" style="135" customWidth="1"/>
    <col min="9" max="9" width="12" style="135" customWidth="1"/>
    <col min="10" max="10" width="22" style="73" customWidth="1"/>
    <col min="11" max="11" width="10.5703125" style="73" customWidth="1"/>
    <col min="12" max="12" width="13.85546875" style="73" customWidth="1"/>
    <col min="13" max="13" width="4.140625" style="467" customWidth="1"/>
    <col min="14" max="16384" width="9.140625" style="135"/>
  </cols>
  <sheetData>
    <row r="1" spans="1:18" ht="34.5">
      <c r="A1" s="530" t="s">
        <v>221</v>
      </c>
      <c r="B1" s="531"/>
      <c r="C1" s="531"/>
      <c r="D1" s="531"/>
      <c r="E1" s="531"/>
      <c r="F1" s="531"/>
      <c r="G1" s="531"/>
      <c r="H1" s="531"/>
      <c r="I1" s="531"/>
      <c r="J1" s="531"/>
      <c r="K1" s="532"/>
      <c r="L1" s="532"/>
    </row>
    <row r="2" spans="1:18">
      <c r="D2" s="135" t="s">
        <v>193</v>
      </c>
      <c r="E2" s="528"/>
      <c r="F2" s="529"/>
      <c r="G2" s="427" t="s">
        <v>228</v>
      </c>
      <c r="H2" s="231"/>
      <c r="I2" s="428"/>
      <c r="J2" s="429" t="s">
        <v>349</v>
      </c>
      <c r="K2" s="382"/>
      <c r="P2" s="73"/>
      <c r="R2" s="73"/>
    </row>
    <row r="3" spans="1:18" ht="7.5" customHeight="1">
      <c r="E3" s="430"/>
      <c r="F3" s="431"/>
      <c r="G3" s="428"/>
      <c r="H3" s="432"/>
      <c r="I3" s="428"/>
      <c r="J3" s="433"/>
      <c r="K3" s="433"/>
      <c r="P3" s="73"/>
      <c r="Q3" s="73"/>
      <c r="R3" s="73"/>
    </row>
    <row r="4" spans="1:18">
      <c r="D4" s="135" t="s">
        <v>209</v>
      </c>
      <c r="E4" s="528"/>
      <c r="F4" s="529"/>
      <c r="G4" s="427" t="s">
        <v>122</v>
      </c>
      <c r="H4" s="231"/>
      <c r="I4" s="428"/>
      <c r="J4" s="434" t="s">
        <v>293</v>
      </c>
      <c r="K4" s="435"/>
      <c r="P4" s="73"/>
      <c r="R4" s="73"/>
    </row>
    <row r="5" spans="1:18" ht="4.5" customHeight="1">
      <c r="E5" s="436"/>
      <c r="F5" s="437"/>
      <c r="G5" s="428"/>
      <c r="H5" s="432"/>
      <c r="I5" s="428"/>
      <c r="J5" s="433"/>
      <c r="K5" s="433"/>
      <c r="R5" s="73"/>
    </row>
    <row r="6" spans="1:18">
      <c r="D6" s="154" t="s">
        <v>205</v>
      </c>
      <c r="E6" s="533"/>
      <c r="F6" s="534"/>
      <c r="G6" s="427" t="s">
        <v>123</v>
      </c>
      <c r="H6" s="382"/>
      <c r="I6" s="428"/>
      <c r="J6" s="438" t="s">
        <v>249</v>
      </c>
      <c r="K6" s="439"/>
      <c r="M6" s="468"/>
      <c r="N6" s="145"/>
      <c r="O6" s="145"/>
      <c r="P6" s="368"/>
      <c r="R6" s="73"/>
    </row>
    <row r="7" spans="1:18" ht="4.5" customHeight="1">
      <c r="E7" s="440"/>
      <c r="F7" s="437"/>
      <c r="G7" s="428"/>
      <c r="H7" s="432"/>
      <c r="I7" s="428"/>
      <c r="J7" s="433"/>
      <c r="K7" s="433"/>
      <c r="N7" s="145"/>
      <c r="O7" s="145"/>
      <c r="P7" s="146"/>
      <c r="Q7" s="73"/>
      <c r="R7" s="73"/>
    </row>
    <row r="8" spans="1:18">
      <c r="D8" s="135" t="s">
        <v>206</v>
      </c>
      <c r="E8" s="452"/>
      <c r="F8" s="441"/>
      <c r="G8" s="427" t="s">
        <v>210</v>
      </c>
      <c r="H8" s="231"/>
      <c r="I8" s="442"/>
      <c r="J8" s="443" t="s">
        <v>230</v>
      </c>
      <c r="K8" s="457"/>
      <c r="N8" s="145"/>
      <c r="O8" s="547"/>
      <c r="P8" s="548"/>
      <c r="Q8" s="541"/>
      <c r="R8" s="513"/>
    </row>
    <row r="9" spans="1:18" ht="4.5" customHeight="1">
      <c r="E9" s="444"/>
      <c r="F9" s="441"/>
      <c r="G9" s="428"/>
      <c r="H9" s="432"/>
      <c r="I9" s="443"/>
      <c r="J9" s="445"/>
      <c r="K9" s="428"/>
      <c r="N9" s="145"/>
      <c r="O9" s="145"/>
      <c r="P9" s="146"/>
      <c r="Q9" s="513"/>
      <c r="R9" s="513"/>
    </row>
    <row r="10" spans="1:18">
      <c r="D10" s="135" t="s">
        <v>118</v>
      </c>
      <c r="E10" s="230"/>
      <c r="F10" s="441"/>
      <c r="G10" s="427" t="s">
        <v>211</v>
      </c>
      <c r="H10" s="231"/>
      <c r="I10" s="428"/>
      <c r="J10" s="445" t="s">
        <v>231</v>
      </c>
      <c r="K10" s="457"/>
      <c r="N10" s="145"/>
      <c r="O10" s="547"/>
      <c r="P10" s="548"/>
      <c r="Q10" s="513"/>
      <c r="R10" s="513"/>
    </row>
    <row r="11" spans="1:18" ht="6.75" customHeight="1">
      <c r="E11" s="225"/>
      <c r="F11" s="441"/>
      <c r="G11" s="428"/>
      <c r="H11" s="446"/>
      <c r="I11" s="428"/>
      <c r="J11" s="433"/>
      <c r="K11" s="433"/>
      <c r="N11" s="145"/>
      <c r="O11" s="141"/>
      <c r="P11" s="142"/>
      <c r="Q11" s="513"/>
      <c r="R11" s="513"/>
    </row>
    <row r="12" spans="1:18" ht="12.75" customHeight="1">
      <c r="D12" s="135" t="s">
        <v>129</v>
      </c>
      <c r="E12" s="542"/>
      <c r="F12" s="543"/>
      <c r="G12" s="427" t="s">
        <v>237</v>
      </c>
      <c r="H12" s="231"/>
      <c r="I12" s="447" t="s">
        <v>234</v>
      </c>
      <c r="J12" s="539"/>
      <c r="K12" s="540"/>
      <c r="O12" s="141"/>
      <c r="P12" s="142"/>
      <c r="Q12" s="513"/>
      <c r="R12" s="513"/>
    </row>
    <row r="13" spans="1:18" ht="6.75" customHeight="1">
      <c r="E13" s="226"/>
      <c r="F13" s="441"/>
      <c r="G13" s="428"/>
      <c r="H13" s="448"/>
      <c r="I13" s="443"/>
      <c r="J13" s="445"/>
      <c r="K13" s="449"/>
    </row>
    <row r="14" spans="1:18" ht="12.75" customHeight="1">
      <c r="D14" s="135" t="s">
        <v>127</v>
      </c>
      <c r="E14" s="549"/>
      <c r="F14" s="550"/>
      <c r="G14" s="550"/>
      <c r="H14" s="551"/>
      <c r="I14" s="450" t="s">
        <v>281</v>
      </c>
      <c r="J14" s="451"/>
      <c r="K14" s="382"/>
    </row>
    <row r="15" spans="1:18" ht="6" customHeight="1">
      <c r="E15" s="143"/>
      <c r="F15" s="155"/>
      <c r="G15" s="144"/>
      <c r="H15" s="144"/>
      <c r="I15" s="377"/>
      <c r="J15" s="377"/>
      <c r="K15" s="377"/>
      <c r="L15" s="134"/>
    </row>
    <row r="16" spans="1:18" s="136" customFormat="1" ht="15">
      <c r="B16" s="45"/>
      <c r="C16" s="46"/>
      <c r="D16" s="537" t="s">
        <v>119</v>
      </c>
      <c r="E16" s="537"/>
      <c r="F16" s="482"/>
      <c r="G16" s="538"/>
      <c r="H16" s="538"/>
      <c r="I16" s="483"/>
      <c r="J16" s="538" t="s">
        <v>218</v>
      </c>
      <c r="K16" s="538"/>
      <c r="L16" s="544"/>
      <c r="M16" s="469"/>
    </row>
    <row r="17" spans="2:13">
      <c r="B17" s="222" t="s">
        <v>84</v>
      </c>
      <c r="C17" s="223" t="s">
        <v>201</v>
      </c>
      <c r="D17" s="237"/>
      <c r="F17" s="484"/>
      <c r="G17" s="485"/>
      <c r="H17" s="485"/>
      <c r="I17" s="485"/>
      <c r="J17" s="485"/>
      <c r="K17" s="485"/>
      <c r="L17" s="485"/>
      <c r="M17" s="470"/>
    </row>
    <row r="18" spans="2:13">
      <c r="B18" s="238"/>
      <c r="C18" s="239"/>
      <c r="D18" s="137" t="s">
        <v>194</v>
      </c>
      <c r="E18" s="233">
        <v>0</v>
      </c>
      <c r="F18" s="484"/>
      <c r="G18" s="486"/>
      <c r="H18" s="486"/>
      <c r="I18" s="485"/>
      <c r="J18" s="486"/>
      <c r="K18" s="486"/>
      <c r="L18" s="485"/>
      <c r="M18" s="470"/>
    </row>
    <row r="19" spans="2:13" ht="15">
      <c r="B19" s="238"/>
      <c r="C19" s="239"/>
      <c r="D19" s="137" t="s">
        <v>195</v>
      </c>
      <c r="E19" s="234">
        <v>0</v>
      </c>
      <c r="F19" s="484"/>
      <c r="G19" s="485"/>
      <c r="H19" s="485"/>
      <c r="I19" s="485"/>
      <c r="J19" s="485" t="s">
        <v>216</v>
      </c>
      <c r="K19" s="486"/>
      <c r="L19" s="485"/>
      <c r="M19" s="471"/>
    </row>
    <row r="20" spans="2:13">
      <c r="B20" s="238"/>
      <c r="C20" s="239"/>
      <c r="D20" s="137" t="s">
        <v>196</v>
      </c>
      <c r="E20" s="234">
        <v>0</v>
      </c>
      <c r="F20" s="484"/>
      <c r="G20" s="485"/>
      <c r="H20" s="487"/>
      <c r="I20" s="485"/>
      <c r="J20" s="488" t="s">
        <v>213</v>
      </c>
      <c r="K20" s="486"/>
      <c r="L20" s="489"/>
      <c r="M20" s="465"/>
    </row>
    <row r="21" spans="2:13">
      <c r="B21" s="238"/>
      <c r="C21" s="239"/>
      <c r="D21" s="137" t="s">
        <v>197</v>
      </c>
      <c r="E21" s="234">
        <v>0</v>
      </c>
      <c r="F21" s="484"/>
      <c r="G21" s="490"/>
      <c r="H21" s="487"/>
      <c r="I21" s="485"/>
      <c r="J21" s="485" t="s">
        <v>214</v>
      </c>
      <c r="K21" s="486"/>
      <c r="L21" s="485"/>
      <c r="M21" s="472"/>
    </row>
    <row r="22" spans="2:13">
      <c r="B22" s="238"/>
      <c r="C22" s="239"/>
      <c r="D22" s="137" t="s">
        <v>198</v>
      </c>
      <c r="E22" s="234">
        <v>0</v>
      </c>
      <c r="F22" s="488"/>
      <c r="G22" s="490"/>
      <c r="H22" s="490"/>
      <c r="I22" s="485"/>
      <c r="J22" s="485" t="s">
        <v>215</v>
      </c>
      <c r="K22" s="486"/>
      <c r="L22" s="489"/>
      <c r="M22" s="465"/>
    </row>
    <row r="23" spans="2:13">
      <c r="B23" s="238"/>
      <c r="C23" s="239"/>
      <c r="D23" s="137" t="s">
        <v>200</v>
      </c>
      <c r="E23" s="234">
        <v>0</v>
      </c>
      <c r="F23" s="488"/>
      <c r="G23" s="490"/>
      <c r="H23" s="490"/>
      <c r="I23" s="485"/>
      <c r="J23" s="545" t="s">
        <v>254</v>
      </c>
      <c r="K23" s="546"/>
      <c r="L23" s="546"/>
      <c r="M23" s="481"/>
    </row>
    <row r="24" spans="2:13" s="137" customFormat="1">
      <c r="B24" s="47"/>
      <c r="C24" s="220"/>
      <c r="D24" s="1" t="s">
        <v>199</v>
      </c>
      <c r="E24" s="424">
        <f>E18+E19+E20+E21+E22+E23</f>
        <v>0</v>
      </c>
      <c r="F24" s="491"/>
      <c r="G24" s="486"/>
      <c r="H24" s="486"/>
      <c r="I24" s="486"/>
      <c r="J24" s="546"/>
      <c r="K24" s="546"/>
      <c r="L24" s="546"/>
      <c r="M24" s="465"/>
    </row>
    <row r="25" spans="2:13" s="137" customFormat="1">
      <c r="B25" s="47"/>
      <c r="C25" s="220"/>
      <c r="D25" s="137" t="s">
        <v>3</v>
      </c>
      <c r="E25" s="233">
        <v>0</v>
      </c>
      <c r="F25" s="491"/>
      <c r="G25" s="486"/>
      <c r="H25" s="486"/>
      <c r="I25" s="486"/>
      <c r="J25" s="486"/>
      <c r="K25" s="486"/>
      <c r="L25" s="486"/>
      <c r="M25" s="473"/>
    </row>
    <row r="26" spans="2:13" s="137" customFormat="1">
      <c r="B26" s="47"/>
      <c r="C26" s="220"/>
      <c r="D26" s="137" t="s">
        <v>4</v>
      </c>
      <c r="E26" s="233">
        <v>0</v>
      </c>
      <c r="F26" s="491"/>
      <c r="G26" s="486"/>
      <c r="H26" s="486"/>
      <c r="I26" s="486"/>
      <c r="J26" s="485" t="s">
        <v>219</v>
      </c>
      <c r="K26" s="486"/>
      <c r="L26" s="489"/>
      <c r="M26" s="465"/>
    </row>
    <row r="27" spans="2:13" s="137" customFormat="1">
      <c r="B27" s="47"/>
      <c r="C27" s="220"/>
      <c r="D27" s="137" t="s">
        <v>6</v>
      </c>
      <c r="E27" s="233">
        <v>0</v>
      </c>
      <c r="F27" s="491"/>
      <c r="G27" s="486"/>
      <c r="H27" s="486"/>
      <c r="I27" s="486"/>
      <c r="J27" s="486"/>
      <c r="K27" s="486"/>
      <c r="L27" s="486"/>
      <c r="M27" s="473"/>
    </row>
    <row r="28" spans="2:13" s="137" customFormat="1">
      <c r="B28" s="47"/>
      <c r="C28" s="220"/>
      <c r="D28" s="137" t="s">
        <v>10</v>
      </c>
      <c r="E28" s="233">
        <v>0</v>
      </c>
      <c r="F28" s="491"/>
      <c r="G28" s="486"/>
      <c r="H28" s="486"/>
      <c r="I28" s="486"/>
      <c r="J28" s="490" t="s">
        <v>220</v>
      </c>
      <c r="K28" s="486"/>
      <c r="L28" s="492"/>
      <c r="M28" s="465"/>
    </row>
    <row r="29" spans="2:13" s="137" customFormat="1">
      <c r="B29" s="47"/>
      <c r="C29" s="220"/>
      <c r="D29" s="137" t="s">
        <v>379</v>
      </c>
      <c r="E29" s="233">
        <v>0</v>
      </c>
      <c r="F29" s="491"/>
      <c r="G29" s="486"/>
      <c r="H29" s="486"/>
      <c r="I29" s="486"/>
      <c r="J29" s="490"/>
      <c r="K29" s="486"/>
      <c r="L29" s="486"/>
      <c r="M29" s="474"/>
    </row>
    <row r="30" spans="2:13" s="137" customFormat="1">
      <c r="B30" s="47"/>
      <c r="C30" s="220"/>
      <c r="D30" s="137" t="s">
        <v>8</v>
      </c>
      <c r="E30" s="233">
        <v>0</v>
      </c>
      <c r="F30" s="491"/>
      <c r="G30" s="486"/>
      <c r="H30" s="486"/>
      <c r="I30" s="486"/>
      <c r="J30" s="490" t="s">
        <v>217</v>
      </c>
      <c r="K30" s="486"/>
      <c r="L30" s="492"/>
      <c r="M30" s="466"/>
    </row>
    <row r="31" spans="2:13" s="137" customFormat="1">
      <c r="B31" s="47"/>
      <c r="C31" s="220"/>
      <c r="D31" s="137" t="s">
        <v>13</v>
      </c>
      <c r="E31" s="233">
        <v>0</v>
      </c>
      <c r="F31" s="491"/>
      <c r="G31" s="486"/>
      <c r="H31" s="486"/>
      <c r="I31" s="486"/>
      <c r="J31" s="490"/>
      <c r="K31" s="486"/>
      <c r="L31" s="486"/>
      <c r="M31" s="473"/>
    </row>
    <row r="32" spans="2:13" s="137" customFormat="1">
      <c r="B32" s="47"/>
      <c r="C32" s="220"/>
      <c r="D32" s="137" t="s">
        <v>11</v>
      </c>
      <c r="E32" s="233">
        <v>0</v>
      </c>
      <c r="F32" s="491"/>
      <c r="G32" s="486"/>
      <c r="H32" s="486"/>
      <c r="I32" s="486"/>
      <c r="J32" s="490" t="s">
        <v>352</v>
      </c>
      <c r="K32" s="486"/>
      <c r="L32" s="492"/>
      <c r="M32" s="465"/>
    </row>
    <row r="33" spans="2:13" s="137" customFormat="1">
      <c r="B33" s="47"/>
      <c r="C33" s="220"/>
      <c r="D33" s="137" t="s">
        <v>12</v>
      </c>
      <c r="E33" s="233">
        <v>0</v>
      </c>
      <c r="F33" s="491"/>
      <c r="G33" s="486"/>
      <c r="H33" s="486"/>
      <c r="I33" s="486"/>
      <c r="J33" s="493"/>
      <c r="K33" s="493"/>
      <c r="L33" s="493"/>
      <c r="M33" s="475"/>
    </row>
    <row r="34" spans="2:13" s="137" customFormat="1">
      <c r="B34" s="47"/>
      <c r="C34" s="220"/>
      <c r="D34" s="137" t="s">
        <v>14</v>
      </c>
      <c r="E34" s="233">
        <v>0</v>
      </c>
      <c r="F34" s="491"/>
      <c r="G34" s="486"/>
      <c r="H34" s="486"/>
      <c r="I34" s="486"/>
      <c r="J34" s="486"/>
      <c r="K34" s="486"/>
      <c r="L34" s="486"/>
      <c r="M34" s="476"/>
    </row>
    <row r="35" spans="2:13" s="137" customFormat="1">
      <c r="B35" s="47"/>
      <c r="C35" s="220"/>
      <c r="D35" s="137" t="s">
        <v>15</v>
      </c>
      <c r="E35" s="233">
        <v>0</v>
      </c>
      <c r="F35" s="491"/>
      <c r="G35" s="486"/>
      <c r="H35" s="486"/>
      <c r="I35" s="486"/>
      <c r="J35" s="486"/>
      <c r="K35" s="486"/>
      <c r="L35" s="486"/>
      <c r="M35" s="476"/>
    </row>
    <row r="36" spans="2:13" s="137" customFormat="1">
      <c r="B36" s="47"/>
      <c r="C36" s="220"/>
      <c r="D36" s="137" t="s">
        <v>154</v>
      </c>
      <c r="E36" s="233">
        <v>0</v>
      </c>
      <c r="F36" s="491"/>
      <c r="G36" s="486"/>
      <c r="H36" s="486"/>
      <c r="I36" s="486"/>
      <c r="J36" s="486"/>
      <c r="K36" s="486"/>
      <c r="L36" s="486"/>
      <c r="M36" s="476"/>
    </row>
    <row r="37" spans="2:13" s="139" customFormat="1">
      <c r="B37" s="48"/>
      <c r="C37" s="221"/>
      <c r="D37" s="233" t="s">
        <v>208</v>
      </c>
      <c r="E37" s="233">
        <v>0</v>
      </c>
      <c r="F37" s="494"/>
      <c r="G37" s="486"/>
      <c r="H37" s="486"/>
      <c r="I37" s="490"/>
      <c r="J37" s="486"/>
      <c r="K37" s="486"/>
      <c r="L37" s="490"/>
      <c r="M37" s="477"/>
    </row>
    <row r="38" spans="2:13" s="139" customFormat="1">
      <c r="B38" s="48"/>
      <c r="C38" s="221"/>
      <c r="D38" s="233" t="s">
        <v>208</v>
      </c>
      <c r="E38" s="233">
        <v>0</v>
      </c>
      <c r="F38" s="494"/>
      <c r="G38" s="486"/>
      <c r="H38" s="486"/>
      <c r="I38" s="490"/>
      <c r="J38" s="486"/>
      <c r="K38" s="486"/>
      <c r="L38" s="490"/>
      <c r="M38" s="477"/>
    </row>
    <row r="39" spans="2:13" s="139" customFormat="1">
      <c r="B39" s="48"/>
      <c r="C39" s="221" t="s">
        <v>375</v>
      </c>
      <c r="D39" s="137" t="s">
        <v>374</v>
      </c>
      <c r="E39" s="233">
        <v>0</v>
      </c>
      <c r="F39" s="495" t="s">
        <v>264</v>
      </c>
      <c r="G39" s="486"/>
      <c r="H39" s="486"/>
      <c r="I39" s="490"/>
      <c r="J39" s="486"/>
      <c r="K39" s="486"/>
      <c r="L39" s="490"/>
      <c r="M39" s="477"/>
    </row>
    <row r="40" spans="2:13" s="138" customFormat="1">
      <c r="B40" s="47" t="s">
        <v>16</v>
      </c>
      <c r="C40" s="232"/>
      <c r="D40" s="147" t="s">
        <v>5</v>
      </c>
      <c r="E40" s="370">
        <f>OASI</f>
        <v>0</v>
      </c>
      <c r="F40" s="496">
        <f>OASI+E40</f>
        <v>0</v>
      </c>
      <c r="G40" s="497"/>
      <c r="H40" s="497"/>
      <c r="I40" s="496"/>
      <c r="J40" s="497"/>
      <c r="K40" s="497"/>
      <c r="L40" s="496"/>
      <c r="M40" s="478"/>
    </row>
    <row r="41" spans="2:13" s="138" customFormat="1">
      <c r="B41" s="47" t="s">
        <v>17</v>
      </c>
      <c r="C41" s="232"/>
      <c r="D41" s="147" t="s">
        <v>7</v>
      </c>
      <c r="E41" s="370">
        <f>MEDICARE</f>
        <v>0</v>
      </c>
      <c r="F41" s="496">
        <f>E27+E41</f>
        <v>0</v>
      </c>
      <c r="G41" s="497"/>
      <c r="H41" s="497"/>
      <c r="I41" s="496"/>
      <c r="J41" s="497"/>
      <c r="K41" s="497"/>
      <c r="L41" s="496"/>
      <c r="M41" s="478"/>
    </row>
    <row r="42" spans="2:13" s="138" customFormat="1">
      <c r="B42" s="47" t="s">
        <v>18</v>
      </c>
      <c r="C42" s="232"/>
      <c r="D42" s="147" t="s">
        <v>9</v>
      </c>
      <c r="E42" s="371">
        <v>0</v>
      </c>
      <c r="F42" s="496">
        <f>E30+E42</f>
        <v>0</v>
      </c>
      <c r="G42" s="497"/>
      <c r="H42" s="497"/>
      <c r="I42" s="496"/>
      <c r="J42" s="497"/>
      <c r="K42" s="490"/>
      <c r="L42" s="496"/>
      <c r="M42" s="478"/>
    </row>
    <row r="43" spans="2:13" s="138" customFormat="1">
      <c r="B43" s="47" t="s">
        <v>19</v>
      </c>
      <c r="C43" s="232"/>
      <c r="D43" s="147" t="s">
        <v>10</v>
      </c>
      <c r="E43" s="370">
        <f>MEDAID</f>
        <v>0</v>
      </c>
      <c r="F43" s="496"/>
      <c r="G43" s="497"/>
      <c r="H43" s="497"/>
      <c r="I43" s="496"/>
      <c r="J43" s="497"/>
      <c r="K43" s="490"/>
      <c r="L43" s="496"/>
      <c r="M43" s="478"/>
    </row>
    <row r="44" spans="2:13" s="138" customFormat="1">
      <c r="B44" s="47"/>
      <c r="C44" s="232"/>
      <c r="D44" s="460" t="s">
        <v>379</v>
      </c>
      <c r="E44" s="370">
        <f>ACCFUND</f>
        <v>0</v>
      </c>
      <c r="F44" s="496"/>
      <c r="G44" s="497"/>
      <c r="H44" s="497"/>
      <c r="I44" s="496"/>
      <c r="J44" s="497"/>
      <c r="K44" s="490"/>
      <c r="L44" s="496"/>
      <c r="M44" s="478"/>
    </row>
    <row r="45" spans="2:13" s="138" customFormat="1">
      <c r="B45" s="47" t="s">
        <v>19</v>
      </c>
      <c r="C45" s="232"/>
      <c r="D45" s="460" t="s">
        <v>385</v>
      </c>
      <c r="E45" s="371">
        <v>0</v>
      </c>
      <c r="F45" s="496">
        <f>E43+E44+INDINS</f>
        <v>0</v>
      </c>
      <c r="G45" s="497"/>
      <c r="H45" s="497"/>
      <c r="I45" s="496"/>
      <c r="J45" s="497"/>
      <c r="K45" s="490"/>
      <c r="L45" s="496"/>
      <c r="M45" s="478"/>
    </row>
    <row r="46" spans="2:13" s="137" customFormat="1" ht="13.5" thickBot="1">
      <c r="B46" s="47"/>
      <c r="C46" s="224"/>
      <c r="D46" s="137" t="s">
        <v>20</v>
      </c>
      <c r="E46" s="140">
        <f>E24-SUM(E25:E38)+E39</f>
        <v>0</v>
      </c>
      <c r="F46" s="498"/>
      <c r="G46" s="486"/>
      <c r="H46" s="486"/>
      <c r="I46" s="486"/>
      <c r="J46" s="486"/>
      <c r="K46" s="486"/>
      <c r="L46" s="486"/>
      <c r="M46" s="476"/>
    </row>
    <row r="47" spans="2:13" s="139" customFormat="1" ht="13.5" thickTop="1">
      <c r="B47" s="49"/>
      <c r="C47" s="50"/>
      <c r="D47" s="50"/>
      <c r="E47" s="50"/>
      <c r="F47" s="499"/>
      <c r="G47" s="500"/>
      <c r="H47" s="500"/>
      <c r="I47" s="500"/>
      <c r="J47" s="500"/>
      <c r="K47" s="500"/>
      <c r="L47" s="500"/>
      <c r="M47" s="479"/>
    </row>
    <row r="48" spans="2:13" s="139" customFormat="1">
      <c r="D48" s="2" t="s">
        <v>21</v>
      </c>
      <c r="E48" s="2">
        <f>E24+SUM(E40:E45)</f>
        <v>0</v>
      </c>
      <c r="F48" s="156"/>
      <c r="G48" s="375"/>
      <c r="H48" s="375"/>
      <c r="L48" s="73"/>
      <c r="M48" s="480"/>
    </row>
    <row r="49" spans="2:12">
      <c r="D49" s="135" t="s">
        <v>136</v>
      </c>
      <c r="E49" s="235"/>
      <c r="G49" s="375"/>
      <c r="H49" s="375"/>
      <c r="I49" s="145"/>
      <c r="J49" s="146"/>
    </row>
    <row r="50" spans="2:12">
      <c r="D50" s="135" t="s">
        <v>137</v>
      </c>
      <c r="E50" s="135">
        <f>E48-E49</f>
        <v>0</v>
      </c>
      <c r="G50" s="375"/>
      <c r="H50" s="375"/>
      <c r="I50" s="145"/>
      <c r="J50" s="146"/>
    </row>
    <row r="51" spans="2:12">
      <c r="D51" s="135" t="s">
        <v>158</v>
      </c>
      <c r="E51" s="236"/>
      <c r="G51" s="375"/>
      <c r="H51" s="375"/>
      <c r="I51" s="145"/>
      <c r="J51" s="135"/>
      <c r="K51" s="135"/>
    </row>
    <row r="52" spans="2:12">
      <c r="D52" s="148"/>
    </row>
    <row r="53" spans="2:12">
      <c r="B53" s="135" t="s">
        <v>207</v>
      </c>
      <c r="D53" s="149"/>
      <c r="E53" s="151"/>
    </row>
    <row r="54" spans="2:12">
      <c r="E54" s="151"/>
    </row>
    <row r="55" spans="2:12" ht="15.75">
      <c r="B55" s="227" t="s">
        <v>222</v>
      </c>
      <c r="E55" s="151"/>
    </row>
    <row r="56" spans="2:12" ht="15.75">
      <c r="B56" s="535"/>
      <c r="C56" s="536"/>
      <c r="D56" s="536"/>
      <c r="E56" s="536"/>
      <c r="F56" s="536"/>
      <c r="G56" s="536"/>
      <c r="H56" s="536"/>
      <c r="I56" s="536"/>
      <c r="J56" s="536"/>
      <c r="K56" s="536"/>
      <c r="L56" s="536"/>
    </row>
    <row r="57" spans="2:12">
      <c r="E57" s="151"/>
    </row>
    <row r="58" spans="2:12">
      <c r="E58" s="151"/>
    </row>
  </sheetData>
  <sheetProtection sheet="1" objects="1" scenarios="1"/>
  <mergeCells count="15">
    <mergeCell ref="Q8:R12"/>
    <mergeCell ref="E12:F12"/>
    <mergeCell ref="J16:L16"/>
    <mergeCell ref="J23:L24"/>
    <mergeCell ref="O10:P10"/>
    <mergeCell ref="E14:H14"/>
    <mergeCell ref="O8:P8"/>
    <mergeCell ref="E4:F4"/>
    <mergeCell ref="E2:F2"/>
    <mergeCell ref="A1:L1"/>
    <mergeCell ref="E6:F6"/>
    <mergeCell ref="B56:L56"/>
    <mergeCell ref="D16:E16"/>
    <mergeCell ref="G16:H16"/>
    <mergeCell ref="J12:K12"/>
  </mergeCells>
  <phoneticPr fontId="0" type="noConversion"/>
  <printOptions horizontalCentered="1"/>
  <pageMargins left="0" right="0" top="0.5" bottom="0" header="2" footer="0"/>
  <pageSetup scale="81" orientation="landscape"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sheetPr>
    <pageSetUpPr fitToPage="1"/>
  </sheetPr>
  <dimension ref="A1:W39"/>
  <sheetViews>
    <sheetView zoomScale="75" workbookViewId="0">
      <selection activeCell="K4" sqref="K4:N4"/>
    </sheetView>
  </sheetViews>
  <sheetFormatPr defaultRowHeight="12.75"/>
  <cols>
    <col min="1" max="1" width="22.28515625" style="73" customWidth="1"/>
    <col min="2" max="2" width="11.140625" style="73" customWidth="1"/>
    <col min="3" max="3" width="3.7109375" style="73" customWidth="1"/>
    <col min="4" max="5" width="4.42578125" style="73" customWidth="1"/>
    <col min="6" max="6" width="3.7109375" style="73" customWidth="1"/>
    <col min="7" max="7" width="8.85546875" style="73" customWidth="1"/>
    <col min="8" max="8" width="8.28515625" style="73" customWidth="1"/>
    <col min="9" max="9" width="5.7109375" style="73" customWidth="1"/>
    <col min="10" max="10" width="9.7109375" style="73" customWidth="1"/>
    <col min="11" max="11" width="7.5703125" style="73" customWidth="1"/>
    <col min="12" max="12" width="9.7109375" style="73" customWidth="1"/>
    <col min="13" max="13" width="9" style="73" customWidth="1"/>
    <col min="14" max="14" width="14.140625" style="73" customWidth="1"/>
    <col min="15" max="15" width="14.42578125" style="73" customWidth="1"/>
    <col min="16" max="17" width="7.7109375" style="73" customWidth="1"/>
    <col min="18" max="18" width="3.7109375" style="73" customWidth="1"/>
    <col min="19" max="19" width="17.85546875" style="73" customWidth="1"/>
    <col min="20" max="20" width="8.7109375" style="73" customWidth="1"/>
    <col min="21" max="21" width="9.85546875" style="73" customWidth="1"/>
    <col min="22" max="22" width="8.85546875" style="73" customWidth="1"/>
    <col min="23" max="23" width="6.85546875" style="73" customWidth="1"/>
    <col min="24" max="16384" width="9.140625" style="73"/>
  </cols>
  <sheetData>
    <row r="1" spans="1:23" ht="16.5" customHeight="1">
      <c r="A1" s="3"/>
      <c r="B1" s="4"/>
      <c r="C1" s="5"/>
      <c r="D1" s="5"/>
      <c r="E1" s="5"/>
      <c r="F1" s="5"/>
      <c r="G1" s="6"/>
      <c r="H1" s="249" t="s">
        <v>23</v>
      </c>
      <c r="I1" s="250"/>
      <c r="J1" s="70"/>
      <c r="K1" s="70"/>
      <c r="L1" s="251"/>
      <c r="M1" s="251"/>
      <c r="N1" s="251"/>
      <c r="O1" s="251"/>
      <c r="P1" s="251"/>
      <c r="Q1" s="249" t="s">
        <v>24</v>
      </c>
      <c r="R1" s="251"/>
      <c r="S1" s="252"/>
      <c r="T1" s="7" t="s">
        <v>25</v>
      </c>
      <c r="U1" s="8"/>
      <c r="V1" s="9"/>
      <c r="W1" s="10"/>
    </row>
    <row r="2" spans="1:23" ht="18.75">
      <c r="A2" s="11" t="s">
        <v>26</v>
      </c>
      <c r="B2" s="12"/>
      <c r="C2" s="13"/>
      <c r="D2" s="13"/>
      <c r="E2" s="13"/>
      <c r="F2" s="13"/>
      <c r="G2" s="14"/>
      <c r="H2" s="569">
        <f>Worksheet!E4</f>
        <v>0</v>
      </c>
      <c r="I2" s="570"/>
      <c r="J2" s="571"/>
      <c r="K2" s="571"/>
      <c r="L2" s="571"/>
      <c r="M2" s="571"/>
      <c r="N2" s="571"/>
      <c r="O2" s="571"/>
      <c r="P2" s="572"/>
      <c r="Q2" s="573">
        <f>AGENCY</f>
        <v>0</v>
      </c>
      <c r="R2" s="574"/>
      <c r="S2" s="556"/>
      <c r="T2" s="15"/>
      <c r="U2" s="16" t="s">
        <v>27</v>
      </c>
      <c r="V2" s="17" t="s">
        <v>28</v>
      </c>
      <c r="W2" s="18"/>
    </row>
    <row r="3" spans="1:23" ht="14.25" customHeight="1">
      <c r="A3" s="19"/>
      <c r="B3" s="20"/>
      <c r="C3" s="21"/>
      <c r="D3" s="21"/>
      <c r="E3" s="21"/>
      <c r="F3" s="21"/>
      <c r="G3" s="21"/>
      <c r="H3" s="587" t="s">
        <v>29</v>
      </c>
      <c r="I3" s="588"/>
      <c r="J3" s="589"/>
      <c r="K3" s="587" t="s">
        <v>30</v>
      </c>
      <c r="L3" s="604"/>
      <c r="M3" s="604"/>
      <c r="N3" s="605"/>
      <c r="O3" s="255" t="s">
        <v>31</v>
      </c>
      <c r="P3" s="600" t="s">
        <v>32</v>
      </c>
      <c r="Q3" s="601"/>
      <c r="R3" s="602"/>
      <c r="S3" s="255" t="s">
        <v>33</v>
      </c>
      <c r="T3" s="22"/>
      <c r="U3" s="14"/>
      <c r="V3" s="22"/>
      <c r="W3" s="18"/>
    </row>
    <row r="4" spans="1:23" ht="18.75">
      <c r="A4" s="23" t="s">
        <v>34</v>
      </c>
      <c r="B4" s="24"/>
      <c r="C4" s="25"/>
      <c r="D4" s="25"/>
      <c r="E4" s="25"/>
      <c r="F4" s="25"/>
      <c r="G4" s="25"/>
      <c r="H4" s="577">
        <f ca="1">TODAY()</f>
        <v>41165</v>
      </c>
      <c r="I4" s="578"/>
      <c r="J4" s="579"/>
      <c r="K4" s="590" t="s">
        <v>35</v>
      </c>
      <c r="L4" s="591"/>
      <c r="M4" s="591"/>
      <c r="N4" s="592"/>
      <c r="O4" s="256">
        <f>WARRANT</f>
        <v>0</v>
      </c>
      <c r="P4" s="603"/>
      <c r="Q4" s="558"/>
      <c r="R4" s="559"/>
      <c r="S4" s="257"/>
      <c r="T4" s="26"/>
      <c r="U4" s="26"/>
      <c r="V4" s="26"/>
      <c r="W4" s="18"/>
    </row>
    <row r="5" spans="1:23" ht="14.25" customHeight="1">
      <c r="A5" s="254" t="s">
        <v>36</v>
      </c>
      <c r="B5" s="258"/>
      <c r="C5" s="259" t="s">
        <v>37</v>
      </c>
      <c r="D5" s="259" t="s">
        <v>38</v>
      </c>
      <c r="E5" s="260" t="s">
        <v>39</v>
      </c>
      <c r="F5" s="260" t="s">
        <v>40</v>
      </c>
      <c r="G5" s="259" t="s">
        <v>41</v>
      </c>
      <c r="H5" s="27" t="s">
        <v>42</v>
      </c>
      <c r="I5" s="583" t="s">
        <v>43</v>
      </c>
      <c r="J5" s="584"/>
      <c r="K5" s="585" t="s">
        <v>44</v>
      </c>
      <c r="L5" s="585" t="s">
        <v>139</v>
      </c>
      <c r="M5" s="260" t="s">
        <v>45</v>
      </c>
      <c r="N5" s="259" t="s">
        <v>46</v>
      </c>
      <c r="O5" s="27" t="s">
        <v>47</v>
      </c>
      <c r="P5" s="261" t="s">
        <v>48</v>
      </c>
      <c r="Q5" s="262" t="s">
        <v>49</v>
      </c>
      <c r="R5" s="262" t="s">
        <v>50</v>
      </c>
      <c r="S5" s="27" t="s">
        <v>51</v>
      </c>
      <c r="T5" s="260" t="s">
        <v>52</v>
      </c>
      <c r="U5" s="260" t="s">
        <v>53</v>
      </c>
      <c r="V5" s="260" t="s">
        <v>54</v>
      </c>
      <c r="W5" s="259" t="s">
        <v>55</v>
      </c>
    </row>
    <row r="6" spans="1:23">
      <c r="A6" s="263"/>
      <c r="B6" s="264"/>
      <c r="C6" s="265"/>
      <c r="D6" s="265"/>
      <c r="E6" s="265"/>
      <c r="F6" s="265"/>
      <c r="G6" s="265"/>
      <c r="H6" s="29"/>
      <c r="I6" s="266" t="s">
        <v>138</v>
      </c>
      <c r="J6" s="266" t="s">
        <v>164</v>
      </c>
      <c r="K6" s="586"/>
      <c r="L6" s="586"/>
      <c r="M6" s="265"/>
      <c r="N6" s="265"/>
      <c r="O6" s="29"/>
      <c r="P6" s="267"/>
      <c r="Q6" s="267"/>
      <c r="R6" s="268" t="s">
        <v>56</v>
      </c>
      <c r="S6" s="29"/>
      <c r="T6" s="265"/>
      <c r="U6" s="269"/>
      <c r="V6" s="269"/>
      <c r="W6" s="265"/>
    </row>
    <row r="7" spans="1:23" ht="15.75">
      <c r="A7" s="270" t="s">
        <v>70</v>
      </c>
      <c r="B7" s="271" t="s">
        <v>159</v>
      </c>
      <c r="C7" s="272"/>
      <c r="D7" s="273" t="s">
        <v>69</v>
      </c>
      <c r="E7" s="272"/>
      <c r="F7" s="272"/>
      <c r="G7" s="273">
        <f>Worksheet!H2</f>
        <v>0</v>
      </c>
      <c r="H7" s="200">
        <f>Worksheet!$H$6</f>
        <v>0</v>
      </c>
      <c r="I7" s="200"/>
      <c r="J7" s="200"/>
      <c r="K7" s="203"/>
      <c r="L7" s="44"/>
      <c r="M7" s="272" t="s">
        <v>71</v>
      </c>
      <c r="N7" s="272"/>
      <c r="O7" s="43"/>
      <c r="P7" s="272"/>
      <c r="Q7" s="272"/>
      <c r="R7" s="274" t="s">
        <v>56</v>
      </c>
      <c r="S7" s="201">
        <f>NET</f>
        <v>0</v>
      </c>
      <c r="T7" s="275">
        <v>5124</v>
      </c>
      <c r="U7" s="276"/>
      <c r="V7" s="276"/>
      <c r="W7" s="502">
        <f>FiscalMonth</f>
        <v>0</v>
      </c>
    </row>
    <row r="8" spans="1:23" ht="15.75">
      <c r="A8" s="277"/>
      <c r="B8" s="278"/>
      <c r="C8" s="272"/>
      <c r="D8" s="279"/>
      <c r="E8" s="272"/>
      <c r="F8" s="272"/>
      <c r="G8" s="279"/>
      <c r="H8" s="42"/>
      <c r="I8" s="42"/>
      <c r="J8" s="43"/>
      <c r="K8" s="43"/>
      <c r="L8" s="44"/>
      <c r="M8" s="272"/>
      <c r="N8" s="272"/>
      <c r="O8" s="43"/>
      <c r="P8" s="272"/>
      <c r="Q8" s="272"/>
      <c r="R8" s="280"/>
      <c r="S8" s="30"/>
      <c r="T8" s="281"/>
      <c r="U8" s="276"/>
      <c r="V8" s="276"/>
      <c r="W8" s="282"/>
    </row>
    <row r="9" spans="1:23" ht="15.75">
      <c r="A9" s="277"/>
      <c r="B9" s="278"/>
      <c r="C9" s="272"/>
      <c r="D9" s="279"/>
      <c r="E9" s="272"/>
      <c r="F9" s="272"/>
      <c r="G9" s="279"/>
      <c r="H9" s="42"/>
      <c r="I9" s="42"/>
      <c r="J9" s="43"/>
      <c r="K9" s="43"/>
      <c r="L9" s="44"/>
      <c r="M9" s="272"/>
      <c r="N9" s="272"/>
      <c r="O9" s="43"/>
      <c r="P9" s="272"/>
      <c r="Q9" s="272"/>
      <c r="R9" s="280"/>
      <c r="S9" s="30"/>
      <c r="T9" s="281"/>
      <c r="U9" s="276"/>
      <c r="V9" s="276"/>
      <c r="W9" s="282"/>
    </row>
    <row r="10" spans="1:23" ht="15.75">
      <c r="A10" s="277"/>
      <c r="B10" s="278"/>
      <c r="C10" s="272"/>
      <c r="D10" s="272"/>
      <c r="E10" s="272"/>
      <c r="F10" s="272"/>
      <c r="G10" s="272"/>
      <c r="H10" s="43"/>
      <c r="I10" s="43"/>
      <c r="J10" s="43"/>
      <c r="K10" s="43"/>
      <c r="L10" s="44"/>
      <c r="M10" s="272"/>
      <c r="N10" s="272"/>
      <c r="O10" s="43"/>
      <c r="P10" s="272"/>
      <c r="Q10" s="272"/>
      <c r="R10" s="280"/>
      <c r="S10" s="30"/>
      <c r="T10" s="283"/>
      <c r="U10" s="276"/>
      <c r="V10" s="276"/>
      <c r="W10" s="282"/>
    </row>
    <row r="11" spans="1:23" ht="15.75">
      <c r="A11" s="277"/>
      <c r="B11" s="278"/>
      <c r="C11" s="272"/>
      <c r="D11" s="272"/>
      <c r="E11" s="272"/>
      <c r="F11" s="272"/>
      <c r="G11" s="272"/>
      <c r="H11" s="43"/>
      <c r="I11" s="43"/>
      <c r="J11" s="43"/>
      <c r="K11" s="43"/>
      <c r="L11" s="44"/>
      <c r="M11" s="272"/>
      <c r="N11" s="272"/>
      <c r="O11" s="43"/>
      <c r="P11" s="272"/>
      <c r="Q11" s="272"/>
      <c r="R11" s="280"/>
      <c r="S11" s="30"/>
      <c r="T11" s="283"/>
      <c r="U11" s="276"/>
      <c r="V11" s="276"/>
      <c r="W11" s="282"/>
    </row>
    <row r="12" spans="1:23" ht="15.75">
      <c r="A12" s="277"/>
      <c r="B12" s="278"/>
      <c r="C12" s="272"/>
      <c r="D12" s="272"/>
      <c r="E12" s="272"/>
      <c r="F12" s="272"/>
      <c r="G12" s="272"/>
      <c r="H12" s="43"/>
      <c r="I12" s="43"/>
      <c r="J12" s="43"/>
      <c r="K12" s="43"/>
      <c r="L12" s="44"/>
      <c r="M12" s="272"/>
      <c r="N12" s="272"/>
      <c r="O12" s="43"/>
      <c r="P12" s="272"/>
      <c r="Q12" s="272"/>
      <c r="R12" s="280"/>
      <c r="S12" s="30"/>
      <c r="T12" s="283"/>
      <c r="U12" s="276"/>
      <c r="V12" s="276"/>
      <c r="W12" s="282"/>
    </row>
    <row r="13" spans="1:23" ht="15.75">
      <c r="A13" s="277"/>
      <c r="B13" s="278"/>
      <c r="C13" s="272"/>
      <c r="D13" s="272"/>
      <c r="E13" s="272"/>
      <c r="F13" s="272"/>
      <c r="G13" s="272"/>
      <c r="H13" s="43"/>
      <c r="I13" s="43"/>
      <c r="J13" s="43"/>
      <c r="K13" s="43"/>
      <c r="L13" s="44"/>
      <c r="M13" s="272"/>
      <c r="N13" s="272"/>
      <c r="O13" s="43"/>
      <c r="P13" s="272"/>
      <c r="Q13" s="272"/>
      <c r="R13" s="280"/>
      <c r="S13" s="30"/>
      <c r="T13" s="283"/>
      <c r="U13" s="276"/>
      <c r="V13" s="276"/>
      <c r="W13" s="282"/>
    </row>
    <row r="14" spans="1:23" ht="15.75">
      <c r="A14" s="277"/>
      <c r="B14" s="278"/>
      <c r="C14" s="272"/>
      <c r="D14" s="272"/>
      <c r="E14" s="272"/>
      <c r="F14" s="272"/>
      <c r="G14" s="272"/>
      <c r="H14" s="43"/>
      <c r="I14" s="43"/>
      <c r="J14" s="43"/>
      <c r="K14" s="43"/>
      <c r="L14" s="44"/>
      <c r="M14" s="272"/>
      <c r="N14" s="272"/>
      <c r="O14" s="43"/>
      <c r="P14" s="272"/>
      <c r="Q14" s="272"/>
      <c r="R14" s="280"/>
      <c r="S14" s="30"/>
      <c r="T14" s="283"/>
      <c r="U14" s="276"/>
      <c r="V14" s="276"/>
      <c r="W14" s="282"/>
    </row>
    <row r="15" spans="1:23" ht="15.75">
      <c r="A15" s="270"/>
      <c r="B15" s="284"/>
      <c r="C15" s="272"/>
      <c r="D15" s="272"/>
      <c r="E15" s="272"/>
      <c r="F15" s="272"/>
      <c r="G15" s="272"/>
      <c r="H15" s="43"/>
      <c r="I15" s="43"/>
      <c r="J15" s="43"/>
      <c r="K15" s="43"/>
      <c r="L15" s="44"/>
      <c r="M15" s="272"/>
      <c r="N15" s="272"/>
      <c r="O15" s="43"/>
      <c r="P15" s="272"/>
      <c r="Q15" s="272"/>
      <c r="R15" s="280"/>
      <c r="S15" s="31"/>
      <c r="T15" s="282"/>
      <c r="U15" s="276"/>
      <c r="V15" s="276"/>
      <c r="W15" s="282"/>
    </row>
    <row r="16" spans="1:23" ht="15.75">
      <c r="A16" s="270"/>
      <c r="B16" s="284"/>
      <c r="C16" s="272"/>
      <c r="D16" s="272"/>
      <c r="E16" s="272"/>
      <c r="F16" s="272"/>
      <c r="G16" s="272"/>
      <c r="H16" s="43"/>
      <c r="I16" s="43"/>
      <c r="J16" s="43"/>
      <c r="K16" s="43"/>
      <c r="L16" s="43"/>
      <c r="M16" s="272"/>
      <c r="N16" s="272"/>
      <c r="O16" s="43"/>
      <c r="P16" s="272"/>
      <c r="Q16" s="272"/>
      <c r="R16" s="280"/>
      <c r="S16" s="31"/>
      <c r="T16" s="282"/>
      <c r="U16" s="276"/>
      <c r="V16" s="276"/>
      <c r="W16" s="282"/>
    </row>
    <row r="17" spans="1:23" ht="15.75">
      <c r="A17" s="270"/>
      <c r="B17" s="284"/>
      <c r="C17" s="272"/>
      <c r="D17" s="272"/>
      <c r="E17" s="272"/>
      <c r="F17" s="272"/>
      <c r="G17" s="272"/>
      <c r="H17" s="43"/>
      <c r="I17" s="43"/>
      <c r="J17" s="43"/>
      <c r="K17" s="43"/>
      <c r="L17" s="43"/>
      <c r="M17" s="272"/>
      <c r="N17" s="272"/>
      <c r="O17" s="43"/>
      <c r="P17" s="272"/>
      <c r="Q17" s="272"/>
      <c r="R17" s="280"/>
      <c r="S17" s="31"/>
      <c r="T17" s="282"/>
      <c r="U17" s="276"/>
      <c r="V17" s="276"/>
      <c r="W17" s="282"/>
    </row>
    <row r="18" spans="1:23" ht="15.75">
      <c r="A18" s="270"/>
      <c r="B18" s="284"/>
      <c r="C18" s="272"/>
      <c r="D18" s="272"/>
      <c r="E18" s="272"/>
      <c r="F18" s="272"/>
      <c r="G18" s="272"/>
      <c r="H18" s="43"/>
      <c r="I18" s="43"/>
      <c r="J18" s="43"/>
      <c r="K18" s="43"/>
      <c r="L18" s="43"/>
      <c r="M18" s="272"/>
      <c r="N18" s="272"/>
      <c r="O18" s="43"/>
      <c r="P18" s="272"/>
      <c r="Q18" s="272"/>
      <c r="R18" s="280"/>
      <c r="S18" s="31"/>
      <c r="T18" s="282"/>
      <c r="U18" s="276"/>
      <c r="V18" s="276"/>
      <c r="W18" s="282"/>
    </row>
    <row r="19" spans="1:23" ht="15.75">
      <c r="A19" s="270"/>
      <c r="B19" s="284"/>
      <c r="C19" s="272"/>
      <c r="D19" s="272"/>
      <c r="E19" s="272"/>
      <c r="F19" s="272"/>
      <c r="G19" s="272"/>
      <c r="H19" s="43"/>
      <c r="I19" s="43"/>
      <c r="J19" s="43"/>
      <c r="K19" s="43"/>
      <c r="L19" s="43"/>
      <c r="M19" s="272"/>
      <c r="N19" s="272"/>
      <c r="O19" s="43"/>
      <c r="P19" s="272"/>
      <c r="Q19" s="272"/>
      <c r="R19" s="280"/>
      <c r="S19" s="31"/>
      <c r="T19" s="282"/>
      <c r="U19" s="276"/>
      <c r="V19" s="276"/>
      <c r="W19" s="282"/>
    </row>
    <row r="20" spans="1:23" ht="15.75">
      <c r="A20" s="270"/>
      <c r="B20" s="284"/>
      <c r="C20" s="272"/>
      <c r="D20" s="272"/>
      <c r="E20" s="272"/>
      <c r="F20" s="272"/>
      <c r="G20" s="272"/>
      <c r="H20" s="43"/>
      <c r="I20" s="43"/>
      <c r="J20" s="43"/>
      <c r="K20" s="43"/>
      <c r="L20" s="43"/>
      <c r="M20" s="272"/>
      <c r="N20" s="272"/>
      <c r="O20" s="43"/>
      <c r="P20" s="272"/>
      <c r="Q20" s="272"/>
      <c r="R20" s="280"/>
      <c r="S20" s="31"/>
      <c r="T20" s="282"/>
      <c r="U20" s="276"/>
      <c r="V20" s="276"/>
      <c r="W20" s="282"/>
    </row>
    <row r="21" spans="1:23" ht="15.75">
      <c r="A21" s="270"/>
      <c r="B21" s="284"/>
      <c r="C21" s="272"/>
      <c r="D21" s="272"/>
      <c r="E21" s="272"/>
      <c r="F21" s="272"/>
      <c r="G21" s="272"/>
      <c r="H21" s="43"/>
      <c r="I21" s="43"/>
      <c r="J21" s="43"/>
      <c r="K21" s="43"/>
      <c r="L21" s="43"/>
      <c r="M21" s="272"/>
      <c r="N21" s="272"/>
      <c r="O21" s="43"/>
      <c r="P21" s="272"/>
      <c r="Q21" s="272"/>
      <c r="R21" s="280"/>
      <c r="S21" s="31"/>
      <c r="T21" s="282"/>
      <c r="U21" s="276"/>
      <c r="V21" s="276"/>
      <c r="W21" s="282"/>
    </row>
    <row r="22" spans="1:23" ht="15.75">
      <c r="A22" s="270"/>
      <c r="B22" s="284"/>
      <c r="C22" s="272"/>
      <c r="D22" s="272"/>
      <c r="E22" s="272"/>
      <c r="F22" s="272"/>
      <c r="G22" s="272"/>
      <c r="H22" s="43"/>
      <c r="I22" s="43"/>
      <c r="J22" s="43"/>
      <c r="K22" s="43"/>
      <c r="L22" s="43"/>
      <c r="M22" s="272"/>
      <c r="N22" s="272"/>
      <c r="O22" s="43"/>
      <c r="P22" s="272"/>
      <c r="Q22" s="272"/>
      <c r="R22" s="280"/>
      <c r="S22" s="31"/>
      <c r="T22" s="282"/>
      <c r="U22" s="276"/>
      <c r="V22" s="276"/>
      <c r="W22" s="282"/>
    </row>
    <row r="23" spans="1:23" ht="15.75">
      <c r="A23" s="270"/>
      <c r="B23" s="284"/>
      <c r="C23" s="272"/>
      <c r="D23" s="272"/>
      <c r="E23" s="272"/>
      <c r="F23" s="272"/>
      <c r="G23" s="272"/>
      <c r="H23" s="43"/>
      <c r="I23" s="43"/>
      <c r="J23" s="43"/>
      <c r="K23" s="43"/>
      <c r="L23" s="43"/>
      <c r="M23" s="272"/>
      <c r="N23" s="272"/>
      <c r="O23" s="43"/>
      <c r="P23" s="272"/>
      <c r="Q23" s="272"/>
      <c r="R23" s="280"/>
      <c r="S23" s="31"/>
      <c r="T23" s="282"/>
      <c r="U23" s="276"/>
      <c r="V23" s="276"/>
      <c r="W23" s="282"/>
    </row>
    <row r="24" spans="1:23" ht="15.75">
      <c r="A24" s="270"/>
      <c r="B24" s="284"/>
      <c r="C24" s="272"/>
      <c r="D24" s="272"/>
      <c r="E24" s="272"/>
      <c r="F24" s="272"/>
      <c r="G24" s="272"/>
      <c r="H24" s="43"/>
      <c r="I24" s="43"/>
      <c r="J24" s="43"/>
      <c r="K24" s="43"/>
      <c r="L24" s="43"/>
      <c r="M24" s="272"/>
      <c r="N24" s="272"/>
      <c r="O24" s="43"/>
      <c r="P24" s="272"/>
      <c r="Q24" s="272"/>
      <c r="R24" s="280"/>
      <c r="S24" s="31"/>
      <c r="T24" s="282"/>
      <c r="U24" s="276"/>
      <c r="V24" s="276"/>
      <c r="W24" s="282"/>
    </row>
    <row r="25" spans="1:23" ht="15.75">
      <c r="A25" s="270"/>
      <c r="B25" s="284"/>
      <c r="C25" s="272"/>
      <c r="D25" s="272"/>
      <c r="E25" s="272"/>
      <c r="F25" s="272"/>
      <c r="G25" s="272"/>
      <c r="H25" s="43"/>
      <c r="I25" s="43"/>
      <c r="J25" s="43"/>
      <c r="K25" s="43"/>
      <c r="L25" s="43"/>
      <c r="M25" s="272"/>
      <c r="N25" s="272"/>
      <c r="O25" s="43"/>
      <c r="P25" s="272"/>
      <c r="Q25" s="272"/>
      <c r="R25" s="280"/>
      <c r="S25" s="31"/>
      <c r="T25" s="282"/>
      <c r="U25" s="276"/>
      <c r="V25" s="276"/>
      <c r="W25" s="282"/>
    </row>
    <row r="26" spans="1:23" ht="15.75">
      <c r="A26" s="270"/>
      <c r="B26" s="284"/>
      <c r="C26" s="272"/>
      <c r="D26" s="272"/>
      <c r="E26" s="272"/>
      <c r="F26" s="272"/>
      <c r="G26" s="272"/>
      <c r="H26" s="43"/>
      <c r="I26" s="43"/>
      <c r="J26" s="43"/>
      <c r="K26" s="43"/>
      <c r="L26" s="43"/>
      <c r="M26" s="272"/>
      <c r="N26" s="272"/>
      <c r="O26" s="43"/>
      <c r="P26" s="272"/>
      <c r="Q26" s="272"/>
      <c r="R26" s="280"/>
      <c r="S26" s="31"/>
      <c r="T26" s="282"/>
      <c r="U26" s="276"/>
      <c r="V26" s="276"/>
      <c r="W26" s="282"/>
    </row>
    <row r="27" spans="1:23" ht="15.75">
      <c r="A27" s="270"/>
      <c r="B27" s="284"/>
      <c r="C27" s="272"/>
      <c r="D27" s="272"/>
      <c r="E27" s="272"/>
      <c r="F27" s="272"/>
      <c r="G27" s="272"/>
      <c r="H27" s="43"/>
      <c r="I27" s="43"/>
      <c r="J27" s="43"/>
      <c r="K27" s="43"/>
      <c r="L27" s="43"/>
      <c r="M27" s="272"/>
      <c r="N27" s="272"/>
      <c r="O27" s="43"/>
      <c r="P27" s="272"/>
      <c r="Q27" s="272"/>
      <c r="R27" s="280"/>
      <c r="S27" s="31"/>
      <c r="T27" s="282"/>
      <c r="U27" s="276"/>
      <c r="V27" s="276"/>
      <c r="W27" s="282"/>
    </row>
    <row r="28" spans="1:23" ht="15.75">
      <c r="A28" s="270"/>
      <c r="B28" s="284"/>
      <c r="C28" s="272"/>
      <c r="D28" s="272"/>
      <c r="E28" s="272"/>
      <c r="F28" s="272"/>
      <c r="G28" s="272"/>
      <c r="H28" s="43"/>
      <c r="I28" s="43"/>
      <c r="J28" s="43"/>
      <c r="K28" s="43"/>
      <c r="L28" s="43"/>
      <c r="M28" s="272"/>
      <c r="N28" s="272"/>
      <c r="O28" s="43"/>
      <c r="P28" s="272"/>
      <c r="Q28" s="272"/>
      <c r="R28" s="280"/>
      <c r="S28" s="31"/>
      <c r="T28" s="282"/>
      <c r="U28" s="276"/>
      <c r="V28" s="276"/>
      <c r="W28" s="282"/>
    </row>
    <row r="29" spans="1:23" ht="15.75">
      <c r="A29" s="270"/>
      <c r="B29" s="284"/>
      <c r="C29" s="272"/>
      <c r="D29" s="272"/>
      <c r="E29" s="272"/>
      <c r="F29" s="272"/>
      <c r="G29" s="272"/>
      <c r="H29" s="43"/>
      <c r="I29" s="43"/>
      <c r="J29" s="43"/>
      <c r="K29" s="43"/>
      <c r="L29" s="43"/>
      <c r="M29" s="272"/>
      <c r="N29" s="272"/>
      <c r="O29" s="43"/>
      <c r="P29" s="272"/>
      <c r="Q29" s="272"/>
      <c r="R29" s="280"/>
      <c r="S29" s="31"/>
      <c r="T29" s="282"/>
      <c r="U29" s="276"/>
      <c r="V29" s="276"/>
      <c r="W29" s="282"/>
    </row>
    <row r="30" spans="1:23" ht="15.75">
      <c r="A30" s="270"/>
      <c r="B30" s="284"/>
      <c r="C30" s="272"/>
      <c r="D30" s="272"/>
      <c r="E30" s="272"/>
      <c r="F30" s="272"/>
      <c r="G30" s="272"/>
      <c r="H30" s="43"/>
      <c r="I30" s="43"/>
      <c r="J30" s="43"/>
      <c r="K30" s="43"/>
      <c r="L30" s="43"/>
      <c r="M30" s="272"/>
      <c r="N30" s="272"/>
      <c r="O30" s="43"/>
      <c r="P30" s="272"/>
      <c r="Q30" s="272"/>
      <c r="R30" s="280"/>
      <c r="S30" s="31"/>
      <c r="T30" s="282"/>
      <c r="U30" s="272"/>
      <c r="V30" s="272"/>
      <c r="W30" s="282"/>
    </row>
    <row r="31" spans="1:23" ht="24.75" customHeight="1">
      <c r="A31" s="32" t="s">
        <v>57</v>
      </c>
      <c r="B31" s="32" t="s">
        <v>58</v>
      </c>
      <c r="C31" s="580" t="s">
        <v>59</v>
      </c>
      <c r="D31" s="581"/>
      <c r="E31" s="581"/>
      <c r="F31" s="581"/>
      <c r="G31" s="581"/>
      <c r="H31" s="581"/>
      <c r="I31" s="581"/>
      <c r="J31" s="581"/>
      <c r="K31" s="581"/>
      <c r="L31" s="581"/>
      <c r="M31" s="581"/>
      <c r="N31" s="581"/>
      <c r="O31" s="581"/>
      <c r="P31" s="582"/>
      <c r="Q31" s="36" t="s">
        <v>22</v>
      </c>
      <c r="R31" s="37"/>
      <c r="S31" s="202">
        <f>SUM(S7:S30)</f>
        <v>0</v>
      </c>
      <c r="T31" s="39"/>
      <c r="U31" s="40" t="s">
        <v>60</v>
      </c>
      <c r="V31" s="39"/>
      <c r="W31" s="41"/>
    </row>
    <row r="32" spans="1:23" ht="21.75" customHeight="1">
      <c r="A32" s="285"/>
      <c r="B32" s="286"/>
      <c r="C32" s="287" t="s">
        <v>128</v>
      </c>
      <c r="D32" s="288"/>
      <c r="E32" s="288"/>
      <c r="F32" s="288"/>
      <c r="G32" s="288"/>
      <c r="H32" s="598">
        <f>WARRANT</f>
        <v>0</v>
      </c>
      <c r="I32" s="599"/>
      <c r="J32" s="599"/>
      <c r="K32" s="289"/>
      <c r="L32" s="288"/>
      <c r="M32" s="288"/>
      <c r="N32" s="288"/>
      <c r="O32" s="288"/>
      <c r="P32" s="288"/>
      <c r="Q32" s="288"/>
      <c r="R32" s="288"/>
      <c r="S32" s="290"/>
      <c r="T32" s="381" t="s">
        <v>376</v>
      </c>
      <c r="U32" s="158"/>
      <c r="V32" s="158"/>
      <c r="W32" s="169"/>
    </row>
    <row r="33" spans="1:23" ht="21" customHeight="1">
      <c r="A33" s="285"/>
      <c r="B33" s="291"/>
      <c r="C33" s="292" t="s">
        <v>124</v>
      </c>
      <c r="D33" s="293"/>
      <c r="E33" s="293"/>
      <c r="F33" s="595">
        <f>Worksheet!E12</f>
        <v>0</v>
      </c>
      <c r="G33" s="596"/>
      <c r="H33" s="596"/>
      <c r="I33" s="597"/>
      <c r="J33" s="597"/>
      <c r="K33" s="597"/>
      <c r="L33" s="597"/>
      <c r="M33" s="597"/>
      <c r="N33" s="294"/>
      <c r="O33" s="294"/>
      <c r="P33" s="294"/>
      <c r="Q33" s="294"/>
      <c r="R33" s="294"/>
      <c r="S33" s="295"/>
      <c r="T33" s="501" t="s">
        <v>386</v>
      </c>
      <c r="U33" s="296"/>
      <c r="V33" s="296"/>
      <c r="W33" s="170"/>
    </row>
    <row r="34" spans="1:23" ht="18.75">
      <c r="A34" s="285"/>
      <c r="B34" s="291"/>
      <c r="C34" s="292" t="s">
        <v>126</v>
      </c>
      <c r="D34" s="213"/>
      <c r="E34" s="575">
        <f>Worksheet!E8</f>
        <v>0</v>
      </c>
      <c r="F34" s="576"/>
      <c r="G34" s="576"/>
      <c r="H34" s="576"/>
      <c r="I34" s="297"/>
      <c r="J34" s="298" t="s">
        <v>127</v>
      </c>
      <c r="K34" s="593">
        <f>Worksheet!E14</f>
        <v>0</v>
      </c>
      <c r="L34" s="594"/>
      <c r="M34" s="594"/>
      <c r="N34" s="594"/>
      <c r="O34" s="594"/>
      <c r="P34" s="594"/>
      <c r="Q34" s="594"/>
      <c r="R34" s="594"/>
      <c r="S34" s="562"/>
      <c r="T34" s="458" t="s">
        <v>377</v>
      </c>
      <c r="U34" s="296"/>
      <c r="V34" s="296"/>
      <c r="W34" s="170"/>
    </row>
    <row r="35" spans="1:23" ht="18.75">
      <c r="A35" s="285"/>
      <c r="B35" s="286"/>
      <c r="C35" s="560" t="s">
        <v>166</v>
      </c>
      <c r="D35" s="561"/>
      <c r="E35" s="561"/>
      <c r="F35" s="561"/>
      <c r="G35" s="561"/>
      <c r="H35" s="561"/>
      <c r="I35" s="561"/>
      <c r="J35" s="561"/>
      <c r="K35" s="561"/>
      <c r="L35" s="561"/>
      <c r="M35" s="561"/>
      <c r="N35" s="561"/>
      <c r="O35" s="561"/>
      <c r="P35" s="561"/>
      <c r="Q35" s="561"/>
      <c r="R35" s="561"/>
      <c r="S35" s="562"/>
      <c r="T35" s="381" t="s">
        <v>378</v>
      </c>
      <c r="U35" s="296"/>
      <c r="V35" s="296"/>
      <c r="W35" s="170"/>
    </row>
    <row r="36" spans="1:23" ht="12.75" customHeight="1">
      <c r="A36" s="285"/>
      <c r="B36" s="299"/>
      <c r="C36" s="308" t="s">
        <v>63</v>
      </c>
      <c r="D36" s="309"/>
      <c r="E36" s="309"/>
      <c r="F36" s="309"/>
      <c r="G36" s="309"/>
      <c r="H36" s="310"/>
      <c r="I36" s="566" t="s">
        <v>64</v>
      </c>
      <c r="J36" s="567"/>
      <c r="K36" s="568"/>
      <c r="L36" s="311" t="s">
        <v>65</v>
      </c>
      <c r="M36" s="312"/>
      <c r="N36" s="306" t="s">
        <v>66</v>
      </c>
      <c r="O36" s="313"/>
      <c r="P36" s="313"/>
      <c r="Q36" s="313"/>
      <c r="R36" s="312"/>
      <c r="S36" s="307" t="s">
        <v>65</v>
      </c>
      <c r="T36" s="158"/>
      <c r="U36" s="300"/>
      <c r="V36" s="300"/>
      <c r="W36" s="175"/>
    </row>
    <row r="37" spans="1:23" ht="25.5" customHeight="1">
      <c r="A37" s="285"/>
      <c r="B37" s="291"/>
      <c r="C37" s="552">
        <f>Worksheet!E2</f>
        <v>0</v>
      </c>
      <c r="D37" s="553"/>
      <c r="E37" s="553"/>
      <c r="F37" s="553"/>
      <c r="G37" s="553"/>
      <c r="H37" s="554"/>
      <c r="I37" s="563">
        <f>Worksheet!E6</f>
        <v>0</v>
      </c>
      <c r="J37" s="564"/>
      <c r="K37" s="565"/>
      <c r="L37" s="555">
        <f ca="1">TODAY()</f>
        <v>41165</v>
      </c>
      <c r="M37" s="556"/>
      <c r="N37" s="557"/>
      <c r="O37" s="558"/>
      <c r="P37" s="558"/>
      <c r="Q37" s="558"/>
      <c r="R37" s="559"/>
      <c r="S37" s="301"/>
      <c r="T37" s="176"/>
      <c r="U37" s="177"/>
      <c r="V37" s="177"/>
      <c r="W37" s="178"/>
    </row>
    <row r="38" spans="1:23" ht="30">
      <c r="A38" s="302"/>
      <c r="B38" s="303"/>
      <c r="C38" s="303"/>
      <c r="D38" s="303"/>
      <c r="E38" s="303"/>
      <c r="F38" s="303"/>
      <c r="G38" s="303"/>
      <c r="H38" s="303"/>
      <c r="I38" s="303"/>
      <c r="J38" s="303"/>
      <c r="K38" s="303"/>
      <c r="L38" s="303"/>
      <c r="M38" s="303"/>
      <c r="N38" s="303"/>
      <c r="O38" s="303"/>
      <c r="P38" s="303"/>
      <c r="Q38" s="303"/>
      <c r="R38" s="303"/>
      <c r="S38" s="303"/>
      <c r="T38" s="304"/>
      <c r="U38" s="304"/>
      <c r="V38" s="304"/>
      <c r="W38" s="304"/>
    </row>
    <row r="39" spans="1:23">
      <c r="A39" s="305"/>
    </row>
  </sheetData>
  <mergeCells count="22">
    <mergeCell ref="H2:P2"/>
    <mergeCell ref="Q2:S2"/>
    <mergeCell ref="E34:H34"/>
    <mergeCell ref="H4:J4"/>
    <mergeCell ref="C31:P31"/>
    <mergeCell ref="I5:J5"/>
    <mergeCell ref="K5:K6"/>
    <mergeCell ref="H3:J3"/>
    <mergeCell ref="K4:N4"/>
    <mergeCell ref="K34:S34"/>
    <mergeCell ref="F33:M33"/>
    <mergeCell ref="H32:J32"/>
    <mergeCell ref="P3:R3"/>
    <mergeCell ref="P4:R4"/>
    <mergeCell ref="K3:N3"/>
    <mergeCell ref="L5:L6"/>
    <mergeCell ref="C37:H37"/>
    <mergeCell ref="L37:M37"/>
    <mergeCell ref="N37:R37"/>
    <mergeCell ref="C35:S35"/>
    <mergeCell ref="I37:K37"/>
    <mergeCell ref="I36:K36"/>
  </mergeCells>
  <phoneticPr fontId="0" type="noConversion"/>
  <pageMargins left="0" right="0" top="0.5" bottom="0" header="0" footer="0"/>
  <pageSetup scale="66" orientation="landscape" verticalDpi="30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W37"/>
  <sheetViews>
    <sheetView zoomScale="75" workbookViewId="0">
      <selection activeCell="K4" sqref="K4:M4"/>
    </sheetView>
  </sheetViews>
  <sheetFormatPr defaultRowHeight="12.75"/>
  <cols>
    <col min="1" max="1" width="30.85546875" style="73" customWidth="1"/>
    <col min="2" max="2" width="10.7109375" style="73" customWidth="1"/>
    <col min="3" max="3" width="3.7109375" style="73" customWidth="1"/>
    <col min="4" max="4" width="4.42578125" style="73" customWidth="1"/>
    <col min="5" max="5" width="4.5703125" style="73" customWidth="1"/>
    <col min="6" max="6" width="3.7109375" style="73" customWidth="1"/>
    <col min="7" max="7" width="6.7109375" style="73" customWidth="1"/>
    <col min="8" max="8" width="8.5703125" style="73" customWidth="1"/>
    <col min="9" max="9" width="5.5703125" style="73" customWidth="1"/>
    <col min="10" max="10" width="9.7109375" style="73" customWidth="1"/>
    <col min="11" max="11" width="6" style="205" customWidth="1"/>
    <col min="12" max="12" width="8.140625" style="73" customWidth="1"/>
    <col min="13" max="13" width="9" style="73" customWidth="1"/>
    <col min="14" max="14" width="14.140625" style="73" customWidth="1"/>
    <col min="15" max="15" width="12.7109375" style="73" customWidth="1"/>
    <col min="16" max="17" width="7.7109375" style="73" customWidth="1"/>
    <col min="18" max="18" width="3.7109375" style="73" customWidth="1"/>
    <col min="19" max="19" width="15.7109375" style="73" customWidth="1"/>
    <col min="20" max="20" width="7.7109375" style="73" customWidth="1"/>
    <col min="21" max="21" width="10.7109375" style="73" customWidth="1"/>
    <col min="22" max="22" width="8.7109375" style="73" customWidth="1"/>
    <col min="23" max="23" width="4.7109375" style="73" customWidth="1"/>
    <col min="24" max="16384" width="9.140625" style="73"/>
  </cols>
  <sheetData>
    <row r="1" spans="1:23" ht="15.75">
      <c r="A1" s="132"/>
      <c r="B1" s="4"/>
      <c r="C1" s="5"/>
      <c r="D1" s="5"/>
      <c r="E1" s="5"/>
      <c r="F1" s="5"/>
      <c r="G1" s="6"/>
      <c r="H1" s="249" t="s">
        <v>23</v>
      </c>
      <c r="I1" s="250"/>
      <c r="J1" s="70"/>
      <c r="K1" s="315"/>
      <c r="L1" s="251"/>
      <c r="M1" s="251"/>
      <c r="N1" s="251"/>
      <c r="O1" s="251"/>
      <c r="P1" s="251"/>
      <c r="Q1" s="249" t="s">
        <v>24</v>
      </c>
      <c r="R1" s="251"/>
      <c r="S1" s="252"/>
      <c r="T1" s="7" t="s">
        <v>25</v>
      </c>
      <c r="U1" s="8"/>
      <c r="V1" s="9"/>
      <c r="W1" s="10"/>
    </row>
    <row r="2" spans="1:23" ht="18.75">
      <c r="A2" s="11" t="s">
        <v>26</v>
      </c>
      <c r="B2" s="12"/>
      <c r="C2" s="13"/>
      <c r="D2" s="13"/>
      <c r="E2" s="13"/>
      <c r="F2" s="13"/>
      <c r="G2" s="14"/>
      <c r="H2" s="569">
        <f>Worksheet!E4</f>
        <v>0</v>
      </c>
      <c r="I2" s="570"/>
      <c r="J2" s="571"/>
      <c r="K2" s="571"/>
      <c r="L2" s="571"/>
      <c r="M2" s="571"/>
      <c r="N2" s="571"/>
      <c r="O2" s="571"/>
      <c r="P2" s="572"/>
      <c r="Q2" s="619">
        <f>AGENCY</f>
        <v>0</v>
      </c>
      <c r="R2" s="620"/>
      <c r="S2" s="621"/>
      <c r="T2" s="15" t="s">
        <v>225</v>
      </c>
      <c r="U2" s="16" t="s">
        <v>27</v>
      </c>
      <c r="V2" s="17" t="s">
        <v>212</v>
      </c>
      <c r="W2" s="18"/>
    </row>
    <row r="3" spans="1:23" ht="18.75">
      <c r="A3" s="19"/>
      <c r="B3" s="20"/>
      <c r="C3" s="21"/>
      <c r="D3" s="21"/>
      <c r="E3" s="21"/>
      <c r="F3" s="21"/>
      <c r="G3" s="21"/>
      <c r="H3" s="632" t="s">
        <v>29</v>
      </c>
      <c r="I3" s="599"/>
      <c r="J3" s="623"/>
      <c r="K3" s="626" t="s">
        <v>30</v>
      </c>
      <c r="L3" s="627"/>
      <c r="M3" s="628"/>
      <c r="N3" s="632" t="s">
        <v>31</v>
      </c>
      <c r="O3" s="623"/>
      <c r="P3" s="632" t="s">
        <v>32</v>
      </c>
      <c r="Q3" s="599"/>
      <c r="R3" s="623"/>
      <c r="S3" s="335" t="s">
        <v>33</v>
      </c>
      <c r="T3" s="22"/>
      <c r="U3" s="14"/>
      <c r="V3" s="22"/>
      <c r="W3" s="18"/>
    </row>
    <row r="4" spans="1:23" ht="18.75">
      <c r="A4" s="23" t="s">
        <v>34</v>
      </c>
      <c r="B4" s="24"/>
      <c r="C4" s="25"/>
      <c r="D4" s="25"/>
      <c r="E4" s="25"/>
      <c r="F4" s="25"/>
      <c r="G4" s="25"/>
      <c r="H4" s="577">
        <f ca="1">TODAY()</f>
        <v>41165</v>
      </c>
      <c r="I4" s="578"/>
      <c r="J4" s="579"/>
      <c r="K4" s="629" t="s">
        <v>165</v>
      </c>
      <c r="L4" s="630"/>
      <c r="M4" s="631"/>
      <c r="N4" s="633">
        <f>Worksheet!K4</f>
        <v>0</v>
      </c>
      <c r="O4" s="634"/>
      <c r="P4" s="316"/>
      <c r="Q4" s="316"/>
      <c r="R4" s="80"/>
      <c r="S4" s="257"/>
      <c r="T4" s="26"/>
      <c r="U4" s="26"/>
      <c r="V4" s="26"/>
      <c r="W4" s="18"/>
    </row>
    <row r="5" spans="1:23" s="213" customFormat="1" ht="11.25" customHeight="1">
      <c r="A5" s="336" t="s">
        <v>36</v>
      </c>
      <c r="B5" s="337"/>
      <c r="C5" s="338" t="s">
        <v>37</v>
      </c>
      <c r="D5" s="338" t="s">
        <v>38</v>
      </c>
      <c r="E5" s="339" t="s">
        <v>39</v>
      </c>
      <c r="F5" s="339" t="s">
        <v>40</v>
      </c>
      <c r="G5" s="338" t="s">
        <v>41</v>
      </c>
      <c r="H5" s="340" t="s">
        <v>42</v>
      </c>
      <c r="I5" s="622" t="s">
        <v>43</v>
      </c>
      <c r="J5" s="623"/>
      <c r="K5" s="585" t="s">
        <v>44</v>
      </c>
      <c r="L5" s="625" t="s">
        <v>139</v>
      </c>
      <c r="M5" s="339" t="s">
        <v>45</v>
      </c>
      <c r="N5" s="338" t="s">
        <v>46</v>
      </c>
      <c r="O5" s="340" t="s">
        <v>47</v>
      </c>
      <c r="P5" s="338" t="s">
        <v>48</v>
      </c>
      <c r="Q5" s="338" t="s">
        <v>49</v>
      </c>
      <c r="R5" s="338" t="s">
        <v>50</v>
      </c>
      <c r="S5" s="341" t="s">
        <v>51</v>
      </c>
      <c r="T5" s="339" t="s">
        <v>52</v>
      </c>
      <c r="U5" s="339" t="s">
        <v>53</v>
      </c>
      <c r="V5" s="339" t="s">
        <v>54</v>
      </c>
      <c r="W5" s="339" t="s">
        <v>55</v>
      </c>
    </row>
    <row r="6" spans="1:23" s="213" customFormat="1" ht="9.75" customHeight="1">
      <c r="A6" s="342"/>
      <c r="B6" s="343"/>
      <c r="C6" s="344"/>
      <c r="D6" s="344"/>
      <c r="E6" s="344"/>
      <c r="F6" s="344"/>
      <c r="G6" s="344"/>
      <c r="H6" s="345"/>
      <c r="I6" s="346" t="s">
        <v>138</v>
      </c>
      <c r="J6" s="348" t="s">
        <v>164</v>
      </c>
      <c r="K6" s="624"/>
      <c r="L6" s="624"/>
      <c r="M6" s="344"/>
      <c r="N6" s="344"/>
      <c r="O6" s="345"/>
      <c r="P6" s="344"/>
      <c r="Q6" s="344"/>
      <c r="R6" s="347" t="s">
        <v>56</v>
      </c>
      <c r="S6" s="345"/>
      <c r="T6" s="344"/>
      <c r="U6" s="344"/>
      <c r="V6" s="344"/>
      <c r="W6" s="344"/>
    </row>
    <row r="7" spans="1:23" s="213" customFormat="1" ht="15.75" customHeight="1">
      <c r="A7" s="321" t="s">
        <v>279</v>
      </c>
      <c r="B7" s="318" t="s">
        <v>278</v>
      </c>
      <c r="C7" s="272"/>
      <c r="D7" s="379" t="s">
        <v>277</v>
      </c>
      <c r="E7" s="272"/>
      <c r="F7" s="273"/>
      <c r="G7" s="319">
        <f>AGENCY</f>
        <v>0</v>
      </c>
      <c r="H7" s="378">
        <f>Worksheet!$H$6</f>
        <v>0</v>
      </c>
      <c r="I7" s="44"/>
      <c r="J7" s="150"/>
      <c r="K7" s="128"/>
      <c r="L7" s="128"/>
      <c r="M7" s="320"/>
      <c r="N7" s="272" t="s">
        <v>373</v>
      </c>
      <c r="O7" s="43"/>
      <c r="P7" s="272"/>
      <c r="Q7" s="272"/>
      <c r="R7" s="280" t="s">
        <v>50</v>
      </c>
      <c r="S7" s="30">
        <f>Worksheet!E48-SUM(S8:S13)</f>
        <v>0</v>
      </c>
      <c r="T7" s="282">
        <v>1324</v>
      </c>
      <c r="U7" s="320"/>
      <c r="V7" s="272"/>
      <c r="W7" s="314">
        <f>FiscalMonth</f>
        <v>0</v>
      </c>
    </row>
    <row r="8" spans="1:23" ht="15.75" customHeight="1">
      <c r="A8" s="321"/>
      <c r="B8" s="353" t="s">
        <v>362</v>
      </c>
      <c r="C8" s="272"/>
      <c r="D8" s="379"/>
      <c r="E8" s="272"/>
      <c r="F8" s="273"/>
      <c r="G8" s="319"/>
      <c r="H8" s="44"/>
      <c r="I8" s="44"/>
      <c r="J8" s="150"/>
      <c r="K8" s="128"/>
      <c r="L8" s="128"/>
      <c r="M8" s="320"/>
      <c r="N8" s="272" t="s">
        <v>368</v>
      </c>
      <c r="O8" s="43"/>
      <c r="P8" s="272"/>
      <c r="Q8" s="272"/>
      <c r="R8" s="280" t="s">
        <v>50</v>
      </c>
      <c r="S8" s="30">
        <f>NET</f>
        <v>0</v>
      </c>
      <c r="T8" s="282">
        <v>5124</v>
      </c>
      <c r="U8" s="320"/>
      <c r="V8" s="272"/>
      <c r="W8" s="380"/>
    </row>
    <row r="9" spans="1:23" ht="15.75" customHeight="1">
      <c r="A9" s="321"/>
      <c r="B9" s="353" t="s">
        <v>363</v>
      </c>
      <c r="C9" s="272"/>
      <c r="D9" s="279"/>
      <c r="E9" s="272"/>
      <c r="F9" s="272"/>
      <c r="G9" s="279"/>
      <c r="H9" s="42"/>
      <c r="I9" s="42"/>
      <c r="J9" s="43"/>
      <c r="K9" s="128"/>
      <c r="L9" s="128"/>
      <c r="M9" s="320"/>
      <c r="N9" s="272" t="s">
        <v>369</v>
      </c>
      <c r="O9" s="43"/>
      <c r="P9" s="272"/>
      <c r="Q9" s="272"/>
      <c r="R9" s="280" t="s">
        <v>50</v>
      </c>
      <c r="S9" s="30">
        <f>SUM(Worksheet!E43:E45)+SUM(Worksheet!E28:E29)</f>
        <v>0</v>
      </c>
      <c r="T9" s="282">
        <v>5187</v>
      </c>
      <c r="U9" s="379"/>
      <c r="V9" s="272"/>
      <c r="W9" s="282"/>
    </row>
    <row r="10" spans="1:23" ht="15.75" customHeight="1">
      <c r="A10" s="322"/>
      <c r="B10" s="271" t="s">
        <v>364</v>
      </c>
      <c r="C10" s="272"/>
      <c r="D10" s="272"/>
      <c r="E10" s="272"/>
      <c r="F10" s="272"/>
      <c r="G10" s="279"/>
      <c r="H10" s="44"/>
      <c r="I10" s="44"/>
      <c r="J10" s="43"/>
      <c r="K10" s="128"/>
      <c r="L10" s="128"/>
      <c r="M10" s="323"/>
      <c r="N10" s="272" t="s">
        <v>370</v>
      </c>
      <c r="O10" s="43"/>
      <c r="P10" s="272"/>
      <c r="Q10" s="272"/>
      <c r="R10" s="280" t="s">
        <v>50</v>
      </c>
      <c r="S10" s="30">
        <f>Worksheet!$E$32</f>
        <v>0</v>
      </c>
      <c r="T10" s="281">
        <v>5181</v>
      </c>
      <c r="U10" s="272"/>
      <c r="V10" s="272"/>
      <c r="W10" s="282"/>
    </row>
    <row r="11" spans="1:23" ht="15.75" customHeight="1">
      <c r="A11" s="322"/>
      <c r="B11" s="271" t="s">
        <v>365</v>
      </c>
      <c r="C11" s="272"/>
      <c r="D11" s="272"/>
      <c r="E11" s="272"/>
      <c r="F11" s="272"/>
      <c r="G11" s="279"/>
      <c r="H11" s="44"/>
      <c r="I11" s="44"/>
      <c r="J11" s="43"/>
      <c r="K11" s="128"/>
      <c r="L11" s="128"/>
      <c r="M11" s="323"/>
      <c r="N11" s="272" t="s">
        <v>226</v>
      </c>
      <c r="O11" s="43"/>
      <c r="P11" s="272"/>
      <c r="Q11" s="272"/>
      <c r="R11" s="280" t="s">
        <v>50</v>
      </c>
      <c r="S11" s="30">
        <f>Worksheet!$E$35</f>
        <v>0</v>
      </c>
      <c r="T11" s="281">
        <v>5188</v>
      </c>
      <c r="U11" s="272"/>
      <c r="V11" s="272"/>
      <c r="W11" s="282"/>
    </row>
    <row r="12" spans="1:23" ht="15.75" customHeight="1">
      <c r="A12" s="322"/>
      <c r="B12" s="271" t="s">
        <v>366</v>
      </c>
      <c r="C12" s="272"/>
      <c r="D12" s="272"/>
      <c r="E12" s="272"/>
      <c r="F12" s="272"/>
      <c r="G12" s="272"/>
      <c r="H12" s="43"/>
      <c r="I12" s="43"/>
      <c r="J12" s="43"/>
      <c r="K12" s="128"/>
      <c r="L12" s="128"/>
      <c r="M12" s="323"/>
      <c r="N12" s="272" t="s">
        <v>371</v>
      </c>
      <c r="O12" s="43"/>
      <c r="P12" s="272"/>
      <c r="Q12" s="272"/>
      <c r="R12" s="280" t="s">
        <v>50</v>
      </c>
      <c r="S12" s="30">
        <f>Worksheet!$E$36</f>
        <v>0</v>
      </c>
      <c r="T12" s="282">
        <v>5189</v>
      </c>
      <c r="U12" s="272"/>
      <c r="V12" s="272"/>
      <c r="W12" s="282"/>
    </row>
    <row r="13" spans="1:23" ht="15.75" customHeight="1">
      <c r="A13" s="322"/>
      <c r="B13" s="318" t="s">
        <v>367</v>
      </c>
      <c r="C13" s="272"/>
      <c r="E13" s="272"/>
      <c r="F13" s="272"/>
      <c r="G13" s="279"/>
      <c r="H13" s="44"/>
      <c r="I13" s="44"/>
      <c r="J13" s="43"/>
      <c r="K13" s="128"/>
      <c r="L13" s="128"/>
      <c r="M13" s="323"/>
      <c r="N13" s="272" t="s">
        <v>372</v>
      </c>
      <c r="O13" s="43"/>
      <c r="P13" s="272"/>
      <c r="Q13" s="272"/>
      <c r="R13" s="280" t="s">
        <v>50</v>
      </c>
      <c r="S13" s="30">
        <f>Worksheet!$F$42+Worksheet!$E$34</f>
        <v>0</v>
      </c>
      <c r="T13" s="281">
        <v>5199</v>
      </c>
      <c r="U13" s="272"/>
      <c r="V13" s="272"/>
      <c r="W13" s="282"/>
    </row>
    <row r="14" spans="1:23" ht="15.75" customHeight="1">
      <c r="A14" s="322"/>
      <c r="B14" s="278"/>
      <c r="C14" s="272"/>
      <c r="D14" s="272"/>
      <c r="E14" s="272"/>
      <c r="F14" s="272"/>
      <c r="G14" s="272"/>
      <c r="H14" s="43"/>
      <c r="I14" s="43"/>
      <c r="J14" s="43"/>
      <c r="K14" s="153"/>
      <c r="L14" s="128"/>
      <c r="M14" s="323"/>
      <c r="N14" s="272"/>
      <c r="O14" s="43"/>
      <c r="P14" s="272"/>
      <c r="Q14" s="272"/>
      <c r="R14" s="280"/>
      <c r="S14" s="30"/>
      <c r="T14" s="282"/>
      <c r="U14" s="272"/>
      <c r="V14" s="272"/>
      <c r="W14" s="282"/>
    </row>
    <row r="15" spans="1:23" ht="15.75" customHeight="1">
      <c r="A15" s="321" t="s">
        <v>276</v>
      </c>
      <c r="B15" s="318" t="s">
        <v>275</v>
      </c>
      <c r="C15" s="272"/>
      <c r="D15" s="379" t="s">
        <v>274</v>
      </c>
      <c r="E15" s="272"/>
      <c r="F15" s="273"/>
      <c r="G15" s="319">
        <f>AGENCY</f>
        <v>0</v>
      </c>
      <c r="H15" s="459">
        <f>Worksheet!H4</f>
        <v>0</v>
      </c>
      <c r="I15" s="459">
        <f>Worksheet!H8</f>
        <v>0</v>
      </c>
      <c r="J15" s="459">
        <f>Worksheet!H10</f>
        <v>0</v>
      </c>
      <c r="K15" s="128">
        <f>SALARY</f>
        <v>0</v>
      </c>
      <c r="L15" s="459">
        <f>Worksheet!C18</f>
        <v>0</v>
      </c>
      <c r="M15" s="276">
        <f>Worksheet!H12</f>
        <v>0</v>
      </c>
      <c r="N15" s="272" t="s">
        <v>140</v>
      </c>
      <c r="O15" s="43"/>
      <c r="P15" s="272"/>
      <c r="Q15" s="272"/>
      <c r="R15" s="280" t="s">
        <v>56</v>
      </c>
      <c r="S15" s="30">
        <f>Worksheet!E18</f>
        <v>0</v>
      </c>
      <c r="T15" s="282"/>
      <c r="U15" s="272"/>
      <c r="V15" s="272"/>
      <c r="W15" s="282"/>
    </row>
    <row r="16" spans="1:23" ht="15.75" customHeight="1">
      <c r="A16" s="321"/>
      <c r="B16" s="278"/>
      <c r="C16" s="272"/>
      <c r="D16" s="279"/>
      <c r="E16" s="272"/>
      <c r="F16" s="272"/>
      <c r="G16" s="279"/>
      <c r="H16" s="42"/>
      <c r="I16" s="42"/>
      <c r="J16" s="43"/>
      <c r="K16" s="128" t="str">
        <f>IF(OVERTIME&gt;0,OVERTIME,"   ")</f>
        <v xml:space="preserve">   </v>
      </c>
      <c r="L16" s="459">
        <f>Worksheet!C19</f>
        <v>0</v>
      </c>
      <c r="M16" s="320"/>
      <c r="N16" s="272" t="s">
        <v>202</v>
      </c>
      <c r="O16" s="43"/>
      <c r="P16" s="272"/>
      <c r="Q16" s="272"/>
      <c r="R16" s="280" t="s">
        <v>56</v>
      </c>
      <c r="S16" s="30">
        <f>Worksheet!E19</f>
        <v>0</v>
      </c>
      <c r="T16" s="282"/>
      <c r="U16" s="272"/>
      <c r="V16" s="272"/>
      <c r="W16" s="282"/>
    </row>
    <row r="17" spans="1:23" ht="15.75" customHeight="1">
      <c r="A17" s="322"/>
      <c r="B17" s="278"/>
      <c r="C17" s="272"/>
      <c r="D17" s="272"/>
      <c r="E17" s="272"/>
      <c r="F17" s="272"/>
      <c r="G17" s="279"/>
      <c r="H17" s="44"/>
      <c r="I17" s="44"/>
      <c r="J17" s="43"/>
      <c r="K17" s="128" t="str">
        <f>IF(CALLBACK&gt;0,CALLBACK,"   ")</f>
        <v xml:space="preserve">   </v>
      </c>
      <c r="L17" s="459">
        <f>Worksheet!C20</f>
        <v>0</v>
      </c>
      <c r="M17" s="323"/>
      <c r="N17" s="272" t="s">
        <v>203</v>
      </c>
      <c r="O17" s="43"/>
      <c r="P17" s="272"/>
      <c r="Q17" s="272"/>
      <c r="R17" s="280" t="s">
        <v>56</v>
      </c>
      <c r="S17" s="30">
        <f>Worksheet!E20</f>
        <v>0</v>
      </c>
      <c r="T17" s="281"/>
      <c r="U17" s="272"/>
      <c r="V17" s="272"/>
      <c r="W17" s="282"/>
    </row>
    <row r="18" spans="1:23" ht="15.75" customHeight="1">
      <c r="A18" s="322"/>
      <c r="B18" s="278"/>
      <c r="C18" s="272"/>
      <c r="D18" s="272"/>
      <c r="E18" s="272"/>
      <c r="F18" s="272"/>
      <c r="G18" s="279"/>
      <c r="H18" s="44"/>
      <c r="I18" s="44"/>
      <c r="J18" s="43"/>
      <c r="K18" s="128" t="str">
        <f>IF(SHIFT&gt;0,SHIFT,"   ")</f>
        <v xml:space="preserve">   </v>
      </c>
      <c r="L18" s="459">
        <f>Worksheet!C21</f>
        <v>0</v>
      </c>
      <c r="M18" s="323"/>
      <c r="N18" s="272" t="s">
        <v>204</v>
      </c>
      <c r="O18" s="43"/>
      <c r="P18" s="272"/>
      <c r="Q18" s="272"/>
      <c r="R18" s="280" t="s">
        <v>56</v>
      </c>
      <c r="S18" s="30">
        <f>Worksheet!E21</f>
        <v>0</v>
      </c>
      <c r="T18" s="281"/>
      <c r="U18" s="282"/>
      <c r="V18" s="282"/>
      <c r="W18" s="282"/>
    </row>
    <row r="19" spans="1:23" ht="15.75">
      <c r="A19" s="322"/>
      <c r="B19" s="278"/>
      <c r="C19" s="272"/>
      <c r="D19" s="272"/>
      <c r="E19" s="272"/>
      <c r="F19" s="272"/>
      <c r="G19" s="272"/>
      <c r="H19" s="43"/>
      <c r="I19" s="43"/>
      <c r="J19" s="43"/>
      <c r="K19" s="128" t="str">
        <f>IF(SHIFTOT&gt;0,SHIFTOT,"    ")</f>
        <v xml:space="preserve">    </v>
      </c>
      <c r="L19" s="459">
        <f>Worksheet!C22</f>
        <v>0</v>
      </c>
      <c r="M19" s="323"/>
      <c r="N19" s="272" t="s">
        <v>223</v>
      </c>
      <c r="O19" s="43"/>
      <c r="P19" s="272"/>
      <c r="Q19" s="272"/>
      <c r="R19" s="280" t="s">
        <v>56</v>
      </c>
      <c r="S19" s="30">
        <f>Worksheet!E22</f>
        <v>0</v>
      </c>
      <c r="T19" s="282"/>
      <c r="U19" s="282"/>
      <c r="V19" s="282"/>
      <c r="W19" s="282"/>
    </row>
    <row r="20" spans="1:23" ht="15.75">
      <c r="A20" s="322"/>
      <c r="B20" s="278"/>
      <c r="C20" s="272"/>
      <c r="E20" s="272"/>
      <c r="F20" s="272"/>
      <c r="G20" s="279"/>
      <c r="H20" s="44"/>
      <c r="I20" s="44"/>
      <c r="J20" s="43"/>
      <c r="K20" s="128" t="str">
        <f>IF(OTHER&gt;0,OTHER,"   ")</f>
        <v xml:space="preserve">   </v>
      </c>
      <c r="L20" s="459">
        <f>Worksheet!C23</f>
        <v>0</v>
      </c>
      <c r="M20" s="323"/>
      <c r="N20" s="272" t="s">
        <v>224</v>
      </c>
      <c r="O20" s="43"/>
      <c r="P20" s="272"/>
      <c r="Q20" s="272"/>
      <c r="R20" s="280" t="s">
        <v>56</v>
      </c>
      <c r="S20" s="30">
        <f>Worksheet!E23</f>
        <v>0</v>
      </c>
      <c r="T20" s="281"/>
      <c r="U20" s="282"/>
      <c r="V20" s="282"/>
      <c r="W20" s="282"/>
    </row>
    <row r="21" spans="1:23" ht="15.75">
      <c r="A21" s="322"/>
      <c r="B21" s="278"/>
      <c r="C21" s="272"/>
      <c r="D21" s="272"/>
      <c r="E21" s="272"/>
      <c r="F21" s="272"/>
      <c r="G21" s="272"/>
      <c r="H21" s="43"/>
      <c r="I21" s="43"/>
      <c r="J21" s="43"/>
      <c r="K21" s="153" t="str">
        <f>Worksheet!B40</f>
        <v>BA</v>
      </c>
      <c r="L21" s="128" t="str">
        <f>IF(Worksheet!C48&gt;0,Worksheet!C48,"   ")</f>
        <v xml:space="preserve">   </v>
      </c>
      <c r="M21" s="323"/>
      <c r="N21" s="272" t="s">
        <v>141</v>
      </c>
      <c r="O21" s="43"/>
      <c r="P21" s="272"/>
      <c r="Q21" s="272"/>
      <c r="R21" s="280" t="s">
        <v>56</v>
      </c>
      <c r="S21" s="30">
        <f>Worksheet!E40</f>
        <v>0</v>
      </c>
      <c r="T21" s="282"/>
      <c r="U21" s="282"/>
      <c r="V21" s="282"/>
      <c r="W21" s="282"/>
    </row>
    <row r="22" spans="1:23" ht="15.75">
      <c r="A22" s="324"/>
      <c r="B22" s="325"/>
      <c r="C22" s="272"/>
      <c r="D22" s="272"/>
      <c r="E22" s="272"/>
      <c r="F22" s="272"/>
      <c r="G22" s="272"/>
      <c r="H22" s="43"/>
      <c r="I22" s="43"/>
      <c r="J22" s="43"/>
      <c r="K22" s="153" t="str">
        <f>RETIRER</f>
        <v>BB</v>
      </c>
      <c r="L22" s="128" t="str">
        <f>IF(Worksheet!C50&gt;0,Worksheet!C50,"   ")</f>
        <v xml:space="preserve">   </v>
      </c>
      <c r="M22" s="323"/>
      <c r="N22" s="326" t="s">
        <v>142</v>
      </c>
      <c r="O22" s="43"/>
      <c r="P22" s="272"/>
      <c r="Q22" s="272"/>
      <c r="R22" s="280" t="s">
        <v>56</v>
      </c>
      <c r="S22" s="30">
        <f>Worksheet!E42</f>
        <v>0</v>
      </c>
      <c r="T22" s="282"/>
      <c r="U22" s="282"/>
      <c r="V22" s="282"/>
      <c r="W22" s="282"/>
    </row>
    <row r="23" spans="1:23" ht="15.75">
      <c r="A23" s="322"/>
      <c r="B23" s="278"/>
      <c r="C23" s="272"/>
      <c r="D23" s="272"/>
      <c r="E23" s="272"/>
      <c r="F23" s="272"/>
      <c r="G23" s="272"/>
      <c r="H23" s="43"/>
      <c r="I23" s="43"/>
      <c r="J23" s="43"/>
      <c r="K23" s="153" t="str">
        <f>MEDAIDER</f>
        <v>BC</v>
      </c>
      <c r="L23" s="128" t="str">
        <f>IF(Worksheet!C51&gt;0,Worksheet!C51,"   ")</f>
        <v xml:space="preserve">   </v>
      </c>
      <c r="M23" s="323"/>
      <c r="N23" s="272" t="s">
        <v>387</v>
      </c>
      <c r="O23" s="43"/>
      <c r="P23" s="272"/>
      <c r="Q23" s="272"/>
      <c r="R23" s="280" t="s">
        <v>56</v>
      </c>
      <c r="S23" s="30">
        <f>Worksheet!E43+INDINS+ACCFUND</f>
        <v>0</v>
      </c>
      <c r="T23" s="282"/>
      <c r="U23" s="282"/>
      <c r="V23" s="282"/>
      <c r="W23" s="282"/>
    </row>
    <row r="24" spans="1:23" ht="15.75">
      <c r="A24" s="327"/>
      <c r="B24" s="284"/>
      <c r="C24" s="272"/>
      <c r="D24" s="272"/>
      <c r="E24" s="272"/>
      <c r="F24" s="272"/>
      <c r="G24" s="272"/>
      <c r="H24" s="43"/>
      <c r="I24" s="43"/>
      <c r="J24" s="43"/>
      <c r="K24" s="153" t="str">
        <f>MEDICAREER</f>
        <v>BH</v>
      </c>
      <c r="L24" s="128" t="str">
        <f>IF(Worksheet!C49&gt;0,Worksheet!C49,"   ")</f>
        <v xml:space="preserve">   </v>
      </c>
      <c r="M24" s="323"/>
      <c r="N24" s="272" t="s">
        <v>143</v>
      </c>
      <c r="O24" s="43"/>
      <c r="P24" s="272"/>
      <c r="Q24" s="272"/>
      <c r="R24" s="280" t="s">
        <v>56</v>
      </c>
      <c r="S24" s="30">
        <f>Worksheet!E41</f>
        <v>0</v>
      </c>
      <c r="T24" s="282"/>
      <c r="U24" s="282"/>
      <c r="V24" s="282"/>
      <c r="W24" s="282"/>
    </row>
    <row r="25" spans="1:23" ht="23.25">
      <c r="A25" s="321" t="s">
        <v>245</v>
      </c>
      <c r="B25" s="278" t="s">
        <v>162</v>
      </c>
      <c r="C25" s="272"/>
      <c r="D25" s="272" t="s">
        <v>156</v>
      </c>
      <c r="E25" s="272"/>
      <c r="F25" s="272"/>
      <c r="G25" s="272"/>
      <c r="H25" s="43"/>
      <c r="I25" s="43"/>
      <c r="J25" s="43"/>
      <c r="K25" s="128" t="str">
        <f>IF(SALARY&gt;0,SALARY,"   ")</f>
        <v xml:space="preserve">   </v>
      </c>
      <c r="L25" s="150">
        <f>L15</f>
        <v>0</v>
      </c>
      <c r="M25" s="323"/>
      <c r="N25" s="272" t="s">
        <v>157</v>
      </c>
      <c r="O25" s="43"/>
      <c r="P25" s="272"/>
      <c r="Q25" s="272"/>
      <c r="R25" s="280" t="s">
        <v>158</v>
      </c>
      <c r="S25" s="30">
        <f>Worksheet!E51</f>
        <v>0</v>
      </c>
      <c r="T25" s="282"/>
      <c r="U25" s="282"/>
      <c r="V25" s="282"/>
      <c r="W25" s="282"/>
    </row>
    <row r="26" spans="1:23" ht="15.75">
      <c r="A26" s="270"/>
      <c r="B26" s="284"/>
      <c r="C26" s="272"/>
      <c r="D26" s="272"/>
      <c r="E26" s="272"/>
      <c r="F26" s="272"/>
      <c r="G26" s="272"/>
      <c r="H26" s="43"/>
      <c r="I26" s="43"/>
      <c r="J26" s="43"/>
      <c r="K26" s="44"/>
      <c r="L26" s="44"/>
      <c r="M26" s="272"/>
      <c r="N26" s="272"/>
      <c r="O26" s="43"/>
      <c r="P26" s="272"/>
      <c r="Q26" s="272"/>
      <c r="R26" s="280"/>
      <c r="S26" s="31"/>
      <c r="T26" s="282"/>
      <c r="U26" s="282"/>
      <c r="V26" s="282"/>
      <c r="W26" s="282"/>
    </row>
    <row r="27" spans="1:23" ht="15.75">
      <c r="A27" s="270"/>
      <c r="B27" s="284"/>
      <c r="C27" s="272"/>
      <c r="D27" s="272"/>
      <c r="E27" s="272"/>
      <c r="F27" s="272"/>
      <c r="G27" s="272"/>
      <c r="H27" s="43"/>
      <c r="I27" s="43"/>
      <c r="J27" s="43"/>
      <c r="K27" s="44"/>
      <c r="L27" s="44"/>
      <c r="M27" s="272"/>
      <c r="N27" s="272"/>
      <c r="O27" s="43"/>
      <c r="P27" s="272"/>
      <c r="Q27" s="272"/>
      <c r="R27" s="280"/>
      <c r="S27" s="31"/>
      <c r="T27" s="282"/>
      <c r="U27" s="282"/>
      <c r="V27" s="282"/>
      <c r="W27" s="282"/>
    </row>
    <row r="28" spans="1:23" ht="15.75">
      <c r="A28" s="270"/>
      <c r="B28" s="284"/>
      <c r="C28" s="272"/>
      <c r="D28" s="272"/>
      <c r="E28" s="272"/>
      <c r="F28" s="272"/>
      <c r="G28" s="272"/>
      <c r="H28" s="43"/>
      <c r="I28" s="43"/>
      <c r="J28" s="43"/>
      <c r="K28" s="44"/>
      <c r="L28" s="44"/>
      <c r="M28" s="272"/>
      <c r="N28" s="272"/>
      <c r="O28" s="43"/>
      <c r="P28" s="272"/>
      <c r="Q28" s="272"/>
      <c r="R28" s="280"/>
      <c r="S28" s="31"/>
      <c r="T28" s="282"/>
      <c r="U28" s="282"/>
      <c r="V28" s="282"/>
      <c r="W28" s="282"/>
    </row>
    <row r="29" spans="1:23" ht="18.75">
      <c r="A29" s="32" t="s">
        <v>57</v>
      </c>
      <c r="B29" s="32" t="s">
        <v>58</v>
      </c>
      <c r="C29" s="33"/>
      <c r="D29" s="33"/>
      <c r="E29" s="33"/>
      <c r="F29" s="33"/>
      <c r="G29" s="33"/>
      <c r="H29" s="33"/>
      <c r="I29" s="33"/>
      <c r="J29" s="453" t="s">
        <v>59</v>
      </c>
      <c r="K29" s="152"/>
      <c r="L29" s="425"/>
      <c r="M29" s="35"/>
      <c r="N29" s="35"/>
      <c r="O29" s="35"/>
      <c r="P29" s="35"/>
      <c r="Q29" s="36" t="s">
        <v>22</v>
      </c>
      <c r="R29" s="37"/>
      <c r="S29" s="38">
        <f>SUM(S7:S28)</f>
        <v>0</v>
      </c>
      <c r="T29" s="39"/>
      <c r="U29" s="40" t="s">
        <v>60</v>
      </c>
      <c r="V29" s="39"/>
      <c r="W29" s="41"/>
    </row>
    <row r="30" spans="1:23" ht="15.75" customHeight="1">
      <c r="A30" s="328" t="s">
        <v>169</v>
      </c>
      <c r="B30" s="286"/>
      <c r="C30" s="287" t="s">
        <v>128</v>
      </c>
      <c r="D30" s="288"/>
      <c r="E30" s="288"/>
      <c r="F30" s="288"/>
      <c r="G30" s="288"/>
      <c r="H30" s="288"/>
      <c r="I30" s="288"/>
      <c r="J30" s="426">
        <f>WARRANT</f>
        <v>0</v>
      </c>
      <c r="K30" s="329"/>
      <c r="L30" s="426" t="str">
        <f>"and reimburse from Account " &amp; Worksheet!$H$6 &amp;" Payroll Revolving Account."</f>
        <v>and reimburse from Account  Payroll Revolving Account.</v>
      </c>
      <c r="M30" s="288"/>
      <c r="N30" s="288"/>
      <c r="O30" s="288"/>
      <c r="P30" s="288"/>
      <c r="Q30" s="288"/>
      <c r="R30" s="288"/>
      <c r="S30" s="290"/>
      <c r="T30" s="158"/>
      <c r="U30" s="158"/>
      <c r="V30" s="158"/>
      <c r="W30" s="169"/>
    </row>
    <row r="31" spans="1:23" ht="18.75">
      <c r="A31" s="328" t="s">
        <v>168</v>
      </c>
      <c r="B31" s="291"/>
      <c r="C31" s="292" t="s">
        <v>124</v>
      </c>
      <c r="D31" s="293"/>
      <c r="E31" s="293"/>
      <c r="F31" s="616">
        <f>Worksheet!E12</f>
        <v>0</v>
      </c>
      <c r="G31" s="617"/>
      <c r="H31" s="617"/>
      <c r="I31" s="617"/>
      <c r="J31" s="617"/>
      <c r="K31" s="617"/>
      <c r="L31" s="617"/>
      <c r="M31" s="617"/>
      <c r="N31" s="617"/>
      <c r="O31" s="617"/>
      <c r="P31" s="617"/>
      <c r="Q31" s="617"/>
      <c r="R31" s="617"/>
      <c r="S31" s="618"/>
      <c r="T31" s="158" t="s">
        <v>61</v>
      </c>
      <c r="U31" s="296"/>
      <c r="V31" s="296"/>
      <c r="W31" s="170"/>
    </row>
    <row r="32" spans="1:23" ht="18.75">
      <c r="A32" s="328" t="s">
        <v>273</v>
      </c>
      <c r="B32" s="291"/>
      <c r="C32" s="292" t="s">
        <v>126</v>
      </c>
      <c r="D32" s="213"/>
      <c r="E32" s="614">
        <f>Worksheet!E8</f>
        <v>0</v>
      </c>
      <c r="F32" s="615"/>
      <c r="G32" s="615"/>
      <c r="H32" s="615"/>
      <c r="I32" s="454"/>
      <c r="J32" s="298" t="s">
        <v>127</v>
      </c>
      <c r="K32" s="298">
        <f>Worksheet!E14</f>
        <v>0</v>
      </c>
      <c r="L32" s="298"/>
      <c r="M32" s="298"/>
      <c r="N32" s="298"/>
      <c r="O32" s="298"/>
      <c r="P32" s="298"/>
      <c r="Q32" s="298"/>
      <c r="R32" s="298"/>
      <c r="S32" s="455"/>
      <c r="T32" s="158" t="s">
        <v>62</v>
      </c>
      <c r="U32" s="296"/>
      <c r="V32" s="296"/>
      <c r="W32" s="170"/>
    </row>
    <row r="33" spans="1:23" ht="16.5" customHeight="1">
      <c r="A33" s="285"/>
      <c r="B33" s="286"/>
      <c r="C33" s="560"/>
      <c r="D33" s="561"/>
      <c r="E33" s="561"/>
      <c r="F33" s="561"/>
      <c r="G33" s="561"/>
      <c r="H33" s="561"/>
      <c r="I33" s="561"/>
      <c r="J33" s="561"/>
      <c r="K33" s="561"/>
      <c r="L33" s="561"/>
      <c r="M33" s="561"/>
      <c r="N33" s="561"/>
      <c r="O33" s="561"/>
      <c r="P33" s="561"/>
      <c r="Q33" s="561"/>
      <c r="R33" s="561"/>
      <c r="S33" s="562"/>
      <c r="T33" s="158"/>
      <c r="U33" s="296"/>
      <c r="V33" s="296"/>
      <c r="W33" s="170"/>
    </row>
    <row r="34" spans="1:23" ht="15.75">
      <c r="A34" s="285"/>
      <c r="B34" s="331"/>
      <c r="C34" s="607" t="s">
        <v>63</v>
      </c>
      <c r="D34" s="608"/>
      <c r="E34" s="608"/>
      <c r="F34" s="608"/>
      <c r="G34" s="608"/>
      <c r="H34" s="609"/>
      <c r="I34" s="607" t="s">
        <v>64</v>
      </c>
      <c r="J34" s="608"/>
      <c r="K34" s="609"/>
      <c r="L34" s="607" t="s">
        <v>65</v>
      </c>
      <c r="M34" s="609"/>
      <c r="N34" s="610" t="s">
        <v>66</v>
      </c>
      <c r="O34" s="611"/>
      <c r="P34" s="611"/>
      <c r="Q34" s="611"/>
      <c r="R34" s="611"/>
      <c r="S34" s="332" t="s">
        <v>65</v>
      </c>
      <c r="T34" s="158"/>
      <c r="U34" s="300"/>
      <c r="V34" s="300"/>
      <c r="W34" s="175"/>
    </row>
    <row r="35" spans="1:23" ht="18.75">
      <c r="A35" s="285"/>
      <c r="B35" s="291"/>
      <c r="C35" s="612">
        <f>Worksheet!E2</f>
        <v>0</v>
      </c>
      <c r="D35" s="571"/>
      <c r="E35" s="571"/>
      <c r="F35" s="571"/>
      <c r="G35" s="571"/>
      <c r="H35" s="572"/>
      <c r="I35" s="606">
        <f>Worksheet!E6</f>
        <v>0</v>
      </c>
      <c r="J35" s="564"/>
      <c r="K35" s="565"/>
      <c r="L35" s="613"/>
      <c r="M35" s="559"/>
      <c r="N35" s="557"/>
      <c r="O35" s="558"/>
      <c r="P35" s="558"/>
      <c r="Q35" s="558"/>
      <c r="R35" s="559"/>
      <c r="S35" s="333"/>
      <c r="T35" s="176"/>
      <c r="U35" s="177"/>
      <c r="V35" s="177"/>
      <c r="W35" s="178"/>
    </row>
    <row r="37" spans="1:23">
      <c r="A37" s="334" t="s">
        <v>280</v>
      </c>
    </row>
  </sheetData>
  <mergeCells count="23">
    <mergeCell ref="E32:H32"/>
    <mergeCell ref="C33:S33"/>
    <mergeCell ref="F31:S31"/>
    <mergeCell ref="H2:P2"/>
    <mergeCell ref="Q2:S2"/>
    <mergeCell ref="I5:J5"/>
    <mergeCell ref="K5:K6"/>
    <mergeCell ref="L5:L6"/>
    <mergeCell ref="K3:M3"/>
    <mergeCell ref="K4:M4"/>
    <mergeCell ref="N3:O3"/>
    <mergeCell ref="N4:O4"/>
    <mergeCell ref="P3:R3"/>
    <mergeCell ref="H3:J3"/>
    <mergeCell ref="H4:J4"/>
    <mergeCell ref="I35:K35"/>
    <mergeCell ref="I34:K34"/>
    <mergeCell ref="C34:H34"/>
    <mergeCell ref="L34:M34"/>
    <mergeCell ref="N34:R34"/>
    <mergeCell ref="C35:H35"/>
    <mergeCell ref="L35:M35"/>
    <mergeCell ref="N35:R35"/>
  </mergeCells>
  <phoneticPr fontId="0" type="noConversion"/>
  <pageMargins left="0" right="0" top="0.5" bottom="0" header="0" footer="0"/>
  <pageSetup scale="67" orientation="landscape" verticalDpi="300" r:id="rId1"/>
  <headerFooter alignWithMargins="0"/>
  <drawing r:id="rId2"/>
</worksheet>
</file>

<file path=xl/worksheets/sheet5.xml><?xml version="1.0" encoding="utf-8"?>
<worksheet xmlns="http://schemas.openxmlformats.org/spreadsheetml/2006/main" xmlns:r="http://schemas.openxmlformats.org/officeDocument/2006/relationships">
  <sheetPr>
    <pageSetUpPr fitToPage="1"/>
  </sheetPr>
  <dimension ref="A1:W35"/>
  <sheetViews>
    <sheetView zoomScale="75" workbookViewId="0">
      <selection activeCell="K4" sqref="K4:N4"/>
    </sheetView>
  </sheetViews>
  <sheetFormatPr defaultRowHeight="12.75"/>
  <cols>
    <col min="1" max="1" width="21.42578125" style="73" customWidth="1"/>
    <col min="2" max="2" width="11.7109375" style="73" customWidth="1"/>
    <col min="3" max="3" width="3.7109375" style="73" customWidth="1"/>
    <col min="4" max="4" width="4.42578125" style="73" customWidth="1"/>
    <col min="5" max="6" width="3.7109375" style="73" customWidth="1"/>
    <col min="7" max="9" width="6.7109375" style="73" customWidth="1"/>
    <col min="10" max="10" width="13.7109375" style="73" customWidth="1"/>
    <col min="11" max="12" width="9.7109375" style="73" customWidth="1"/>
    <col min="13" max="13" width="9" style="73" customWidth="1"/>
    <col min="14" max="14" width="14.140625" style="73" customWidth="1"/>
    <col min="15" max="15" width="12.7109375" style="73" customWidth="1"/>
    <col min="16" max="17" width="7.7109375" style="73" customWidth="1"/>
    <col min="18" max="18" width="3.7109375" style="73" customWidth="1"/>
    <col min="19" max="19" width="15.7109375" style="73" customWidth="1"/>
    <col min="20" max="20" width="7.7109375" style="73" customWidth="1"/>
    <col min="21" max="21" width="8.7109375" style="73" customWidth="1"/>
    <col min="22" max="22" width="10.42578125" style="73" customWidth="1"/>
    <col min="23" max="23" width="7.140625" style="73" customWidth="1"/>
    <col min="24" max="16384" width="9.140625" style="73"/>
  </cols>
  <sheetData>
    <row r="1" spans="1:23" ht="15.75">
      <c r="A1" s="3"/>
      <c r="B1" s="4"/>
      <c r="C1" s="5"/>
      <c r="D1" s="5"/>
      <c r="E1" s="5"/>
      <c r="F1" s="5"/>
      <c r="G1" s="6"/>
      <c r="H1" s="249" t="s">
        <v>23</v>
      </c>
      <c r="I1" s="250"/>
      <c r="J1" s="70"/>
      <c r="K1" s="251"/>
      <c r="L1" s="251"/>
      <c r="M1" s="251"/>
      <c r="N1" s="251"/>
      <c r="O1" s="251"/>
      <c r="P1" s="251"/>
      <c r="Q1" s="249" t="s">
        <v>24</v>
      </c>
      <c r="R1" s="251"/>
      <c r="S1" s="252"/>
      <c r="T1" s="7" t="s">
        <v>25</v>
      </c>
      <c r="U1" s="8"/>
      <c r="V1" s="9"/>
      <c r="W1" s="10"/>
    </row>
    <row r="2" spans="1:23" ht="18.75">
      <c r="A2" s="11" t="s">
        <v>26</v>
      </c>
      <c r="B2" s="12"/>
      <c r="C2" s="13"/>
      <c r="D2" s="13"/>
      <c r="E2" s="13"/>
      <c r="F2" s="13"/>
      <c r="G2" s="14"/>
      <c r="H2" s="569">
        <f>Worksheet!E4</f>
        <v>0</v>
      </c>
      <c r="I2" s="570"/>
      <c r="J2" s="571"/>
      <c r="K2" s="571"/>
      <c r="L2" s="571"/>
      <c r="M2" s="571"/>
      <c r="N2" s="571"/>
      <c r="O2" s="571"/>
      <c r="P2" s="572"/>
      <c r="Q2" s="619">
        <f>Worksheet!H2</f>
        <v>0</v>
      </c>
      <c r="R2" s="620"/>
      <c r="S2" s="621"/>
      <c r="T2" s="15" t="s">
        <v>248</v>
      </c>
      <c r="U2" s="16" t="s">
        <v>27</v>
      </c>
      <c r="V2" s="17" t="s">
        <v>247</v>
      </c>
      <c r="W2" s="18"/>
    </row>
    <row r="3" spans="1:23" ht="18.75">
      <c r="A3" s="19"/>
      <c r="B3" s="20"/>
      <c r="C3" s="21"/>
      <c r="D3" s="21"/>
      <c r="E3" s="21"/>
      <c r="F3" s="21"/>
      <c r="G3" s="21"/>
      <c r="H3" s="336" t="s">
        <v>29</v>
      </c>
      <c r="I3" s="337"/>
      <c r="J3" s="364"/>
      <c r="K3" s="337" t="s">
        <v>30</v>
      </c>
      <c r="L3" s="337"/>
      <c r="M3" s="288"/>
      <c r="N3" s="365"/>
      <c r="O3" s="335" t="s">
        <v>31</v>
      </c>
      <c r="P3" s="337" t="s">
        <v>32</v>
      </c>
      <c r="Q3" s="288"/>
      <c r="R3" s="290"/>
      <c r="S3" s="335" t="s">
        <v>33</v>
      </c>
      <c r="T3" s="22"/>
      <c r="U3" s="14"/>
      <c r="V3" s="22"/>
      <c r="W3" s="18"/>
    </row>
    <row r="4" spans="1:23" ht="18.75">
      <c r="A4" s="23" t="s">
        <v>34</v>
      </c>
      <c r="B4" s="24"/>
      <c r="C4" s="25"/>
      <c r="D4" s="25"/>
      <c r="E4" s="25"/>
      <c r="F4" s="25"/>
      <c r="G4" s="25"/>
      <c r="H4" s="577">
        <f ca="1">TODAY()</f>
        <v>41165</v>
      </c>
      <c r="I4" s="578"/>
      <c r="J4" s="579"/>
      <c r="K4" s="658" t="s">
        <v>35</v>
      </c>
      <c r="L4" s="659"/>
      <c r="M4" s="659"/>
      <c r="N4" s="660"/>
      <c r="O4" s="351"/>
      <c r="P4" s="316"/>
      <c r="Q4" s="316"/>
      <c r="R4" s="80"/>
      <c r="S4" s="257"/>
      <c r="T4" s="26"/>
      <c r="U4" s="26"/>
      <c r="V4" s="26"/>
      <c r="W4" s="18"/>
    </row>
    <row r="5" spans="1:23">
      <c r="A5" s="254" t="s">
        <v>36</v>
      </c>
      <c r="B5" s="258"/>
      <c r="C5" s="259" t="s">
        <v>37</v>
      </c>
      <c r="D5" s="259" t="s">
        <v>38</v>
      </c>
      <c r="E5" s="260" t="s">
        <v>39</v>
      </c>
      <c r="F5" s="260" t="s">
        <v>40</v>
      </c>
      <c r="G5" s="259" t="s">
        <v>41</v>
      </c>
      <c r="H5" s="27" t="s">
        <v>42</v>
      </c>
      <c r="I5" s="583" t="s">
        <v>43</v>
      </c>
      <c r="J5" s="584"/>
      <c r="K5" s="655" t="s">
        <v>44</v>
      </c>
      <c r="L5" s="657" t="s">
        <v>139</v>
      </c>
      <c r="M5" s="260" t="s">
        <v>45</v>
      </c>
      <c r="N5" s="259" t="s">
        <v>46</v>
      </c>
      <c r="O5" s="27" t="s">
        <v>47</v>
      </c>
      <c r="P5" s="259" t="s">
        <v>48</v>
      </c>
      <c r="Q5" s="259" t="s">
        <v>49</v>
      </c>
      <c r="R5" s="259" t="s">
        <v>50</v>
      </c>
      <c r="S5" s="28" t="s">
        <v>51</v>
      </c>
      <c r="T5" s="260" t="s">
        <v>52</v>
      </c>
      <c r="U5" s="259" t="s">
        <v>53</v>
      </c>
      <c r="V5" s="259" t="s">
        <v>54</v>
      </c>
      <c r="W5" s="259" t="s">
        <v>55</v>
      </c>
    </row>
    <row r="6" spans="1:23">
      <c r="A6" s="263"/>
      <c r="B6" s="264"/>
      <c r="C6" s="265"/>
      <c r="D6" s="265"/>
      <c r="E6" s="265"/>
      <c r="F6" s="265"/>
      <c r="G6" s="265"/>
      <c r="H6" s="29"/>
      <c r="I6" s="228" t="s">
        <v>138</v>
      </c>
      <c r="J6" s="229" t="s">
        <v>164</v>
      </c>
      <c r="K6" s="656"/>
      <c r="L6" s="656"/>
      <c r="M6" s="265"/>
      <c r="N6" s="265"/>
      <c r="O6" s="29"/>
      <c r="P6" s="265"/>
      <c r="Q6" s="265"/>
      <c r="R6" s="317" t="s">
        <v>56</v>
      </c>
      <c r="S6" s="29"/>
      <c r="T6" s="265"/>
      <c r="U6" s="265"/>
      <c r="V6" s="265"/>
      <c r="W6" s="265"/>
    </row>
    <row r="7" spans="1:23" ht="15.75">
      <c r="A7" s="352" t="s">
        <v>246</v>
      </c>
      <c r="B7" s="384" t="s">
        <v>284</v>
      </c>
      <c r="C7" s="272"/>
      <c r="D7" s="379" t="s">
        <v>283</v>
      </c>
      <c r="E7" s="272"/>
      <c r="F7" s="272"/>
      <c r="G7" s="319">
        <f>Worksheet!H2</f>
        <v>0</v>
      </c>
      <c r="H7" s="378">
        <f>Worksheet!$H$6</f>
        <v>0</v>
      </c>
      <c r="I7" s="44"/>
      <c r="J7" s="44"/>
      <c r="K7" s="128"/>
      <c r="L7" s="128"/>
      <c r="M7" s="320"/>
      <c r="N7" s="272"/>
      <c r="O7" s="43"/>
      <c r="P7" s="272"/>
      <c r="Q7" s="272"/>
      <c r="R7" s="280" t="s">
        <v>56</v>
      </c>
      <c r="S7" s="30">
        <f>Worksheet!F42+Worksheet!E34</f>
        <v>0</v>
      </c>
      <c r="T7" s="362">
        <v>5199</v>
      </c>
      <c r="U7" s="282"/>
      <c r="V7" s="320" t="str">
        <f>IF(Worksheet!K2&gt;0,Worksheet!K2,"    ")</f>
        <v xml:space="preserve">    </v>
      </c>
      <c r="W7" s="383">
        <f>FiscalMonth</f>
        <v>0</v>
      </c>
    </row>
    <row r="8" spans="1:23" ht="15.75">
      <c r="A8" s="277"/>
      <c r="B8" s="278"/>
      <c r="C8" s="272"/>
      <c r="D8" s="279"/>
      <c r="E8" s="272"/>
      <c r="F8" s="272"/>
      <c r="G8" s="279"/>
      <c r="H8" s="42"/>
      <c r="I8" s="42"/>
      <c r="J8" s="43"/>
      <c r="K8" s="153"/>
      <c r="L8" s="128"/>
      <c r="M8" s="272"/>
      <c r="N8" s="272"/>
      <c r="O8" s="43"/>
      <c r="P8" s="272"/>
      <c r="Q8" s="272"/>
      <c r="R8" s="280"/>
      <c r="S8" s="30"/>
      <c r="T8" s="281"/>
      <c r="U8" s="282"/>
      <c r="V8" s="282"/>
      <c r="W8" s="282"/>
    </row>
    <row r="9" spans="1:23" ht="15.75">
      <c r="A9" s="277"/>
      <c r="B9" s="278"/>
      <c r="C9" s="272"/>
      <c r="D9" s="279"/>
      <c r="E9" s="272"/>
      <c r="F9" s="272"/>
      <c r="G9" s="279"/>
      <c r="H9" s="42"/>
      <c r="I9" s="42"/>
      <c r="J9" s="43"/>
      <c r="K9" s="240"/>
      <c r="L9" s="128"/>
      <c r="M9" s="272"/>
      <c r="N9" s="326"/>
      <c r="O9" s="43"/>
      <c r="P9" s="272"/>
      <c r="Q9" s="272"/>
      <c r="R9" s="280"/>
      <c r="S9" s="30"/>
      <c r="T9" s="281"/>
      <c r="U9" s="282"/>
      <c r="V9" s="282"/>
      <c r="W9" s="282"/>
    </row>
    <row r="10" spans="1:23" ht="15.75">
      <c r="A10" s="270"/>
      <c r="B10" s="284"/>
      <c r="C10" s="272"/>
      <c r="D10" s="272"/>
      <c r="E10" s="272"/>
      <c r="F10" s="272"/>
      <c r="G10" s="272"/>
      <c r="H10" s="43"/>
      <c r="I10" s="43"/>
      <c r="J10" s="43"/>
      <c r="K10" s="44"/>
      <c r="L10" s="44"/>
      <c r="M10" s="272"/>
      <c r="N10" s="272"/>
      <c r="O10" s="43"/>
      <c r="P10" s="272"/>
      <c r="Q10" s="272"/>
      <c r="R10" s="280"/>
      <c r="S10" s="30"/>
      <c r="T10" s="282"/>
      <c r="U10" s="282"/>
      <c r="V10" s="282"/>
      <c r="W10" s="282"/>
    </row>
    <row r="11" spans="1:23" ht="15.75">
      <c r="A11" s="270"/>
      <c r="B11" s="284"/>
      <c r="C11" s="272"/>
      <c r="D11" s="272"/>
      <c r="E11" s="272"/>
      <c r="F11" s="272"/>
      <c r="G11" s="272" t="s">
        <v>72</v>
      </c>
      <c r="H11" s="385" t="s">
        <v>285</v>
      </c>
      <c r="I11" s="43"/>
      <c r="J11" s="43"/>
      <c r="K11" s="44"/>
      <c r="L11" s="44"/>
      <c r="M11" s="272"/>
      <c r="N11" s="272" t="s">
        <v>73</v>
      </c>
      <c r="O11" s="43"/>
      <c r="P11" s="272"/>
      <c r="Q11" s="272"/>
      <c r="R11" s="280" t="s">
        <v>50</v>
      </c>
      <c r="S11" s="30">
        <f>Worksheet!F42</f>
        <v>0</v>
      </c>
      <c r="T11" s="282"/>
      <c r="U11" s="282"/>
      <c r="V11" s="282"/>
      <c r="W11" s="282"/>
    </row>
    <row r="12" spans="1:23" ht="15.75">
      <c r="A12" s="270"/>
      <c r="B12" s="284"/>
      <c r="C12" s="272"/>
      <c r="D12" s="272"/>
      <c r="E12" s="272"/>
      <c r="F12" s="272"/>
      <c r="G12" s="379" t="s">
        <v>72</v>
      </c>
      <c r="H12" s="44" t="s">
        <v>161</v>
      </c>
      <c r="I12" s="43"/>
      <c r="J12" s="43"/>
      <c r="K12" s="44"/>
      <c r="L12" s="44"/>
      <c r="M12" s="272"/>
      <c r="N12" s="379" t="s">
        <v>160</v>
      </c>
      <c r="O12" s="43"/>
      <c r="P12" s="272"/>
      <c r="Q12" s="272"/>
      <c r="R12" s="280" t="s">
        <v>50</v>
      </c>
      <c r="S12" s="31">
        <f>Worksheet!E34</f>
        <v>0</v>
      </c>
      <c r="T12" s="282"/>
      <c r="U12" s="282"/>
      <c r="V12" s="282"/>
      <c r="W12" s="282"/>
    </row>
    <row r="13" spans="1:23" ht="15.75">
      <c r="A13" s="270"/>
      <c r="B13" s="284"/>
      <c r="C13" s="272"/>
      <c r="D13" s="272"/>
      <c r="E13" s="272"/>
      <c r="F13" s="272"/>
      <c r="G13" s="272"/>
      <c r="H13" s="43"/>
      <c r="I13" s="43"/>
      <c r="J13" s="43"/>
      <c r="K13" s="43"/>
      <c r="L13" s="43"/>
      <c r="M13" s="272"/>
      <c r="N13" s="272"/>
      <c r="O13" s="43"/>
      <c r="P13" s="272"/>
      <c r="Q13" s="272"/>
      <c r="R13" s="280"/>
      <c r="S13" s="31"/>
      <c r="T13" s="282"/>
      <c r="U13" s="282"/>
      <c r="V13" s="282"/>
      <c r="W13" s="282"/>
    </row>
    <row r="14" spans="1:23" ht="15.75">
      <c r="A14" s="270"/>
      <c r="B14" s="284"/>
      <c r="C14" s="272"/>
      <c r="D14" s="272"/>
      <c r="E14" s="272"/>
      <c r="F14" s="272"/>
      <c r="G14" s="272"/>
      <c r="H14" s="43"/>
      <c r="I14" s="43"/>
      <c r="J14" s="43"/>
      <c r="K14" s="43"/>
      <c r="L14" s="43"/>
      <c r="M14" s="272"/>
      <c r="N14" s="272"/>
      <c r="O14" s="43"/>
      <c r="P14" s="272"/>
      <c r="Q14" s="272"/>
      <c r="R14" s="280"/>
      <c r="S14" s="31"/>
      <c r="T14" s="282"/>
      <c r="U14" s="282"/>
      <c r="V14" s="282"/>
      <c r="W14" s="282"/>
    </row>
    <row r="15" spans="1:23" ht="15.75">
      <c r="A15" s="270"/>
      <c r="B15" s="284"/>
      <c r="C15" s="272"/>
      <c r="D15" s="272"/>
      <c r="E15" s="272"/>
      <c r="F15" s="272"/>
      <c r="G15" s="272"/>
      <c r="H15" s="43"/>
      <c r="I15" s="43"/>
      <c r="J15" s="43"/>
      <c r="K15" s="43"/>
      <c r="L15" s="43"/>
      <c r="M15" s="272"/>
      <c r="N15" s="272"/>
      <c r="O15" s="43"/>
      <c r="P15" s="272"/>
      <c r="Q15" s="272"/>
      <c r="R15" s="280"/>
      <c r="S15" s="31"/>
      <c r="T15" s="282"/>
      <c r="U15" s="282"/>
      <c r="V15" s="282"/>
      <c r="W15" s="282"/>
    </row>
    <row r="16" spans="1:23" ht="15.75">
      <c r="A16" s="270"/>
      <c r="B16" s="284"/>
      <c r="C16" s="272"/>
      <c r="D16" s="272"/>
      <c r="E16" s="272"/>
      <c r="F16" s="272"/>
      <c r="G16" s="272"/>
      <c r="H16" s="43"/>
      <c r="I16" s="43"/>
      <c r="J16" s="43"/>
      <c r="K16" s="43"/>
      <c r="L16" s="43"/>
      <c r="M16" s="272"/>
      <c r="N16" s="272"/>
      <c r="O16" s="43"/>
      <c r="P16" s="272"/>
      <c r="Q16" s="272"/>
      <c r="R16" s="280"/>
      <c r="S16" s="31"/>
      <c r="T16" s="282"/>
      <c r="U16" s="282"/>
      <c r="V16" s="282"/>
      <c r="W16" s="282"/>
    </row>
    <row r="17" spans="1:23" ht="15.75">
      <c r="A17" s="270"/>
      <c r="B17" s="284"/>
      <c r="C17" s="272"/>
      <c r="D17" s="272"/>
      <c r="E17" s="272"/>
      <c r="F17" s="272"/>
      <c r="G17" s="272"/>
      <c r="H17" s="43"/>
      <c r="I17" s="43"/>
      <c r="J17" s="43"/>
      <c r="K17" s="43"/>
      <c r="L17" s="43"/>
      <c r="M17" s="272"/>
      <c r="N17" s="272"/>
      <c r="O17" s="43"/>
      <c r="P17" s="272"/>
      <c r="Q17" s="272"/>
      <c r="R17" s="280"/>
      <c r="S17" s="31"/>
      <c r="T17" s="282"/>
      <c r="U17" s="282"/>
      <c r="V17" s="282"/>
      <c r="W17" s="282"/>
    </row>
    <row r="18" spans="1:23" ht="15.75">
      <c r="A18" s="270"/>
      <c r="B18" s="284"/>
      <c r="C18" s="272"/>
      <c r="D18" s="272"/>
      <c r="E18" s="272"/>
      <c r="F18" s="272"/>
      <c r="G18" s="272"/>
      <c r="H18" s="43"/>
      <c r="I18" s="43"/>
      <c r="J18" s="43"/>
      <c r="K18" s="43"/>
      <c r="L18" s="43"/>
      <c r="M18" s="272"/>
      <c r="N18" s="272"/>
      <c r="O18" s="43"/>
      <c r="P18" s="272"/>
      <c r="Q18" s="272"/>
      <c r="R18" s="280"/>
      <c r="S18" s="31"/>
      <c r="T18" s="282"/>
      <c r="U18" s="282"/>
      <c r="V18" s="282"/>
      <c r="W18" s="282"/>
    </row>
    <row r="19" spans="1:23" ht="15.75">
      <c r="A19" s="270"/>
      <c r="B19" s="284"/>
      <c r="C19" s="272"/>
      <c r="D19" s="272"/>
      <c r="E19" s="272"/>
      <c r="F19" s="272"/>
      <c r="G19" s="272"/>
      <c r="H19" s="43"/>
      <c r="I19" s="43"/>
      <c r="J19" s="43"/>
      <c r="K19" s="43"/>
      <c r="L19" s="43"/>
      <c r="M19" s="272"/>
      <c r="N19" s="272"/>
      <c r="O19" s="43"/>
      <c r="P19" s="272"/>
      <c r="Q19" s="272"/>
      <c r="R19" s="280"/>
      <c r="S19" s="31"/>
      <c r="T19" s="282"/>
      <c r="U19" s="282"/>
      <c r="V19" s="282"/>
      <c r="W19" s="282"/>
    </row>
    <row r="20" spans="1:23" ht="15.75">
      <c r="A20" s="270"/>
      <c r="B20" s="284"/>
      <c r="C20" s="272"/>
      <c r="D20" s="272"/>
      <c r="E20" s="272"/>
      <c r="F20" s="272"/>
      <c r="G20" s="272"/>
      <c r="H20" s="43"/>
      <c r="I20" s="43"/>
      <c r="J20" s="43"/>
      <c r="K20" s="43"/>
      <c r="L20" s="43"/>
      <c r="M20" s="272"/>
      <c r="N20" s="272"/>
      <c r="O20" s="43"/>
      <c r="P20" s="272"/>
      <c r="Q20" s="272"/>
      <c r="R20" s="280"/>
      <c r="S20" s="31"/>
      <c r="T20" s="282"/>
      <c r="U20" s="282"/>
      <c r="V20" s="282"/>
      <c r="W20" s="282"/>
    </row>
    <row r="21" spans="1:23" ht="15.75">
      <c r="A21" s="270"/>
      <c r="B21" s="284"/>
      <c r="C21" s="272"/>
      <c r="D21" s="272"/>
      <c r="E21" s="272"/>
      <c r="F21" s="272"/>
      <c r="G21" s="272"/>
      <c r="H21" s="43"/>
      <c r="I21" s="43"/>
      <c r="J21" s="43"/>
      <c r="K21" s="43"/>
      <c r="L21" s="43"/>
      <c r="M21" s="272"/>
      <c r="N21" s="272"/>
      <c r="O21" s="43"/>
      <c r="P21" s="272"/>
      <c r="Q21" s="272"/>
      <c r="R21" s="280"/>
      <c r="S21" s="31"/>
      <c r="T21" s="282"/>
      <c r="U21" s="282"/>
      <c r="V21" s="282"/>
      <c r="W21" s="282"/>
    </row>
    <row r="22" spans="1:23" ht="15.75">
      <c r="A22" s="270"/>
      <c r="B22" s="284"/>
      <c r="C22" s="272"/>
      <c r="D22" s="272"/>
      <c r="E22" s="272"/>
      <c r="F22" s="272"/>
      <c r="G22" s="272"/>
      <c r="H22" s="43"/>
      <c r="I22" s="43"/>
      <c r="J22" s="43"/>
      <c r="K22" s="43"/>
      <c r="L22" s="43"/>
      <c r="M22" s="272"/>
      <c r="N22" s="272"/>
      <c r="O22" s="43"/>
      <c r="P22" s="272"/>
      <c r="Q22" s="272"/>
      <c r="R22" s="280"/>
      <c r="S22" s="31"/>
      <c r="T22" s="282"/>
      <c r="U22" s="282"/>
      <c r="V22" s="282"/>
      <c r="W22" s="282"/>
    </row>
    <row r="23" spans="1:23" ht="15.75">
      <c r="A23" s="270"/>
      <c r="B23" s="284"/>
      <c r="C23" s="272"/>
      <c r="D23" s="272"/>
      <c r="E23" s="272"/>
      <c r="F23" s="272"/>
      <c r="G23" s="272"/>
      <c r="H23" s="43"/>
      <c r="I23" s="43"/>
      <c r="J23" s="43"/>
      <c r="K23" s="43"/>
      <c r="L23" s="43"/>
      <c r="M23" s="272"/>
      <c r="N23" s="272"/>
      <c r="O23" s="43"/>
      <c r="P23" s="272"/>
      <c r="Q23" s="272"/>
      <c r="R23" s="280"/>
      <c r="S23" s="31"/>
      <c r="T23" s="282"/>
      <c r="U23" s="282"/>
      <c r="V23" s="282"/>
      <c r="W23" s="282"/>
    </row>
    <row r="24" spans="1:23" ht="15.75">
      <c r="A24" s="270"/>
      <c r="B24" s="284"/>
      <c r="C24" s="272"/>
      <c r="D24" s="272"/>
      <c r="E24" s="272"/>
      <c r="F24" s="272"/>
      <c r="G24" s="272"/>
      <c r="H24" s="43"/>
      <c r="I24" s="43"/>
      <c r="J24" s="43"/>
      <c r="K24" s="43"/>
      <c r="L24" s="43"/>
      <c r="M24" s="272"/>
      <c r="N24" s="272"/>
      <c r="O24" s="43"/>
      <c r="P24" s="272"/>
      <c r="Q24" s="272"/>
      <c r="R24" s="280"/>
      <c r="S24" s="31"/>
      <c r="T24" s="282"/>
      <c r="U24" s="282"/>
      <c r="V24" s="282"/>
      <c r="W24" s="282"/>
    </row>
    <row r="25" spans="1:23" ht="15.75">
      <c r="A25" s="270"/>
      <c r="B25" s="284"/>
      <c r="C25" s="272"/>
      <c r="D25" s="272"/>
      <c r="E25" s="272"/>
      <c r="F25" s="272"/>
      <c r="G25" s="272"/>
      <c r="H25" s="43"/>
      <c r="I25" s="43"/>
      <c r="J25" s="43"/>
      <c r="K25" s="43"/>
      <c r="L25" s="43"/>
      <c r="M25" s="272"/>
      <c r="N25" s="272"/>
      <c r="O25" s="43"/>
      <c r="P25" s="272"/>
      <c r="Q25" s="272"/>
      <c r="R25" s="280"/>
      <c r="S25" s="31"/>
      <c r="T25" s="282"/>
      <c r="U25" s="282"/>
      <c r="V25" s="282"/>
      <c r="W25" s="282"/>
    </row>
    <row r="26" spans="1:23" ht="15.75">
      <c r="A26" s="270"/>
      <c r="B26" s="284"/>
      <c r="C26" s="272"/>
      <c r="D26" s="272"/>
      <c r="E26" s="272"/>
      <c r="F26" s="272"/>
      <c r="G26" s="272"/>
      <c r="H26" s="43"/>
      <c r="I26" s="43"/>
      <c r="J26" s="43"/>
      <c r="K26" s="43"/>
      <c r="L26" s="43"/>
      <c r="M26" s="272"/>
      <c r="N26" s="272"/>
      <c r="O26" s="43"/>
      <c r="P26" s="272"/>
      <c r="Q26" s="272"/>
      <c r="R26" s="280"/>
      <c r="S26" s="31"/>
      <c r="T26" s="282"/>
      <c r="U26" s="282"/>
      <c r="V26" s="282"/>
      <c r="W26" s="282"/>
    </row>
    <row r="27" spans="1:23" ht="15.75">
      <c r="A27" s="270"/>
      <c r="B27" s="284"/>
      <c r="C27" s="272"/>
      <c r="D27" s="272"/>
      <c r="E27" s="272"/>
      <c r="F27" s="272"/>
      <c r="G27" s="272"/>
      <c r="H27" s="43"/>
      <c r="I27" s="43"/>
      <c r="J27" s="43"/>
      <c r="K27" s="43"/>
      <c r="L27" s="43"/>
      <c r="M27" s="272"/>
      <c r="N27" s="272"/>
      <c r="O27" s="43"/>
      <c r="P27" s="272"/>
      <c r="Q27" s="272"/>
      <c r="R27" s="280"/>
      <c r="S27" s="31"/>
      <c r="T27" s="282"/>
      <c r="U27" s="282"/>
      <c r="V27" s="282"/>
      <c r="W27" s="282"/>
    </row>
    <row r="28" spans="1:23" ht="18.75">
      <c r="A28" s="32" t="s">
        <v>57</v>
      </c>
      <c r="B28" s="32" t="s">
        <v>58</v>
      </c>
      <c r="C28" s="33"/>
      <c r="D28" s="33"/>
      <c r="E28" s="33"/>
      <c r="F28" s="33"/>
      <c r="G28" s="33"/>
      <c r="H28" s="33"/>
      <c r="I28" s="33"/>
      <c r="J28" s="34" t="s">
        <v>59</v>
      </c>
      <c r="K28" s="35"/>
      <c r="L28" s="35"/>
      <c r="M28" s="35"/>
      <c r="N28" s="35"/>
      <c r="O28" s="35"/>
      <c r="P28" s="35"/>
      <c r="Q28" s="36" t="s">
        <v>22</v>
      </c>
      <c r="R28" s="37"/>
      <c r="S28" s="38">
        <f>SUM(S7:S9)</f>
        <v>0</v>
      </c>
      <c r="T28" s="39"/>
      <c r="U28" s="40" t="s">
        <v>60</v>
      </c>
      <c r="V28" s="39"/>
      <c r="W28" s="41"/>
    </row>
    <row r="29" spans="1:23" ht="15.75" customHeight="1">
      <c r="A29" s="285"/>
      <c r="B29" s="286"/>
      <c r="C29" s="287" t="s">
        <v>128</v>
      </c>
      <c r="D29" s="288"/>
      <c r="E29" s="288"/>
      <c r="F29" s="288"/>
      <c r="G29" s="288"/>
      <c r="H29" s="288"/>
      <c r="I29" s="288"/>
      <c r="J29" s="354">
        <f>Worksheet!E10</f>
        <v>0</v>
      </c>
      <c r="K29" s="288" t="s">
        <v>250</v>
      </c>
      <c r="L29" s="369" t="str">
        <f>IF(Worksheet!K6&gt;0,Worksheet!K6,"    ")</f>
        <v xml:space="preserve">    </v>
      </c>
      <c r="M29" s="288"/>
      <c r="N29" s="288"/>
      <c r="O29" s="288"/>
      <c r="P29" s="288"/>
      <c r="Q29" s="288"/>
      <c r="R29" s="288"/>
      <c r="S29" s="290"/>
      <c r="T29" s="158"/>
      <c r="U29" s="158"/>
      <c r="V29" s="158"/>
      <c r="W29" s="159"/>
    </row>
    <row r="30" spans="1:23" ht="18.75">
      <c r="A30" s="285">
        <f>Worksheet!K4</f>
        <v>0</v>
      </c>
      <c r="B30" s="461">
        <f>DATE</f>
        <v>0</v>
      </c>
      <c r="C30" s="292" t="s">
        <v>124</v>
      </c>
      <c r="D30" s="293"/>
      <c r="E30" s="293"/>
      <c r="F30" s="651">
        <f>Worksheet!E12</f>
        <v>0</v>
      </c>
      <c r="G30" s="652"/>
      <c r="H30" s="652"/>
      <c r="I30" s="355"/>
      <c r="J30" s="298" t="s">
        <v>125</v>
      </c>
      <c r="K30" s="653" t="str">
        <f>IF(Worksheet!J12&gt;0,Worksheet!J12,"   ")</f>
        <v xml:space="preserve">   </v>
      </c>
      <c r="L30" s="654"/>
      <c r="M30" s="654"/>
      <c r="N30" s="294"/>
      <c r="O30" s="294"/>
      <c r="P30" s="294"/>
      <c r="Q30" s="294"/>
      <c r="R30" s="294"/>
      <c r="S30" s="295"/>
      <c r="T30" s="160" t="s">
        <v>167</v>
      </c>
      <c r="U30" s="160"/>
      <c r="V30" s="161"/>
      <c r="W30" s="159"/>
    </row>
    <row r="31" spans="1:23" ht="37.5" customHeight="1">
      <c r="A31" s="285" t="str">
        <f>'Reverse Expenditure JV'!K4</f>
        <v>Agency specified</v>
      </c>
      <c r="B31" s="461">
        <f ca="1">'Reverse Expenditure JV'!H4</f>
        <v>41165</v>
      </c>
      <c r="C31" s="292" t="s">
        <v>126</v>
      </c>
      <c r="D31" s="213"/>
      <c r="E31" s="637">
        <f>Worksheet!E8</f>
        <v>0</v>
      </c>
      <c r="F31" s="638"/>
      <c r="G31" s="638"/>
      <c r="H31" s="638"/>
      <c r="I31" s="330"/>
      <c r="J31" s="298"/>
      <c r="K31" s="639"/>
      <c r="L31" s="639"/>
      <c r="M31" s="639"/>
      <c r="N31" s="639"/>
      <c r="O31" s="639"/>
      <c r="P31" s="639"/>
      <c r="Q31" s="639"/>
      <c r="R31" s="639"/>
      <c r="S31" s="640"/>
      <c r="T31" s="648" t="s">
        <v>380</v>
      </c>
      <c r="U31" s="649"/>
      <c r="V31" s="649"/>
      <c r="W31" s="650"/>
    </row>
    <row r="32" spans="1:23" ht="38.25" customHeight="1">
      <c r="A32" s="285"/>
      <c r="B32" s="286"/>
      <c r="C32" s="641" t="s">
        <v>361</v>
      </c>
      <c r="D32" s="642"/>
      <c r="E32" s="642"/>
      <c r="F32" s="642"/>
      <c r="G32" s="642"/>
      <c r="H32" s="642"/>
      <c r="I32" s="642"/>
      <c r="J32" s="642"/>
      <c r="K32" s="642"/>
      <c r="L32" s="642"/>
      <c r="M32" s="642"/>
      <c r="N32" s="642"/>
      <c r="O32" s="642"/>
      <c r="P32" s="642"/>
      <c r="Q32" s="642"/>
      <c r="R32" s="642"/>
      <c r="S32" s="643"/>
      <c r="T32" s="162" t="s">
        <v>144</v>
      </c>
      <c r="U32" s="163" t="s">
        <v>145</v>
      </c>
      <c r="V32" s="164"/>
      <c r="W32" s="165"/>
    </row>
    <row r="33" spans="1:23" ht="15.75">
      <c r="A33" s="285"/>
      <c r="B33" s="299"/>
      <c r="C33" s="357" t="s">
        <v>63</v>
      </c>
      <c r="D33" s="358"/>
      <c r="E33" s="358"/>
      <c r="F33" s="358"/>
      <c r="G33" s="358"/>
      <c r="H33" s="359"/>
      <c r="I33" s="644" t="s">
        <v>64</v>
      </c>
      <c r="J33" s="645"/>
      <c r="K33" s="360" t="s">
        <v>65</v>
      </c>
      <c r="L33" s="360"/>
      <c r="M33" s="359"/>
      <c r="N33" s="360" t="s">
        <v>66</v>
      </c>
      <c r="O33" s="358"/>
      <c r="P33" s="358"/>
      <c r="Q33" s="358"/>
      <c r="R33" s="359"/>
      <c r="S33" s="361" t="s">
        <v>65</v>
      </c>
      <c r="T33" s="162"/>
      <c r="U33" s="162" t="s">
        <v>146</v>
      </c>
      <c r="V33" s="164"/>
      <c r="W33" s="165"/>
    </row>
    <row r="34" spans="1:23" ht="16.5" thickBot="1">
      <c r="A34" s="285"/>
      <c r="B34" s="291"/>
      <c r="C34" s="635">
        <f>Worksheet!E2</f>
        <v>0</v>
      </c>
      <c r="D34" s="571"/>
      <c r="E34" s="571"/>
      <c r="F34" s="571"/>
      <c r="G34" s="571"/>
      <c r="H34" s="572"/>
      <c r="I34" s="646">
        <f>Worksheet!E6</f>
        <v>0</v>
      </c>
      <c r="J34" s="647"/>
      <c r="K34" s="613"/>
      <c r="L34" s="636"/>
      <c r="M34" s="559"/>
      <c r="N34" s="557"/>
      <c r="O34" s="558"/>
      <c r="P34" s="558"/>
      <c r="Q34" s="558"/>
      <c r="R34" s="559"/>
      <c r="S34" s="333"/>
      <c r="T34" s="166" t="s">
        <v>381</v>
      </c>
      <c r="U34" s="363"/>
      <c r="V34" s="167"/>
      <c r="W34" s="168"/>
    </row>
    <row r="35" spans="1:23" ht="30">
      <c r="A35" s="302"/>
      <c r="B35" s="303"/>
      <c r="C35" s="303"/>
      <c r="D35" s="303"/>
      <c r="E35" s="303"/>
      <c r="F35" s="303"/>
      <c r="G35" s="303"/>
      <c r="H35" s="303"/>
      <c r="I35" s="303"/>
      <c r="J35" s="303"/>
      <c r="K35" s="303"/>
      <c r="L35" s="303"/>
      <c r="M35" s="303"/>
      <c r="N35" s="303"/>
      <c r="O35" s="303"/>
      <c r="P35" s="303"/>
      <c r="Q35" s="303"/>
      <c r="R35" s="303"/>
      <c r="S35" s="303"/>
      <c r="T35" s="304"/>
      <c r="U35" s="304"/>
      <c r="V35" s="304"/>
      <c r="W35" s="304"/>
    </row>
  </sheetData>
  <mergeCells count="18">
    <mergeCell ref="T31:W31"/>
    <mergeCell ref="H4:J4"/>
    <mergeCell ref="H2:P2"/>
    <mergeCell ref="Q2:S2"/>
    <mergeCell ref="F30:H30"/>
    <mergeCell ref="K30:M30"/>
    <mergeCell ref="I5:J5"/>
    <mergeCell ref="K5:K6"/>
    <mergeCell ref="L5:L6"/>
    <mergeCell ref="K4:N4"/>
    <mergeCell ref="C34:H34"/>
    <mergeCell ref="K34:M34"/>
    <mergeCell ref="N34:R34"/>
    <mergeCell ref="E31:H31"/>
    <mergeCell ref="K31:S31"/>
    <mergeCell ref="C32:S32"/>
    <mergeCell ref="I33:J33"/>
    <mergeCell ref="I34:J34"/>
  </mergeCells>
  <phoneticPr fontId="0" type="noConversion"/>
  <pageMargins left="0" right="0" top="0.5" bottom="0" header="0" footer="0"/>
  <pageSetup scale="66" orientation="landscape"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sheetPr>
    <pageSetUpPr fitToPage="1"/>
  </sheetPr>
  <dimension ref="A1:W35"/>
  <sheetViews>
    <sheetView zoomScale="75" workbookViewId="0">
      <selection activeCell="K4" sqref="K4:N4"/>
    </sheetView>
  </sheetViews>
  <sheetFormatPr defaultRowHeight="12.75"/>
  <cols>
    <col min="1" max="1" width="21.42578125" style="73" customWidth="1"/>
    <col min="2" max="2" width="12.5703125" style="73" customWidth="1"/>
    <col min="3" max="3" width="3.7109375" style="73" customWidth="1"/>
    <col min="4" max="4" width="4.42578125" style="73" customWidth="1"/>
    <col min="5" max="6" width="3.7109375" style="73" customWidth="1"/>
    <col min="7" max="9" width="6.7109375" style="73" customWidth="1"/>
    <col min="10" max="10" width="13.7109375" style="73" customWidth="1"/>
    <col min="11" max="12" width="9.7109375" style="73" customWidth="1"/>
    <col min="13" max="13" width="9" style="73" customWidth="1"/>
    <col min="14" max="14" width="14.140625" style="73" customWidth="1"/>
    <col min="15" max="15" width="12.7109375" style="73" customWidth="1"/>
    <col min="16" max="17" width="7.7109375" style="73" customWidth="1"/>
    <col min="18" max="18" width="3.7109375" style="73" customWidth="1"/>
    <col min="19" max="19" width="15.7109375" style="73" customWidth="1"/>
    <col min="20" max="20" width="7.7109375" style="73" customWidth="1"/>
    <col min="21" max="21" width="8.7109375" style="73" customWidth="1"/>
    <col min="22" max="22" width="10.42578125" style="73" customWidth="1"/>
    <col min="23" max="23" width="4.7109375" style="73" customWidth="1"/>
    <col min="24" max="16384" width="9.140625" style="73"/>
  </cols>
  <sheetData>
    <row r="1" spans="1:23" ht="15.75">
      <c r="A1" s="3"/>
      <c r="B1" s="4"/>
      <c r="C1" s="5"/>
      <c r="D1" s="5"/>
      <c r="E1" s="5"/>
      <c r="F1" s="5"/>
      <c r="G1" s="6"/>
      <c r="H1" s="249" t="s">
        <v>23</v>
      </c>
      <c r="I1" s="250"/>
      <c r="J1" s="70"/>
      <c r="K1" s="251"/>
      <c r="L1" s="251"/>
      <c r="M1" s="251"/>
      <c r="N1" s="251"/>
      <c r="O1" s="251"/>
      <c r="P1" s="251"/>
      <c r="Q1" s="249" t="s">
        <v>24</v>
      </c>
      <c r="R1" s="251"/>
      <c r="S1" s="252"/>
      <c r="T1" s="7" t="s">
        <v>25</v>
      </c>
      <c r="U1" s="8"/>
      <c r="V1" s="9"/>
      <c r="W1" s="10"/>
    </row>
    <row r="2" spans="1:23" ht="18.75">
      <c r="A2" s="11" t="s">
        <v>26</v>
      </c>
      <c r="B2" s="12"/>
      <c r="C2" s="13"/>
      <c r="D2" s="13"/>
      <c r="E2" s="13"/>
      <c r="F2" s="13"/>
      <c r="G2" s="14"/>
      <c r="H2" s="569">
        <f>Worksheet!E4</f>
        <v>0</v>
      </c>
      <c r="I2" s="570"/>
      <c r="J2" s="571"/>
      <c r="K2" s="571"/>
      <c r="L2" s="571"/>
      <c r="M2" s="571"/>
      <c r="N2" s="571"/>
      <c r="O2" s="571"/>
      <c r="P2" s="572"/>
      <c r="Q2" s="619">
        <f>Worksheet!H2</f>
        <v>0</v>
      </c>
      <c r="R2" s="620"/>
      <c r="S2" s="621"/>
      <c r="T2" s="15" t="s">
        <v>248</v>
      </c>
      <c r="U2" s="16" t="s">
        <v>27</v>
      </c>
      <c r="V2" s="17" t="s">
        <v>247</v>
      </c>
      <c r="W2" s="18"/>
    </row>
    <row r="3" spans="1:23" ht="18.75">
      <c r="A3" s="19"/>
      <c r="B3" s="20"/>
      <c r="C3" s="21"/>
      <c r="D3" s="21"/>
      <c r="E3" s="21"/>
      <c r="F3" s="21"/>
      <c r="G3" s="21"/>
      <c r="H3" s="254" t="s">
        <v>29</v>
      </c>
      <c r="I3" s="258"/>
      <c r="J3" s="349"/>
      <c r="K3" s="258" t="s">
        <v>30</v>
      </c>
      <c r="L3" s="258"/>
      <c r="M3" s="70"/>
      <c r="N3" s="350"/>
      <c r="O3" s="255" t="s">
        <v>31</v>
      </c>
      <c r="P3" s="258" t="s">
        <v>32</v>
      </c>
      <c r="Q3" s="70"/>
      <c r="R3" s="72"/>
      <c r="S3" s="255" t="s">
        <v>33</v>
      </c>
      <c r="T3" s="22"/>
      <c r="U3" s="14"/>
      <c r="V3" s="22"/>
      <c r="W3" s="18"/>
    </row>
    <row r="4" spans="1:23" ht="18.75">
      <c r="A4" s="23" t="s">
        <v>34</v>
      </c>
      <c r="B4" s="24"/>
      <c r="C4" s="25"/>
      <c r="D4" s="25"/>
      <c r="E4" s="25"/>
      <c r="F4" s="25"/>
      <c r="G4" s="25"/>
      <c r="H4" s="577">
        <f ca="1">TODAY()</f>
        <v>41165</v>
      </c>
      <c r="I4" s="578"/>
      <c r="J4" s="579"/>
      <c r="K4" s="658" t="s">
        <v>35</v>
      </c>
      <c r="L4" s="659"/>
      <c r="M4" s="659"/>
      <c r="N4" s="660"/>
      <c r="O4" s="351"/>
      <c r="P4" s="316"/>
      <c r="Q4" s="316"/>
      <c r="R4" s="80"/>
      <c r="S4" s="257"/>
      <c r="T4" s="26"/>
      <c r="U4" s="26"/>
      <c r="V4" s="26"/>
      <c r="W4" s="18"/>
    </row>
    <row r="5" spans="1:23">
      <c r="A5" s="254" t="s">
        <v>36</v>
      </c>
      <c r="B5" s="258"/>
      <c r="C5" s="259" t="s">
        <v>37</v>
      </c>
      <c r="D5" s="259" t="s">
        <v>38</v>
      </c>
      <c r="E5" s="260" t="s">
        <v>39</v>
      </c>
      <c r="F5" s="260" t="s">
        <v>40</v>
      </c>
      <c r="G5" s="259" t="s">
        <v>41</v>
      </c>
      <c r="H5" s="27" t="s">
        <v>42</v>
      </c>
      <c r="I5" s="583" t="s">
        <v>43</v>
      </c>
      <c r="J5" s="584"/>
      <c r="K5" s="655" t="s">
        <v>44</v>
      </c>
      <c r="L5" s="657" t="s">
        <v>139</v>
      </c>
      <c r="M5" s="260" t="s">
        <v>45</v>
      </c>
      <c r="N5" s="259" t="s">
        <v>46</v>
      </c>
      <c r="O5" s="27" t="s">
        <v>47</v>
      </c>
      <c r="P5" s="259" t="s">
        <v>48</v>
      </c>
      <c r="Q5" s="259" t="s">
        <v>49</v>
      </c>
      <c r="R5" s="259" t="s">
        <v>50</v>
      </c>
      <c r="S5" s="28" t="s">
        <v>51</v>
      </c>
      <c r="T5" s="259" t="s">
        <v>52</v>
      </c>
      <c r="U5" s="259" t="s">
        <v>53</v>
      </c>
      <c r="V5" s="259" t="s">
        <v>54</v>
      </c>
      <c r="W5" s="259" t="s">
        <v>55</v>
      </c>
    </row>
    <row r="6" spans="1:23">
      <c r="A6" s="263"/>
      <c r="B6" s="264"/>
      <c r="C6" s="265"/>
      <c r="D6" s="265"/>
      <c r="E6" s="265"/>
      <c r="F6" s="265"/>
      <c r="G6" s="265"/>
      <c r="H6" s="29"/>
      <c r="I6" s="228" t="s">
        <v>138</v>
      </c>
      <c r="J6" s="229" t="s">
        <v>164</v>
      </c>
      <c r="K6" s="656"/>
      <c r="L6" s="656"/>
      <c r="M6" s="265"/>
      <c r="N6" s="265"/>
      <c r="O6" s="29"/>
      <c r="P6" s="265"/>
      <c r="Q6" s="265"/>
      <c r="R6" s="317" t="s">
        <v>56</v>
      </c>
      <c r="S6" s="29"/>
      <c r="T6" s="265"/>
      <c r="U6" s="265"/>
      <c r="V6" s="265"/>
      <c r="W6" s="265"/>
    </row>
    <row r="7" spans="1:23" ht="15.75">
      <c r="A7" s="352" t="s">
        <v>246</v>
      </c>
      <c r="B7" s="384" t="s">
        <v>286</v>
      </c>
      <c r="C7" s="272"/>
      <c r="D7" s="379" t="s">
        <v>283</v>
      </c>
      <c r="E7" s="272"/>
      <c r="F7" s="272"/>
      <c r="G7" s="319">
        <f>Worksheet!H2</f>
        <v>0</v>
      </c>
      <c r="H7" s="378">
        <f>Worksheet!$H$6</f>
        <v>0</v>
      </c>
      <c r="I7" s="44"/>
      <c r="J7" s="44"/>
      <c r="K7" s="128"/>
      <c r="L7" s="128"/>
      <c r="M7" s="272"/>
      <c r="N7" s="272"/>
      <c r="O7" s="43"/>
      <c r="P7" s="272"/>
      <c r="Q7" s="272"/>
      <c r="R7" s="366" t="s">
        <v>56</v>
      </c>
      <c r="S7" s="30">
        <f>Worksheet!E33+Worksheet!E31</f>
        <v>0</v>
      </c>
      <c r="T7" s="362">
        <v>1324</v>
      </c>
      <c r="U7" s="282"/>
      <c r="V7" s="320" t="str">
        <f>IF(Worksheet!K2&gt;0,Worksheet!K2,"    ")</f>
        <v xml:space="preserve">    </v>
      </c>
      <c r="W7" s="383">
        <f>FiscalMonth</f>
        <v>0</v>
      </c>
    </row>
    <row r="8" spans="1:23" ht="15.75">
      <c r="A8" s="277"/>
      <c r="B8" s="278"/>
      <c r="C8" s="272"/>
      <c r="D8" s="279"/>
      <c r="E8" s="272"/>
      <c r="F8" s="272"/>
      <c r="G8" s="279"/>
      <c r="H8" s="42"/>
      <c r="I8" s="42"/>
      <c r="J8" s="43"/>
      <c r="K8" s="44"/>
      <c r="L8" s="44"/>
      <c r="M8" s="272"/>
      <c r="N8" s="272"/>
      <c r="O8" s="43"/>
      <c r="P8" s="272"/>
      <c r="Q8" s="272"/>
      <c r="R8" s="366"/>
      <c r="S8" s="30"/>
      <c r="T8" s="281"/>
      <c r="U8" s="282"/>
      <c r="V8" s="282"/>
      <c r="W8" s="282"/>
    </row>
    <row r="9" spans="1:23" ht="15.75">
      <c r="A9" s="367"/>
      <c r="B9" s="278"/>
      <c r="C9" s="272"/>
      <c r="D9" s="272"/>
      <c r="E9" s="272"/>
      <c r="F9" s="272"/>
      <c r="G9" s="319" t="s">
        <v>120</v>
      </c>
      <c r="H9" s="44" t="s">
        <v>121</v>
      </c>
      <c r="I9" s="44"/>
      <c r="J9" s="43"/>
      <c r="K9" s="44"/>
      <c r="L9" s="44"/>
      <c r="M9" s="272"/>
      <c r="N9" s="272"/>
      <c r="O9" s="43"/>
      <c r="P9" s="272"/>
      <c r="Q9" s="272"/>
      <c r="R9" s="366" t="s">
        <v>50</v>
      </c>
      <c r="S9" s="30">
        <f>S7</f>
        <v>0</v>
      </c>
      <c r="T9" s="281"/>
      <c r="U9" s="282"/>
      <c r="V9" s="282"/>
      <c r="W9" s="276"/>
    </row>
    <row r="10" spans="1:23" ht="15.75">
      <c r="A10" s="270"/>
      <c r="B10" s="284"/>
      <c r="C10" s="272"/>
      <c r="D10" s="272"/>
      <c r="E10" s="272"/>
      <c r="F10" s="272"/>
      <c r="G10" s="272"/>
      <c r="H10" s="43"/>
      <c r="I10" s="43"/>
      <c r="J10" s="43"/>
      <c r="K10" s="44"/>
      <c r="L10" s="44"/>
      <c r="M10" s="272"/>
      <c r="N10" s="272"/>
      <c r="O10" s="43"/>
      <c r="P10" s="272"/>
      <c r="Q10" s="272"/>
      <c r="R10" s="280"/>
      <c r="S10" s="30"/>
      <c r="T10" s="282"/>
      <c r="U10" s="282"/>
      <c r="V10" s="282"/>
      <c r="W10" s="282"/>
    </row>
    <row r="11" spans="1:23" ht="15.75">
      <c r="A11" s="270"/>
      <c r="B11" s="284"/>
      <c r="C11" s="272"/>
      <c r="D11" s="272"/>
      <c r="E11" s="272"/>
      <c r="F11" s="272"/>
      <c r="G11" s="272"/>
      <c r="H11" s="43"/>
      <c r="I11" s="43"/>
      <c r="J11" s="43"/>
      <c r="K11" s="44"/>
      <c r="L11" s="44"/>
      <c r="M11" s="272"/>
      <c r="N11" s="272"/>
      <c r="O11" s="43"/>
      <c r="P11" s="272"/>
      <c r="Q11" s="272"/>
      <c r="R11" s="280"/>
      <c r="S11" s="30"/>
      <c r="T11" s="282"/>
      <c r="U11" s="282"/>
      <c r="V11" s="282"/>
      <c r="W11" s="282"/>
    </row>
    <row r="12" spans="1:23" ht="15.75">
      <c r="A12" s="270"/>
      <c r="B12" s="284"/>
      <c r="C12" s="272"/>
      <c r="D12" s="272"/>
      <c r="E12" s="272"/>
      <c r="F12" s="272"/>
      <c r="G12" s="272"/>
      <c r="H12" s="43"/>
      <c r="I12" s="43"/>
      <c r="J12" s="43"/>
      <c r="K12" s="44"/>
      <c r="L12" s="44"/>
      <c r="M12" s="272"/>
      <c r="N12" s="272"/>
      <c r="O12" s="43"/>
      <c r="P12" s="272"/>
      <c r="Q12" s="272"/>
      <c r="R12" s="280"/>
      <c r="S12" s="31"/>
      <c r="T12" s="282"/>
      <c r="U12" s="282"/>
      <c r="V12" s="282"/>
      <c r="W12" s="282"/>
    </row>
    <row r="13" spans="1:23" ht="15.75">
      <c r="A13" s="270"/>
      <c r="B13" s="284"/>
      <c r="C13" s="272"/>
      <c r="D13" s="272"/>
      <c r="E13" s="272"/>
      <c r="F13" s="272"/>
      <c r="G13" s="272"/>
      <c r="H13" s="43"/>
      <c r="I13" s="43"/>
      <c r="J13" s="43"/>
      <c r="K13" s="43"/>
      <c r="L13" s="43"/>
      <c r="M13" s="272"/>
      <c r="N13" s="272"/>
      <c r="O13" s="43"/>
      <c r="P13" s="272"/>
      <c r="Q13" s="272"/>
      <c r="R13" s="280"/>
      <c r="S13" s="31"/>
      <c r="T13" s="282"/>
      <c r="U13" s="282"/>
      <c r="V13" s="282"/>
      <c r="W13" s="282"/>
    </row>
    <row r="14" spans="1:23" ht="15.75">
      <c r="A14" s="270"/>
      <c r="B14" s="284"/>
      <c r="C14" s="272"/>
      <c r="D14" s="272"/>
      <c r="E14" s="272"/>
      <c r="F14" s="272"/>
      <c r="G14" s="272"/>
      <c r="H14" s="43"/>
      <c r="I14" s="43"/>
      <c r="J14" s="43"/>
      <c r="K14" s="43"/>
      <c r="L14" s="43"/>
      <c r="M14" s="272"/>
      <c r="N14" s="272"/>
      <c r="O14" s="43"/>
      <c r="P14" s="272"/>
      <c r="Q14" s="272"/>
      <c r="R14" s="280"/>
      <c r="S14" s="31"/>
      <c r="T14" s="282"/>
      <c r="U14" s="282"/>
      <c r="V14" s="282"/>
      <c r="W14" s="282"/>
    </row>
    <row r="15" spans="1:23" ht="15.75">
      <c r="A15" s="270"/>
      <c r="B15" s="284"/>
      <c r="C15" s="272"/>
      <c r="D15" s="272"/>
      <c r="E15" s="272"/>
      <c r="F15" s="272"/>
      <c r="G15" s="272"/>
      <c r="H15" s="43"/>
      <c r="I15" s="43"/>
      <c r="J15" s="43"/>
      <c r="K15" s="43"/>
      <c r="L15" s="43"/>
      <c r="M15" s="272"/>
      <c r="N15" s="272"/>
      <c r="O15" s="43"/>
      <c r="P15" s="272"/>
      <c r="Q15" s="272"/>
      <c r="R15" s="280"/>
      <c r="S15" s="31"/>
      <c r="T15" s="282"/>
      <c r="U15" s="282"/>
      <c r="V15" s="282"/>
      <c r="W15" s="282"/>
    </row>
    <row r="16" spans="1:23" ht="15.75">
      <c r="A16" s="270"/>
      <c r="B16" s="284"/>
      <c r="C16" s="272"/>
      <c r="D16" s="272"/>
      <c r="E16" s="272"/>
      <c r="F16" s="272"/>
      <c r="G16" s="272"/>
      <c r="H16" s="43"/>
      <c r="I16" s="43"/>
      <c r="J16" s="43"/>
      <c r="K16" s="43"/>
      <c r="L16" s="43"/>
      <c r="M16" s="272"/>
      <c r="N16" s="272"/>
      <c r="O16" s="43"/>
      <c r="P16" s="272"/>
      <c r="Q16" s="272"/>
      <c r="R16" s="280"/>
      <c r="S16" s="31"/>
      <c r="T16" s="282"/>
      <c r="U16" s="282"/>
      <c r="V16" s="282"/>
      <c r="W16" s="282"/>
    </row>
    <row r="17" spans="1:23" ht="15.75">
      <c r="A17" s="270"/>
      <c r="B17" s="284"/>
      <c r="C17" s="272"/>
      <c r="D17" s="272"/>
      <c r="E17" s="272"/>
      <c r="F17" s="272"/>
      <c r="G17" s="272"/>
      <c r="H17" s="43"/>
      <c r="I17" s="43"/>
      <c r="J17" s="43"/>
      <c r="K17" s="43"/>
      <c r="L17" s="43"/>
      <c r="M17" s="272"/>
      <c r="N17" s="272"/>
      <c r="O17" s="43"/>
      <c r="P17" s="272"/>
      <c r="Q17" s="272"/>
      <c r="R17" s="280"/>
      <c r="S17" s="31"/>
      <c r="T17" s="282"/>
      <c r="U17" s="282"/>
      <c r="V17" s="282"/>
      <c r="W17" s="282"/>
    </row>
    <row r="18" spans="1:23" ht="15.75">
      <c r="A18" s="270"/>
      <c r="B18" s="284"/>
      <c r="C18" s="272"/>
      <c r="D18" s="272"/>
      <c r="E18" s="272"/>
      <c r="F18" s="272"/>
      <c r="G18" s="272"/>
      <c r="H18" s="43"/>
      <c r="I18" s="43"/>
      <c r="J18" s="43"/>
      <c r="K18" s="43"/>
      <c r="L18" s="43"/>
      <c r="M18" s="272"/>
      <c r="N18" s="272"/>
      <c r="O18" s="43"/>
      <c r="P18" s="272"/>
      <c r="Q18" s="272"/>
      <c r="R18" s="280"/>
      <c r="S18" s="31"/>
      <c r="T18" s="282"/>
      <c r="U18" s="282"/>
      <c r="V18" s="282"/>
      <c r="W18" s="282"/>
    </row>
    <row r="19" spans="1:23" ht="15.75">
      <c r="A19" s="270"/>
      <c r="B19" s="284"/>
      <c r="C19" s="272"/>
      <c r="D19" s="272"/>
      <c r="E19" s="272"/>
      <c r="F19" s="272"/>
      <c r="G19" s="272"/>
      <c r="H19" s="43"/>
      <c r="I19" s="43"/>
      <c r="J19" s="43"/>
      <c r="K19" s="43"/>
      <c r="L19" s="43"/>
      <c r="M19" s="272"/>
      <c r="N19" s="272"/>
      <c r="O19" s="43"/>
      <c r="P19" s="272"/>
      <c r="Q19" s="272"/>
      <c r="R19" s="280"/>
      <c r="S19" s="31"/>
      <c r="T19" s="282"/>
      <c r="U19" s="282"/>
      <c r="V19" s="282"/>
      <c r="W19" s="282"/>
    </row>
    <row r="20" spans="1:23" ht="15.75">
      <c r="A20" s="270"/>
      <c r="B20" s="284"/>
      <c r="C20" s="272"/>
      <c r="D20" s="272"/>
      <c r="E20" s="272"/>
      <c r="F20" s="272"/>
      <c r="G20" s="272"/>
      <c r="H20" s="43"/>
      <c r="I20" s="43"/>
      <c r="J20" s="43"/>
      <c r="K20" s="43"/>
      <c r="L20" s="43"/>
      <c r="M20" s="272"/>
      <c r="N20" s="272"/>
      <c r="O20" s="43"/>
      <c r="P20" s="272"/>
      <c r="Q20" s="272"/>
      <c r="R20" s="280"/>
      <c r="S20" s="31"/>
      <c r="T20" s="282"/>
      <c r="U20" s="282"/>
      <c r="V20" s="282"/>
      <c r="W20" s="282"/>
    </row>
    <row r="21" spans="1:23" ht="15.75">
      <c r="A21" s="270"/>
      <c r="B21" s="284"/>
      <c r="C21" s="272"/>
      <c r="D21" s="272"/>
      <c r="E21" s="272"/>
      <c r="F21" s="272"/>
      <c r="G21" s="272"/>
      <c r="H21" s="43"/>
      <c r="I21" s="43"/>
      <c r="J21" s="43"/>
      <c r="K21" s="43"/>
      <c r="L21" s="43"/>
      <c r="M21" s="272"/>
      <c r="N21" s="272"/>
      <c r="O21" s="43"/>
      <c r="P21" s="272"/>
      <c r="Q21" s="272"/>
      <c r="R21" s="280"/>
      <c r="S21" s="31"/>
      <c r="T21" s="282"/>
      <c r="U21" s="282"/>
      <c r="V21" s="282"/>
      <c r="W21" s="282"/>
    </row>
    <row r="22" spans="1:23" ht="15.75">
      <c r="A22" s="270"/>
      <c r="B22" s="284"/>
      <c r="C22" s="272"/>
      <c r="D22" s="272"/>
      <c r="E22" s="272"/>
      <c r="F22" s="272"/>
      <c r="G22" s="272"/>
      <c r="H22" s="43"/>
      <c r="I22" s="43"/>
      <c r="J22" s="43"/>
      <c r="K22" s="43"/>
      <c r="L22" s="43"/>
      <c r="M22" s="272"/>
      <c r="N22" s="272"/>
      <c r="O22" s="43"/>
      <c r="P22" s="272"/>
      <c r="Q22" s="272"/>
      <c r="R22" s="280"/>
      <c r="S22" s="31"/>
      <c r="T22" s="282"/>
      <c r="U22" s="282"/>
      <c r="V22" s="282"/>
      <c r="W22" s="282"/>
    </row>
    <row r="23" spans="1:23" ht="15.75">
      <c r="A23" s="270"/>
      <c r="B23" s="284"/>
      <c r="C23" s="272"/>
      <c r="D23" s="272"/>
      <c r="E23" s="272"/>
      <c r="F23" s="272"/>
      <c r="G23" s="272"/>
      <c r="H23" s="43"/>
      <c r="I23" s="43"/>
      <c r="J23" s="43"/>
      <c r="K23" s="43"/>
      <c r="L23" s="43"/>
      <c r="M23" s="272"/>
      <c r="N23" s="272"/>
      <c r="O23" s="43"/>
      <c r="P23" s="272"/>
      <c r="Q23" s="272"/>
      <c r="R23" s="280"/>
      <c r="S23" s="31"/>
      <c r="T23" s="282"/>
      <c r="U23" s="282"/>
      <c r="V23" s="282"/>
      <c r="W23" s="282"/>
    </row>
    <row r="24" spans="1:23" ht="15.75">
      <c r="A24" s="270"/>
      <c r="B24" s="284"/>
      <c r="C24" s="272"/>
      <c r="D24" s="272"/>
      <c r="E24" s="272"/>
      <c r="F24" s="272"/>
      <c r="G24" s="272"/>
      <c r="H24" s="43"/>
      <c r="I24" s="43"/>
      <c r="J24" s="43"/>
      <c r="K24" s="43"/>
      <c r="L24" s="43"/>
      <c r="M24" s="272"/>
      <c r="N24" s="272"/>
      <c r="O24" s="43"/>
      <c r="P24" s="272"/>
      <c r="Q24" s="272"/>
      <c r="R24" s="280"/>
      <c r="S24" s="31"/>
      <c r="T24" s="282"/>
      <c r="U24" s="282"/>
      <c r="V24" s="282"/>
      <c r="W24" s="282"/>
    </row>
    <row r="25" spans="1:23" ht="15.75">
      <c r="A25" s="270"/>
      <c r="B25" s="284"/>
      <c r="C25" s="272"/>
      <c r="D25" s="272"/>
      <c r="E25" s="272"/>
      <c r="F25" s="272"/>
      <c r="G25" s="272"/>
      <c r="H25" s="43"/>
      <c r="I25" s="43"/>
      <c r="J25" s="43"/>
      <c r="K25" s="43"/>
      <c r="L25" s="43"/>
      <c r="M25" s="272"/>
      <c r="N25" s="272"/>
      <c r="O25" s="43"/>
      <c r="P25" s="272"/>
      <c r="Q25" s="272"/>
      <c r="R25" s="280"/>
      <c r="S25" s="31"/>
      <c r="T25" s="282"/>
      <c r="U25" s="282"/>
      <c r="V25" s="282"/>
      <c r="W25" s="282"/>
    </row>
    <row r="26" spans="1:23" ht="15.75">
      <c r="A26" s="270"/>
      <c r="B26" s="284"/>
      <c r="C26" s="272"/>
      <c r="D26" s="272"/>
      <c r="E26" s="272"/>
      <c r="F26" s="272"/>
      <c r="G26" s="272"/>
      <c r="H26" s="43"/>
      <c r="I26" s="43"/>
      <c r="J26" s="43"/>
      <c r="K26" s="43"/>
      <c r="L26" s="43"/>
      <c r="M26" s="272"/>
      <c r="N26" s="272"/>
      <c r="O26" s="43"/>
      <c r="P26" s="272"/>
      <c r="Q26" s="272"/>
      <c r="R26" s="280"/>
      <c r="S26" s="31"/>
      <c r="T26" s="282"/>
      <c r="U26" s="282"/>
      <c r="V26" s="282"/>
      <c r="W26" s="282"/>
    </row>
    <row r="27" spans="1:23" ht="15.75">
      <c r="A27" s="270"/>
      <c r="B27" s="284"/>
      <c r="C27" s="272"/>
      <c r="D27" s="272"/>
      <c r="E27" s="272"/>
      <c r="F27" s="272"/>
      <c r="G27" s="272"/>
      <c r="H27" s="43"/>
      <c r="I27" s="43"/>
      <c r="J27" s="43"/>
      <c r="K27" s="43"/>
      <c r="L27" s="43"/>
      <c r="M27" s="272"/>
      <c r="N27" s="272"/>
      <c r="O27" s="43"/>
      <c r="P27" s="272"/>
      <c r="Q27" s="272"/>
      <c r="R27" s="280"/>
      <c r="S27" s="31"/>
      <c r="T27" s="282"/>
      <c r="U27" s="282"/>
      <c r="V27" s="282"/>
      <c r="W27" s="282"/>
    </row>
    <row r="28" spans="1:23" ht="18.75">
      <c r="A28" s="32" t="s">
        <v>57</v>
      </c>
      <c r="B28" s="32" t="s">
        <v>58</v>
      </c>
      <c r="C28" s="33"/>
      <c r="D28" s="33"/>
      <c r="E28" s="33"/>
      <c r="F28" s="33"/>
      <c r="G28" s="33"/>
      <c r="H28" s="33"/>
      <c r="I28" s="33"/>
      <c r="J28" s="34" t="s">
        <v>59</v>
      </c>
      <c r="K28" s="35"/>
      <c r="L28" s="35"/>
      <c r="M28" s="35"/>
      <c r="N28" s="35"/>
      <c r="O28" s="35"/>
      <c r="P28" s="35"/>
      <c r="Q28" s="36" t="s">
        <v>22</v>
      </c>
      <c r="R28" s="37"/>
      <c r="S28" s="38">
        <f>S7</f>
        <v>0</v>
      </c>
      <c r="T28" s="39"/>
      <c r="U28" s="40" t="s">
        <v>60</v>
      </c>
      <c r="V28" s="39"/>
      <c r="W28" s="41"/>
    </row>
    <row r="29" spans="1:23" ht="15.75" customHeight="1">
      <c r="A29" s="285" t="s">
        <v>68</v>
      </c>
      <c r="B29" s="286"/>
      <c r="C29" s="287" t="s">
        <v>128</v>
      </c>
      <c r="D29" s="288"/>
      <c r="E29" s="288"/>
      <c r="F29" s="288"/>
      <c r="G29" s="288"/>
      <c r="H29" s="288"/>
      <c r="I29" s="288"/>
      <c r="J29" s="354">
        <f>Worksheet!E10</f>
        <v>0</v>
      </c>
      <c r="K29" s="288"/>
      <c r="L29" s="288"/>
      <c r="M29" s="288"/>
      <c r="N29" s="288"/>
      <c r="O29" s="288"/>
      <c r="P29" s="288"/>
      <c r="Q29" s="288"/>
      <c r="R29" s="288"/>
      <c r="S29" s="290"/>
      <c r="T29" s="662" t="s">
        <v>382</v>
      </c>
      <c r="U29" s="611"/>
      <c r="V29" s="611"/>
      <c r="W29" s="169"/>
    </row>
    <row r="30" spans="1:23" ht="18.75">
      <c r="A30" s="285"/>
      <c r="B30" s="291"/>
      <c r="C30" s="292" t="s">
        <v>124</v>
      </c>
      <c r="D30" s="293"/>
      <c r="E30" s="293"/>
      <c r="F30" s="651">
        <f>Worksheet!E12</f>
        <v>0</v>
      </c>
      <c r="G30" s="652"/>
      <c r="H30" s="652"/>
      <c r="I30" s="664"/>
      <c r="J30" s="298" t="s">
        <v>125</v>
      </c>
      <c r="K30" s="665">
        <f>Worksheet!J12</f>
        <v>0</v>
      </c>
      <c r="L30" s="651"/>
      <c r="M30" s="651"/>
      <c r="N30" s="664"/>
      <c r="O30" s="664"/>
      <c r="P30" s="664"/>
      <c r="Q30" s="294"/>
      <c r="R30" s="294"/>
      <c r="S30" s="295"/>
      <c r="T30" s="663"/>
      <c r="U30" s="561"/>
      <c r="V30" s="561"/>
      <c r="W30" s="170"/>
    </row>
    <row r="31" spans="1:23" ht="18.75">
      <c r="A31" s="285"/>
      <c r="B31" s="291"/>
      <c r="C31" s="292" t="s">
        <v>126</v>
      </c>
      <c r="D31" s="213"/>
      <c r="E31" s="637">
        <f>Worksheet!E8</f>
        <v>0</v>
      </c>
      <c r="F31" s="638"/>
      <c r="G31" s="638"/>
      <c r="H31" s="638"/>
      <c r="I31" s="330"/>
      <c r="J31" s="298"/>
      <c r="K31" s="639"/>
      <c r="L31" s="639"/>
      <c r="M31" s="639"/>
      <c r="N31" s="639"/>
      <c r="O31" s="639"/>
      <c r="P31" s="639"/>
      <c r="Q31" s="639"/>
      <c r="R31" s="639"/>
      <c r="S31" s="640"/>
      <c r="T31" s="663"/>
      <c r="U31" s="561"/>
      <c r="V31" s="561"/>
      <c r="W31" s="170"/>
    </row>
    <row r="32" spans="1:23" ht="39" customHeight="1">
      <c r="A32" s="285"/>
      <c r="B32" s="286"/>
      <c r="C32" s="661" t="s">
        <v>287</v>
      </c>
      <c r="D32" s="561"/>
      <c r="E32" s="561"/>
      <c r="F32" s="561"/>
      <c r="G32" s="561"/>
      <c r="H32" s="561"/>
      <c r="I32" s="561"/>
      <c r="J32" s="561"/>
      <c r="K32" s="561"/>
      <c r="L32" s="561"/>
      <c r="M32" s="561"/>
      <c r="N32" s="561"/>
      <c r="O32" s="561"/>
      <c r="P32" s="561"/>
      <c r="Q32" s="561"/>
      <c r="R32" s="561"/>
      <c r="S32" s="562"/>
      <c r="T32" s="171" t="s">
        <v>144</v>
      </c>
      <c r="U32" s="172" t="s">
        <v>145</v>
      </c>
      <c r="V32" s="173"/>
      <c r="W32" s="170"/>
    </row>
    <row r="33" spans="1:23" ht="15.75">
      <c r="A33" s="285"/>
      <c r="B33" s="299"/>
      <c r="C33" s="462" t="s">
        <v>63</v>
      </c>
      <c r="D33" s="309"/>
      <c r="E33" s="309"/>
      <c r="F33" s="309"/>
      <c r="G33" s="309"/>
      <c r="H33" s="310"/>
      <c r="I33" s="310"/>
      <c r="J33" s="463" t="s">
        <v>64</v>
      </c>
      <c r="K33" s="464" t="s">
        <v>65</v>
      </c>
      <c r="L33" s="464"/>
      <c r="M33" s="310"/>
      <c r="N33" s="464" t="s">
        <v>66</v>
      </c>
      <c r="O33" s="309"/>
      <c r="P33" s="309"/>
      <c r="Q33" s="309"/>
      <c r="R33" s="310"/>
      <c r="S33" s="463" t="s">
        <v>65</v>
      </c>
      <c r="T33" s="174"/>
      <c r="U33" s="172" t="s">
        <v>146</v>
      </c>
      <c r="V33" s="173"/>
      <c r="W33" s="175"/>
    </row>
    <row r="34" spans="1:23" ht="18.75">
      <c r="A34" s="285"/>
      <c r="B34" s="291"/>
      <c r="C34" s="635">
        <f>Worksheet!E2</f>
        <v>0</v>
      </c>
      <c r="D34" s="571"/>
      <c r="E34" s="571"/>
      <c r="F34" s="571"/>
      <c r="G34" s="571"/>
      <c r="H34" s="572"/>
      <c r="I34" s="253"/>
      <c r="J34" s="356">
        <f>Worksheet!E6</f>
        <v>0</v>
      </c>
      <c r="K34" s="613"/>
      <c r="L34" s="636"/>
      <c r="M34" s="559"/>
      <c r="N34" s="557"/>
      <c r="O34" s="558"/>
      <c r="P34" s="558"/>
      <c r="Q34" s="558"/>
      <c r="R34" s="559"/>
      <c r="S34" s="333"/>
      <c r="T34" s="176"/>
      <c r="U34" s="177"/>
      <c r="V34" s="177"/>
      <c r="W34" s="178"/>
    </row>
    <row r="35" spans="1:23" ht="30">
      <c r="A35" s="302"/>
      <c r="B35" s="303"/>
      <c r="C35" s="303"/>
      <c r="D35" s="303"/>
      <c r="E35" s="303"/>
      <c r="F35" s="303"/>
      <c r="G35" s="303"/>
      <c r="H35" s="303"/>
      <c r="I35" s="303"/>
      <c r="J35" s="303"/>
      <c r="K35" s="303"/>
      <c r="L35" s="303"/>
      <c r="M35" s="303"/>
      <c r="N35" s="303"/>
      <c r="O35" s="303"/>
      <c r="P35" s="303"/>
      <c r="Q35" s="303"/>
      <c r="R35" s="303"/>
      <c r="S35" s="303"/>
      <c r="T35" s="304"/>
      <c r="U35" s="304"/>
      <c r="V35" s="304"/>
      <c r="W35" s="304"/>
    </row>
  </sheetData>
  <mergeCells count="16">
    <mergeCell ref="T29:V31"/>
    <mergeCell ref="H2:P2"/>
    <mergeCell ref="Q2:S2"/>
    <mergeCell ref="H4:J4"/>
    <mergeCell ref="I5:J5"/>
    <mergeCell ref="F30:I30"/>
    <mergeCell ref="K30:P30"/>
    <mergeCell ref="K5:K6"/>
    <mergeCell ref="L5:L6"/>
    <mergeCell ref="K4:N4"/>
    <mergeCell ref="C34:H34"/>
    <mergeCell ref="K34:M34"/>
    <mergeCell ref="N34:R34"/>
    <mergeCell ref="E31:H31"/>
    <mergeCell ref="K31:S31"/>
    <mergeCell ref="C32:S32"/>
  </mergeCells>
  <phoneticPr fontId="0" type="noConversion"/>
  <pageMargins left="0" right="0" top="0.5" bottom="0" header="0" footer="0"/>
  <pageSetup scale="67" orientation="landscape" verticalDpi="30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Z34"/>
  <sheetViews>
    <sheetView zoomScale="75" workbookViewId="0">
      <selection activeCell="U5" sqref="U5:V5"/>
    </sheetView>
  </sheetViews>
  <sheetFormatPr defaultColWidth="12.5703125" defaultRowHeight="12.75"/>
  <cols>
    <col min="1" max="1" width="7.42578125" style="73" customWidth="1"/>
    <col min="2" max="2" width="3.5703125" style="73" customWidth="1"/>
    <col min="3" max="4" width="6.140625" style="73" customWidth="1"/>
    <col min="5" max="5" width="8.7109375" style="73" customWidth="1"/>
    <col min="6" max="6" width="6.42578125" style="73" customWidth="1"/>
    <col min="7" max="7" width="8" style="73" customWidth="1"/>
    <col min="8" max="8" width="7.42578125" style="73" customWidth="1"/>
    <col min="9" max="9" width="8" style="73" customWidth="1"/>
    <col min="10" max="10" width="6.140625" style="73" customWidth="1"/>
    <col min="11" max="12" width="7.42578125" style="73" customWidth="1"/>
    <col min="13" max="16" width="4.85546875" style="73" customWidth="1"/>
    <col min="17" max="17" width="11.28515625" style="73" customWidth="1"/>
    <col min="18" max="18" width="8.7109375" style="73" customWidth="1"/>
    <col min="19" max="21" width="11.28515625" style="73" customWidth="1"/>
    <col min="22" max="22" width="18.42578125" style="73" customWidth="1"/>
    <col min="23" max="23" width="8.7109375" style="73" customWidth="1"/>
    <col min="24" max="25" width="11.28515625" style="73" customWidth="1"/>
    <col min="26" max="26" width="7.42578125" style="73" customWidth="1"/>
    <col min="27" max="16384" width="12.5703125" style="73"/>
  </cols>
  <sheetData>
    <row r="1" spans="1:26" ht="12.95" customHeight="1">
      <c r="A1" s="69" t="s">
        <v>74</v>
      </c>
      <c r="B1" s="70"/>
      <c r="C1" s="70"/>
      <c r="D1" s="71" t="s">
        <v>75</v>
      </c>
      <c r="E1" s="70"/>
      <c r="F1" s="70"/>
      <c r="G1" s="70"/>
      <c r="H1" s="72"/>
      <c r="J1" s="74" t="s">
        <v>76</v>
      </c>
      <c r="K1" s="70"/>
      <c r="L1" s="70"/>
      <c r="M1" s="70"/>
      <c r="N1" s="70"/>
      <c r="O1" s="70"/>
      <c r="P1" s="70"/>
      <c r="Q1" s="70"/>
      <c r="R1" s="70"/>
      <c r="S1" s="70"/>
      <c r="T1" s="72"/>
      <c r="U1" s="51" t="s">
        <v>24</v>
      </c>
      <c r="V1" s="75" t="s">
        <v>29</v>
      </c>
      <c r="X1" s="76"/>
    </row>
    <row r="2" spans="1:26" ht="15.95" customHeight="1">
      <c r="A2" s="77" t="s">
        <v>77</v>
      </c>
      <c r="C2" s="78" t="s">
        <v>67</v>
      </c>
      <c r="D2" s="79" t="s">
        <v>78</v>
      </c>
      <c r="H2" s="80"/>
      <c r="J2" s="671">
        <f>Worksheet!E4</f>
        <v>0</v>
      </c>
      <c r="K2" s="672"/>
      <c r="L2" s="672"/>
      <c r="M2" s="672"/>
      <c r="N2" s="672"/>
      <c r="O2" s="672"/>
      <c r="P2" s="672"/>
      <c r="Q2" s="672"/>
      <c r="R2" s="672"/>
      <c r="S2" s="672"/>
      <c r="T2" s="673"/>
      <c r="U2" s="131">
        <f>Worksheet!H2</f>
        <v>0</v>
      </c>
      <c r="V2" s="199">
        <f ca="1">TODAY()</f>
        <v>41165</v>
      </c>
      <c r="X2" s="76"/>
    </row>
    <row r="3" spans="1:26" ht="3" customHeight="1">
      <c r="A3" s="83"/>
      <c r="D3" s="84"/>
      <c r="H3" s="80"/>
      <c r="J3" s="85"/>
      <c r="K3" s="81"/>
      <c r="L3" s="81"/>
      <c r="M3" s="81"/>
      <c r="N3" s="81"/>
      <c r="O3" s="81"/>
      <c r="P3" s="81"/>
      <c r="Q3" s="81"/>
      <c r="R3" s="81"/>
      <c r="S3" s="86"/>
      <c r="T3" s="82"/>
      <c r="U3" s="82"/>
      <c r="V3" s="87" t="s">
        <v>67</v>
      </c>
      <c r="X3" s="76"/>
    </row>
    <row r="4" spans="1:26" ht="12" customHeight="1">
      <c r="A4" s="88" t="s">
        <v>79</v>
      </c>
      <c r="B4" s="89"/>
      <c r="C4" s="89"/>
      <c r="D4" s="90" t="s">
        <v>80</v>
      </c>
      <c r="E4" s="89"/>
      <c r="F4" s="89"/>
      <c r="G4" s="89"/>
      <c r="H4" s="91"/>
      <c r="J4" s="74" t="s">
        <v>81</v>
      </c>
      <c r="K4" s="70"/>
      <c r="L4" s="70"/>
      <c r="M4" s="70"/>
      <c r="N4" s="92"/>
      <c r="O4" s="70"/>
      <c r="P4" s="70"/>
      <c r="Q4" s="70"/>
      <c r="R4" s="70"/>
      <c r="S4" s="80"/>
      <c r="T4" s="51" t="s">
        <v>24</v>
      </c>
      <c r="U4" s="52" t="s">
        <v>82</v>
      </c>
      <c r="V4" s="53"/>
      <c r="X4" s="76"/>
    </row>
    <row r="5" spans="1:26" ht="20.100000000000001" customHeight="1">
      <c r="A5" s="93"/>
      <c r="D5" s="84"/>
      <c r="J5" s="94"/>
      <c r="K5" s="95"/>
      <c r="L5" s="95"/>
      <c r="M5" s="95"/>
      <c r="N5" s="96" t="s">
        <v>67</v>
      </c>
      <c r="O5" s="95" t="s">
        <v>67</v>
      </c>
      <c r="P5" s="95"/>
      <c r="Q5" s="95"/>
      <c r="R5" s="81"/>
      <c r="S5" s="82"/>
      <c r="T5" s="54" t="s">
        <v>67</v>
      </c>
      <c r="U5" s="666" t="s">
        <v>67</v>
      </c>
      <c r="V5" s="660"/>
      <c r="X5" s="76"/>
    </row>
    <row r="6" spans="1:26" ht="9.9499999999999993" customHeight="1">
      <c r="A6" s="97" t="s">
        <v>67</v>
      </c>
      <c r="B6" s="75" t="s">
        <v>40</v>
      </c>
      <c r="C6" s="51" t="s">
        <v>67</v>
      </c>
      <c r="D6" s="98" t="s">
        <v>83</v>
      </c>
      <c r="E6" s="99"/>
      <c r="F6" s="53"/>
      <c r="G6" s="51" t="s">
        <v>84</v>
      </c>
      <c r="H6" s="99"/>
      <c r="I6" s="75" t="s">
        <v>67</v>
      </c>
      <c r="J6" s="75" t="s">
        <v>67</v>
      </c>
      <c r="K6" s="75" t="s">
        <v>67</v>
      </c>
      <c r="L6" s="99"/>
      <c r="M6" s="99"/>
      <c r="N6" s="99"/>
      <c r="O6" s="53"/>
      <c r="P6" s="53"/>
      <c r="Q6" s="53"/>
      <c r="R6" s="75" t="s">
        <v>85</v>
      </c>
      <c r="S6" s="75" t="s">
        <v>86</v>
      </c>
      <c r="T6" s="75" t="s">
        <v>86</v>
      </c>
      <c r="U6" s="55"/>
      <c r="V6" s="53"/>
      <c r="W6" s="93"/>
      <c r="X6" s="93"/>
      <c r="Y6" s="93"/>
      <c r="Z6" s="93"/>
    </row>
    <row r="7" spans="1:26" ht="9.9499999999999993" customHeight="1">
      <c r="A7" s="100" t="s">
        <v>87</v>
      </c>
      <c r="B7" s="101" t="s">
        <v>88</v>
      </c>
      <c r="C7" s="56" t="s">
        <v>42</v>
      </c>
      <c r="D7" s="75" t="s">
        <v>89</v>
      </c>
      <c r="E7" s="75" t="s">
        <v>90</v>
      </c>
      <c r="F7" s="56" t="s">
        <v>84</v>
      </c>
      <c r="G7" s="56" t="s">
        <v>84</v>
      </c>
      <c r="H7" s="101" t="s">
        <v>91</v>
      </c>
      <c r="I7" s="101" t="s">
        <v>92</v>
      </c>
      <c r="J7" s="101" t="s">
        <v>93</v>
      </c>
      <c r="K7" s="101" t="s">
        <v>94</v>
      </c>
      <c r="L7" s="101" t="s">
        <v>47</v>
      </c>
      <c r="M7" s="101" t="s">
        <v>84</v>
      </c>
      <c r="N7" s="101" t="s">
        <v>95</v>
      </c>
      <c r="O7" s="56" t="s">
        <v>96</v>
      </c>
      <c r="P7" s="56" t="s">
        <v>96</v>
      </c>
      <c r="Q7" s="56" t="s">
        <v>84</v>
      </c>
      <c r="R7" s="101" t="s">
        <v>97</v>
      </c>
      <c r="S7" s="101" t="s">
        <v>98</v>
      </c>
      <c r="T7" s="101" t="s">
        <v>98</v>
      </c>
      <c r="U7" s="57"/>
      <c r="V7" s="58" t="s">
        <v>51</v>
      </c>
      <c r="W7" s="93"/>
      <c r="X7" s="93"/>
      <c r="Y7" s="93"/>
      <c r="Z7" s="93"/>
    </row>
    <row r="8" spans="1:26" ht="9.9499999999999993" customHeight="1">
      <c r="A8" s="100" t="s">
        <v>99</v>
      </c>
      <c r="B8" s="101" t="s">
        <v>100</v>
      </c>
      <c r="C8" s="59"/>
      <c r="D8" s="101" t="s">
        <v>101</v>
      </c>
      <c r="E8" s="101" t="s">
        <v>101</v>
      </c>
      <c r="F8" s="56" t="s">
        <v>102</v>
      </c>
      <c r="G8" s="56" t="s">
        <v>103</v>
      </c>
      <c r="H8" s="101" t="s">
        <v>101</v>
      </c>
      <c r="I8" s="101" t="s">
        <v>104</v>
      </c>
      <c r="J8" s="101" t="s">
        <v>67</v>
      </c>
      <c r="K8" s="101" t="s">
        <v>67</v>
      </c>
      <c r="L8" s="102"/>
      <c r="M8" s="101" t="s">
        <v>95</v>
      </c>
      <c r="N8" s="101" t="s">
        <v>105</v>
      </c>
      <c r="O8" s="56" t="s">
        <v>106</v>
      </c>
      <c r="P8" s="56" t="s">
        <v>107</v>
      </c>
      <c r="Q8" s="56" t="s">
        <v>108</v>
      </c>
      <c r="R8" s="101" t="s">
        <v>98</v>
      </c>
      <c r="S8" s="101" t="s">
        <v>50</v>
      </c>
      <c r="T8" s="101" t="s">
        <v>56</v>
      </c>
      <c r="U8" s="57"/>
      <c r="V8" s="59"/>
      <c r="W8" s="93"/>
      <c r="X8" s="93"/>
      <c r="Y8" s="93"/>
      <c r="Z8" s="93"/>
    </row>
    <row r="9" spans="1:26" ht="26.1" customHeight="1">
      <c r="A9" s="204" t="s">
        <v>288</v>
      </c>
      <c r="B9" s="103"/>
      <c r="C9" s="60">
        <f>Worksheet!$H$6</f>
        <v>0</v>
      </c>
      <c r="D9" s="103"/>
      <c r="E9" s="103"/>
      <c r="F9" s="241"/>
      <c r="G9" s="374"/>
      <c r="H9" s="242"/>
      <c r="I9" s="103"/>
      <c r="J9" s="103" t="s">
        <v>117</v>
      </c>
      <c r="K9" s="103"/>
      <c r="L9" s="103"/>
      <c r="M9" s="103"/>
      <c r="N9" s="103"/>
      <c r="O9" s="60"/>
      <c r="P9" s="60"/>
      <c r="Q9" s="60"/>
      <c r="R9" s="103" t="s">
        <v>282</v>
      </c>
      <c r="S9" s="103"/>
      <c r="T9" s="320" t="str">
        <f>IF(Worksheet!K2&gt;0,Worksheet!K2,"    ")</f>
        <v xml:space="preserve">    </v>
      </c>
      <c r="U9" s="61"/>
      <c r="V9" s="62">
        <f>WITHHOLDING+OASI+MEDICARE+Worksheet!E40+Worksheet!E41-Worksheet!E39</f>
        <v>0</v>
      </c>
      <c r="W9" s="106"/>
    </row>
    <row r="10" spans="1:26" ht="26.1" customHeight="1">
      <c r="A10" s="103"/>
      <c r="B10" s="103"/>
      <c r="C10" s="60"/>
      <c r="D10" s="103"/>
      <c r="E10" s="103"/>
      <c r="F10" s="60"/>
      <c r="G10" s="60"/>
      <c r="H10" s="104"/>
      <c r="I10" s="103"/>
      <c r="J10" s="103"/>
      <c r="K10" s="103"/>
      <c r="L10" s="103"/>
      <c r="M10" s="103"/>
      <c r="N10" s="103"/>
      <c r="O10" s="60"/>
      <c r="P10" s="60"/>
      <c r="Q10" s="60"/>
      <c r="R10" s="103"/>
      <c r="S10" s="103"/>
      <c r="T10" s="103"/>
      <c r="U10" s="61"/>
      <c r="V10" s="62"/>
      <c r="W10" s="106"/>
    </row>
    <row r="11" spans="1:26" ht="26.1" customHeight="1">
      <c r="A11" s="103"/>
      <c r="B11" s="103"/>
      <c r="C11" s="60"/>
      <c r="D11" s="103"/>
      <c r="E11" s="103"/>
      <c r="F11" s="60" t="s">
        <v>128</v>
      </c>
      <c r="G11" s="60"/>
      <c r="H11" s="104"/>
      <c r="I11" s="103"/>
      <c r="J11" s="105"/>
      <c r="K11" s="103">
        <f>Worksheet!E10</f>
        <v>0</v>
      </c>
      <c r="L11" s="103"/>
      <c r="M11" s="103"/>
      <c r="N11" s="103"/>
      <c r="O11" s="60"/>
      <c r="P11" s="60"/>
      <c r="Q11" s="60"/>
      <c r="R11" s="103"/>
      <c r="S11" s="103"/>
      <c r="T11" s="103"/>
      <c r="U11" s="61"/>
      <c r="V11" s="62"/>
      <c r="W11" s="106"/>
    </row>
    <row r="12" spans="1:26" ht="26.1" customHeight="1">
      <c r="A12" s="103"/>
      <c r="B12" s="103"/>
      <c r="C12" s="60"/>
      <c r="D12" s="103"/>
      <c r="E12" s="103"/>
      <c r="F12" s="60" t="s">
        <v>124</v>
      </c>
      <c r="G12" s="60"/>
      <c r="H12" s="129"/>
      <c r="I12" s="674">
        <f>Worksheet!E12</f>
        <v>0</v>
      </c>
      <c r="J12" s="674"/>
      <c r="K12" s="674"/>
      <c r="L12" s="674"/>
      <c r="M12" s="129"/>
      <c r="N12" s="129"/>
      <c r="O12" s="60"/>
      <c r="P12" s="60"/>
      <c r="Q12" s="60"/>
      <c r="R12" s="103"/>
      <c r="S12" s="103"/>
      <c r="T12" s="103"/>
      <c r="U12" s="61"/>
      <c r="V12" s="62"/>
      <c r="W12" s="106"/>
    </row>
    <row r="13" spans="1:26" ht="26.1" customHeight="1">
      <c r="A13" s="103"/>
      <c r="B13" s="103"/>
      <c r="C13" s="60"/>
      <c r="D13" s="103"/>
      <c r="E13" s="103"/>
      <c r="F13" s="60" t="s">
        <v>126</v>
      </c>
      <c r="G13" s="60"/>
      <c r="H13" s="675">
        <f>Worksheet!E8</f>
        <v>0</v>
      </c>
      <c r="I13" s="676"/>
      <c r="J13" s="103"/>
      <c r="K13" s="133"/>
      <c r="L13" s="103"/>
      <c r="M13" s="103"/>
      <c r="N13" s="103"/>
      <c r="O13" s="60"/>
      <c r="P13" s="60"/>
      <c r="Q13" s="60"/>
      <c r="R13" s="103"/>
      <c r="S13" s="103"/>
      <c r="T13" s="103"/>
      <c r="U13" s="61"/>
      <c r="V13" s="130"/>
      <c r="W13" s="106"/>
    </row>
    <row r="14" spans="1:26" ht="26.1" customHeight="1">
      <c r="A14" s="103" t="s">
        <v>67</v>
      </c>
      <c r="B14" s="103" t="s">
        <v>67</v>
      </c>
      <c r="C14" s="60"/>
      <c r="D14" s="103"/>
      <c r="E14" s="103"/>
      <c r="F14" s="60" t="s">
        <v>290</v>
      </c>
      <c r="G14" s="60"/>
      <c r="H14" s="103"/>
      <c r="I14" s="103"/>
      <c r="J14" s="103"/>
      <c r="K14" s="103"/>
      <c r="L14" s="103"/>
      <c r="M14" s="103"/>
      <c r="N14" s="103"/>
      <c r="O14" s="60"/>
      <c r="P14" s="60"/>
      <c r="Q14" s="60"/>
      <c r="R14" s="103"/>
      <c r="S14" s="103"/>
      <c r="T14" s="103"/>
      <c r="U14" s="61"/>
      <c r="V14" s="62"/>
      <c r="W14" s="106"/>
    </row>
    <row r="15" spans="1:26" ht="26.1" customHeight="1">
      <c r="A15" s="103"/>
      <c r="B15" s="103"/>
      <c r="C15" s="60"/>
      <c r="D15" s="103"/>
      <c r="E15" s="103"/>
      <c r="F15" s="60" t="s">
        <v>289</v>
      </c>
      <c r="G15" s="60"/>
      <c r="H15" s="103"/>
      <c r="I15" s="103"/>
      <c r="J15" s="103"/>
      <c r="K15" s="103"/>
      <c r="L15" s="103"/>
      <c r="M15" s="103"/>
      <c r="N15" s="103"/>
      <c r="O15" s="60"/>
      <c r="P15" s="60"/>
      <c r="Q15" s="60"/>
      <c r="R15" s="103"/>
      <c r="S15" s="103"/>
      <c r="T15" s="103"/>
      <c r="U15" s="61"/>
      <c r="V15" s="62"/>
      <c r="W15" s="106"/>
    </row>
    <row r="16" spans="1:26" ht="26.1" customHeight="1">
      <c r="A16" s="103"/>
      <c r="B16" s="103"/>
      <c r="C16" s="60"/>
      <c r="D16" s="105"/>
      <c r="E16" s="105" t="s">
        <v>67</v>
      </c>
      <c r="F16" s="60"/>
      <c r="G16" s="60"/>
      <c r="H16" s="103"/>
      <c r="I16" s="103"/>
      <c r="J16" s="103"/>
      <c r="K16" s="103"/>
      <c r="L16" s="103"/>
      <c r="M16" s="103"/>
      <c r="N16" s="103"/>
      <c r="O16" s="60"/>
      <c r="P16" s="60"/>
      <c r="Q16" s="60"/>
      <c r="R16" s="103"/>
      <c r="S16" s="103"/>
      <c r="T16" s="103"/>
      <c r="U16" s="61"/>
      <c r="V16" s="62"/>
      <c r="W16" s="106"/>
    </row>
    <row r="17" spans="1:24" ht="26.1" customHeight="1">
      <c r="A17" s="103"/>
      <c r="B17" s="103"/>
      <c r="C17" s="60"/>
      <c r="D17" s="105"/>
      <c r="E17" s="105" t="s">
        <v>67</v>
      </c>
      <c r="F17" s="63"/>
      <c r="G17" s="60"/>
      <c r="H17" s="103"/>
      <c r="I17" s="103"/>
      <c r="J17" s="103"/>
      <c r="K17" s="107"/>
      <c r="L17" s="107"/>
      <c r="M17" s="103"/>
      <c r="N17" s="103"/>
      <c r="O17" s="60"/>
      <c r="P17" s="60"/>
      <c r="Q17" s="60"/>
      <c r="R17" s="103"/>
      <c r="S17" s="103"/>
      <c r="T17" s="103"/>
      <c r="U17" s="61"/>
      <c r="V17" s="62"/>
      <c r="W17" s="106"/>
    </row>
    <row r="18" spans="1:24" ht="26.1" customHeight="1">
      <c r="A18" s="103"/>
      <c r="B18" s="103"/>
      <c r="C18" s="60"/>
      <c r="D18" s="105"/>
      <c r="E18" s="105"/>
      <c r="F18" s="63"/>
      <c r="G18" s="60"/>
      <c r="H18" s="103"/>
      <c r="I18" s="103"/>
      <c r="J18" s="108"/>
      <c r="K18" s="107"/>
      <c r="L18" s="107"/>
      <c r="M18" s="109"/>
      <c r="N18" s="103"/>
      <c r="O18" s="60"/>
      <c r="P18" s="60"/>
      <c r="Q18" s="60"/>
      <c r="R18" s="103"/>
      <c r="S18" s="103"/>
      <c r="T18" s="103"/>
      <c r="U18" s="61"/>
      <c r="V18" s="62"/>
      <c r="W18" s="106"/>
    </row>
    <row r="19" spans="1:24" ht="26.1" customHeight="1">
      <c r="A19" s="103"/>
      <c r="B19" s="103"/>
      <c r="C19" s="60"/>
      <c r="D19" s="105"/>
      <c r="E19" s="105"/>
      <c r="F19" s="63"/>
      <c r="G19" s="60"/>
      <c r="H19" s="103"/>
      <c r="I19" s="103"/>
      <c r="J19" s="108"/>
      <c r="K19" s="107"/>
      <c r="L19" s="107"/>
      <c r="M19" s="109"/>
      <c r="N19" s="103"/>
      <c r="O19" s="60"/>
      <c r="P19" s="60"/>
      <c r="Q19" s="60"/>
      <c r="R19" s="103"/>
      <c r="S19" s="103"/>
      <c r="T19" s="103"/>
      <c r="U19" s="61"/>
      <c r="V19" s="62"/>
      <c r="W19" s="106"/>
    </row>
    <row r="20" spans="1:24" ht="26.1" customHeight="1">
      <c r="A20" s="105" t="s">
        <v>67</v>
      </c>
      <c r="B20" s="105" t="s">
        <v>67</v>
      </c>
      <c r="C20" s="63"/>
      <c r="D20" s="105"/>
      <c r="E20" s="105"/>
      <c r="F20" s="63"/>
      <c r="G20" s="64"/>
      <c r="H20" s="103"/>
      <c r="I20" s="103"/>
      <c r="J20" s="110"/>
      <c r="K20" s="105"/>
      <c r="L20" s="103"/>
      <c r="M20" s="109"/>
      <c r="N20" s="103"/>
      <c r="O20" s="60"/>
      <c r="P20" s="60"/>
      <c r="Q20" s="60"/>
      <c r="R20" s="103"/>
      <c r="S20" s="103"/>
      <c r="T20" s="103"/>
      <c r="U20" s="61"/>
      <c r="V20" s="62"/>
      <c r="W20" s="106"/>
    </row>
    <row r="21" spans="1:24" ht="26.1" customHeight="1">
      <c r="A21" s="105"/>
      <c r="B21" s="105" t="s">
        <v>67</v>
      </c>
      <c r="C21" s="63"/>
      <c r="D21" s="105"/>
      <c r="E21" s="105"/>
      <c r="F21" s="63"/>
      <c r="G21" s="64"/>
      <c r="H21" s="111"/>
      <c r="I21" s="103"/>
      <c r="J21" s="108"/>
      <c r="K21" s="112"/>
      <c r="L21" s="103"/>
      <c r="M21" s="109"/>
      <c r="N21" s="103"/>
      <c r="O21" s="60"/>
      <c r="P21" s="60"/>
      <c r="Q21" s="60"/>
      <c r="R21" s="103"/>
      <c r="S21" s="103"/>
      <c r="T21" s="103"/>
      <c r="U21" s="61"/>
      <c r="V21" s="62"/>
      <c r="W21" s="106"/>
    </row>
    <row r="22" spans="1:24" ht="26.1" customHeight="1">
      <c r="A22" s="103"/>
      <c r="B22" s="103"/>
      <c r="C22" s="60"/>
      <c r="D22" s="103"/>
      <c r="E22" s="105" t="s">
        <v>67</v>
      </c>
      <c r="F22" s="60"/>
      <c r="G22" s="60"/>
      <c r="H22" s="103"/>
      <c r="I22" s="103"/>
      <c r="J22" s="103"/>
      <c r="K22" s="113"/>
      <c r="L22" s="113"/>
      <c r="M22" s="103"/>
      <c r="N22" s="103"/>
      <c r="O22" s="60"/>
      <c r="P22" s="60"/>
      <c r="Q22" s="60"/>
      <c r="R22" s="103"/>
      <c r="S22" s="103"/>
      <c r="T22" s="103"/>
      <c r="U22" s="61"/>
      <c r="V22" s="62"/>
      <c r="W22" s="106"/>
    </row>
    <row r="23" spans="1:24" ht="26.1" customHeight="1">
      <c r="A23" s="103"/>
      <c r="B23" s="103"/>
      <c r="C23" s="60"/>
      <c r="D23" s="103"/>
      <c r="E23" s="103"/>
      <c r="F23" s="60"/>
      <c r="G23" s="60"/>
      <c r="H23" s="103"/>
      <c r="I23" s="103"/>
      <c r="J23" s="103"/>
      <c r="K23" s="103"/>
      <c r="L23" s="103"/>
      <c r="M23" s="103"/>
      <c r="N23" s="103"/>
      <c r="O23" s="60"/>
      <c r="P23" s="60"/>
      <c r="Q23" s="60"/>
      <c r="R23" s="103"/>
      <c r="S23" s="103"/>
      <c r="T23" s="103"/>
      <c r="U23" s="61"/>
      <c r="V23" s="62"/>
      <c r="W23" s="106"/>
    </row>
    <row r="24" spans="1:24" ht="26.1" customHeight="1">
      <c r="A24" s="103"/>
      <c r="B24" s="103"/>
      <c r="C24" s="60"/>
      <c r="D24" s="103"/>
      <c r="E24" s="103"/>
      <c r="F24" s="60"/>
      <c r="G24" s="60"/>
      <c r="H24" s="103"/>
      <c r="I24" s="103"/>
      <c r="J24" s="103"/>
      <c r="K24" s="103"/>
      <c r="L24" s="103"/>
      <c r="M24" s="103"/>
      <c r="N24" s="103"/>
      <c r="O24" s="60"/>
      <c r="P24" s="60"/>
      <c r="Q24" s="60"/>
      <c r="R24" s="103"/>
      <c r="S24" s="103"/>
      <c r="T24" s="103"/>
      <c r="U24" s="61"/>
      <c r="V24" s="62"/>
      <c r="W24" s="106"/>
    </row>
    <row r="25" spans="1:24" ht="26.1" customHeight="1">
      <c r="A25" s="103"/>
      <c r="B25" s="103"/>
      <c r="C25" s="60"/>
      <c r="D25" s="103"/>
      <c r="E25" s="103"/>
      <c r="F25" s="60"/>
      <c r="G25" s="60"/>
      <c r="H25" s="103"/>
      <c r="I25" s="103"/>
      <c r="J25" s="103"/>
      <c r="K25" s="103"/>
      <c r="L25" s="103"/>
      <c r="M25" s="103"/>
      <c r="N25" s="103"/>
      <c r="O25" s="60"/>
      <c r="P25" s="60"/>
      <c r="Q25" s="60"/>
      <c r="R25" s="103"/>
      <c r="S25" s="103"/>
      <c r="T25" s="103"/>
      <c r="U25" s="61"/>
      <c r="V25" s="62"/>
      <c r="W25" s="106"/>
    </row>
    <row r="26" spans="1:24" ht="12.95" customHeight="1">
      <c r="A26" s="74" t="s">
        <v>63</v>
      </c>
      <c r="B26" s="70"/>
      <c r="C26" s="70"/>
      <c r="D26" s="70"/>
      <c r="E26" s="70"/>
      <c r="F26" s="70"/>
      <c r="G26" s="70"/>
      <c r="H26" s="72"/>
      <c r="I26" s="114" t="s">
        <v>109</v>
      </c>
      <c r="J26" s="70"/>
      <c r="K26" s="72"/>
      <c r="L26" s="114" t="s">
        <v>110</v>
      </c>
      <c r="M26" s="70"/>
      <c r="N26" s="70"/>
      <c r="O26" s="70"/>
      <c r="P26" s="70"/>
      <c r="Q26" s="74" t="s">
        <v>111</v>
      </c>
      <c r="R26" s="92"/>
      <c r="S26" s="92"/>
      <c r="T26" s="115" t="s">
        <v>67</v>
      </c>
      <c r="U26" s="65" t="s">
        <v>112</v>
      </c>
      <c r="V26" s="66"/>
    </row>
    <row r="27" spans="1:24" ht="17.100000000000001" customHeight="1">
      <c r="A27" s="667">
        <f>Worksheet!E2</f>
        <v>0</v>
      </c>
      <c r="B27" s="668"/>
      <c r="C27" s="668"/>
      <c r="D27" s="668"/>
      <c r="E27" s="668"/>
      <c r="F27" s="668"/>
      <c r="G27" s="81"/>
      <c r="H27" s="82"/>
      <c r="I27" s="669">
        <f>Worksheet!E6</f>
        <v>0</v>
      </c>
      <c r="J27" s="668"/>
      <c r="K27" s="670"/>
      <c r="L27" s="116"/>
      <c r="M27" s="95"/>
      <c r="N27" s="95"/>
      <c r="O27" s="95"/>
      <c r="P27" s="95"/>
      <c r="Q27" s="117" t="s">
        <v>67</v>
      </c>
      <c r="R27" s="118"/>
      <c r="S27" s="118"/>
      <c r="T27" s="119" t="s">
        <v>67</v>
      </c>
      <c r="U27" s="67"/>
      <c r="V27" s="68">
        <f>SUM(V9:V25)</f>
        <v>0</v>
      </c>
      <c r="X27" s="76"/>
    </row>
    <row r="28" spans="1:24" ht="12.95" customHeight="1">
      <c r="A28" s="74" t="s">
        <v>66</v>
      </c>
      <c r="B28" s="70"/>
      <c r="C28" s="70"/>
      <c r="D28" s="70"/>
      <c r="E28" s="70"/>
      <c r="F28" s="70"/>
      <c r="G28" s="70"/>
      <c r="H28" s="70"/>
      <c r="I28" s="70"/>
      <c r="J28" s="70"/>
      <c r="K28" s="70"/>
      <c r="L28" s="74" t="s">
        <v>113</v>
      </c>
      <c r="M28" s="70"/>
      <c r="N28" s="70"/>
      <c r="O28" s="70"/>
      <c r="P28" s="70"/>
      <c r="Q28" s="106"/>
      <c r="T28" s="120" t="s">
        <v>67</v>
      </c>
      <c r="U28" s="71" t="s">
        <v>114</v>
      </c>
      <c r="V28" s="72"/>
    </row>
    <row r="29" spans="1:24" ht="17.100000000000001" customHeight="1">
      <c r="A29" s="121"/>
      <c r="B29" s="86"/>
      <c r="C29" s="86"/>
      <c r="D29" s="86"/>
      <c r="E29" s="86"/>
      <c r="F29" s="86"/>
      <c r="G29" s="86"/>
      <c r="H29" s="86"/>
      <c r="I29" s="86"/>
      <c r="J29" s="86"/>
      <c r="K29" s="86"/>
      <c r="L29" s="121"/>
      <c r="M29" s="86"/>
      <c r="N29" s="86"/>
      <c r="O29" s="86"/>
      <c r="P29" s="86"/>
      <c r="Q29" s="85"/>
      <c r="R29" s="81"/>
      <c r="S29" s="81"/>
      <c r="T29" s="119" t="s">
        <v>67</v>
      </c>
      <c r="U29" s="86"/>
      <c r="V29" s="122"/>
      <c r="X29" s="123"/>
    </row>
    <row r="30" spans="1:24" ht="30" customHeight="1">
      <c r="A30" s="114" t="s">
        <v>115</v>
      </c>
      <c r="B30" s="70"/>
      <c r="C30" s="71" t="s">
        <v>116</v>
      </c>
      <c r="F30" s="70"/>
      <c r="G30" s="70"/>
      <c r="H30" s="70"/>
      <c r="I30" s="70"/>
      <c r="J30" s="70"/>
      <c r="K30" s="70"/>
      <c r="L30" s="70"/>
      <c r="M30" s="70"/>
      <c r="N30" s="70"/>
      <c r="O30" s="70"/>
      <c r="P30" s="70"/>
      <c r="Q30" s="124"/>
      <c r="R30" s="89"/>
      <c r="S30" s="89"/>
      <c r="T30" s="89"/>
      <c r="U30" s="125"/>
      <c r="V30" s="126"/>
    </row>
    <row r="31" spans="1:24" ht="24" customHeight="1"/>
    <row r="32" spans="1:24" ht="21.95" customHeight="1"/>
    <row r="33" spans="1:26" ht="9.9499999999999993" customHeight="1">
      <c r="A33" s="93"/>
      <c r="B33" s="93"/>
      <c r="C33" s="93"/>
      <c r="D33" s="93"/>
      <c r="E33" s="127" t="s">
        <v>67</v>
      </c>
      <c r="F33" s="93"/>
      <c r="G33" s="93"/>
      <c r="H33" s="93"/>
      <c r="I33" s="127" t="s">
        <v>67</v>
      </c>
      <c r="J33" s="93"/>
      <c r="K33" s="93"/>
      <c r="L33" s="127" t="s">
        <v>67</v>
      </c>
      <c r="M33" s="93"/>
      <c r="N33" s="93"/>
      <c r="O33" s="93"/>
      <c r="P33" s="93"/>
      <c r="Q33" s="93"/>
      <c r="R33" s="93"/>
      <c r="S33" s="93"/>
      <c r="T33" s="93"/>
      <c r="U33" s="127" t="s">
        <v>67</v>
      </c>
      <c r="V33" s="127" t="s">
        <v>67</v>
      </c>
      <c r="W33" s="93"/>
      <c r="X33" s="93"/>
      <c r="Y33" s="93"/>
      <c r="Z33" s="93"/>
    </row>
    <row r="34" spans="1:26" ht="18.95" customHeight="1"/>
  </sheetData>
  <mergeCells count="6">
    <mergeCell ref="U5:V5"/>
    <mergeCell ref="A27:F27"/>
    <mergeCell ref="I27:K27"/>
    <mergeCell ref="J2:T2"/>
    <mergeCell ref="I12:L12"/>
    <mergeCell ref="H13:I13"/>
  </mergeCells>
  <phoneticPr fontId="0" type="noConversion"/>
  <pageMargins left="0" right="0" top="0" bottom="0" header="0" footer="0"/>
  <pageSetup scale="78" orientation="landscape" verticalDpi="30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Z34"/>
  <sheetViews>
    <sheetView zoomScale="75" workbookViewId="0">
      <selection activeCell="U5" sqref="U5:V5"/>
    </sheetView>
  </sheetViews>
  <sheetFormatPr defaultColWidth="12.5703125" defaultRowHeight="12.75"/>
  <cols>
    <col min="1" max="1" width="7.42578125" style="73" customWidth="1"/>
    <col min="2" max="2" width="3.5703125" style="73" customWidth="1"/>
    <col min="3" max="4" width="6.140625" style="73" customWidth="1"/>
    <col min="5" max="5" width="8.7109375" style="73" customWidth="1"/>
    <col min="6" max="6" width="6.42578125" style="73" customWidth="1"/>
    <col min="7" max="7" width="8" style="73" customWidth="1"/>
    <col min="8" max="8" width="7.42578125" style="73" customWidth="1"/>
    <col min="9" max="9" width="8" style="73" customWidth="1"/>
    <col min="10" max="10" width="6.140625" style="73" customWidth="1"/>
    <col min="11" max="12" width="7.42578125" style="73" customWidth="1"/>
    <col min="13" max="16" width="4.85546875" style="73" customWidth="1"/>
    <col min="17" max="17" width="11.28515625" style="73" customWidth="1"/>
    <col min="18" max="18" width="8.7109375" style="73" customWidth="1"/>
    <col min="19" max="21" width="11.28515625" style="73" customWidth="1"/>
    <col min="22" max="22" width="18.42578125" style="73" customWidth="1"/>
    <col min="23" max="23" width="8.7109375" style="73" customWidth="1"/>
    <col min="24" max="25" width="11.28515625" style="73" customWidth="1"/>
    <col min="26" max="26" width="7.42578125" style="73" customWidth="1"/>
    <col min="27" max="16384" width="12.5703125" style="73"/>
  </cols>
  <sheetData>
    <row r="1" spans="1:26" ht="12.95" customHeight="1">
      <c r="A1" s="69" t="s">
        <v>74</v>
      </c>
      <c r="B1" s="70"/>
      <c r="C1" s="70"/>
      <c r="D1" s="71" t="s">
        <v>75</v>
      </c>
      <c r="E1" s="70"/>
      <c r="F1" s="70"/>
      <c r="G1" s="70"/>
      <c r="H1" s="72"/>
      <c r="J1" s="74" t="s">
        <v>76</v>
      </c>
      <c r="K1" s="70"/>
      <c r="L1" s="70"/>
      <c r="M1" s="70"/>
      <c r="N1" s="70"/>
      <c r="O1" s="70"/>
      <c r="P1" s="70"/>
      <c r="Q1" s="70"/>
      <c r="R1" s="70"/>
      <c r="S1" s="70"/>
      <c r="T1" s="72"/>
      <c r="U1" s="51" t="s">
        <v>24</v>
      </c>
      <c r="V1" s="75" t="s">
        <v>29</v>
      </c>
      <c r="X1" s="76"/>
    </row>
    <row r="2" spans="1:26" ht="15.95" customHeight="1">
      <c r="A2" s="77" t="s">
        <v>77</v>
      </c>
      <c r="C2" s="78" t="s">
        <v>67</v>
      </c>
      <c r="D2" s="79" t="s">
        <v>78</v>
      </c>
      <c r="H2" s="80"/>
      <c r="J2" s="671">
        <f>Worksheet!E4</f>
        <v>0</v>
      </c>
      <c r="K2" s="672"/>
      <c r="L2" s="672"/>
      <c r="M2" s="672"/>
      <c r="N2" s="672"/>
      <c r="O2" s="672"/>
      <c r="P2" s="672"/>
      <c r="Q2" s="672"/>
      <c r="R2" s="672"/>
      <c r="S2" s="672"/>
      <c r="T2" s="673"/>
      <c r="U2" s="131">
        <f>Worksheet!H2</f>
        <v>0</v>
      </c>
      <c r="V2" s="199">
        <f ca="1">TODAY()</f>
        <v>41165</v>
      </c>
      <c r="X2" s="76"/>
    </row>
    <row r="3" spans="1:26" ht="3" customHeight="1">
      <c r="A3" s="83"/>
      <c r="D3" s="84"/>
      <c r="H3" s="80"/>
      <c r="J3" s="85"/>
      <c r="K3" s="81"/>
      <c r="L3" s="81"/>
      <c r="M3" s="81"/>
      <c r="N3" s="81"/>
      <c r="O3" s="81"/>
      <c r="P3" s="81"/>
      <c r="Q3" s="81"/>
      <c r="R3" s="81"/>
      <c r="S3" s="86"/>
      <c r="T3" s="82"/>
      <c r="U3" s="82"/>
      <c r="V3" s="87" t="s">
        <v>67</v>
      </c>
      <c r="X3" s="76"/>
    </row>
    <row r="4" spans="1:26" ht="12" customHeight="1">
      <c r="A4" s="88" t="s">
        <v>79</v>
      </c>
      <c r="B4" s="89"/>
      <c r="C4" s="89"/>
      <c r="D4" s="90" t="s">
        <v>80</v>
      </c>
      <c r="E4" s="89"/>
      <c r="F4" s="89"/>
      <c r="G4" s="89"/>
      <c r="H4" s="91"/>
      <c r="J4" s="74" t="s">
        <v>81</v>
      </c>
      <c r="K4" s="70"/>
      <c r="L4" s="70"/>
      <c r="M4" s="70"/>
      <c r="N4" s="92"/>
      <c r="O4" s="70"/>
      <c r="P4" s="70"/>
      <c r="Q4" s="70"/>
      <c r="R4" s="70"/>
      <c r="S4" s="80"/>
      <c r="T4" s="51" t="s">
        <v>24</v>
      </c>
      <c r="U4" s="52" t="s">
        <v>82</v>
      </c>
      <c r="V4" s="53"/>
      <c r="X4" s="76"/>
    </row>
    <row r="5" spans="1:26" ht="20.100000000000001" customHeight="1">
      <c r="A5" s="93"/>
      <c r="D5" s="84"/>
      <c r="J5" s="94"/>
      <c r="K5" s="95"/>
      <c r="L5" s="95"/>
      <c r="M5" s="95"/>
      <c r="N5" s="96" t="s">
        <v>67</v>
      </c>
      <c r="O5" s="95" t="s">
        <v>67</v>
      </c>
      <c r="P5" s="95"/>
      <c r="Q5" s="95"/>
      <c r="R5" s="81"/>
      <c r="S5" s="82"/>
      <c r="T5" s="54" t="s">
        <v>67</v>
      </c>
      <c r="U5" s="666" t="s">
        <v>67</v>
      </c>
      <c r="V5" s="660"/>
      <c r="X5" s="76"/>
    </row>
    <row r="6" spans="1:26" ht="9.9499999999999993" customHeight="1">
      <c r="A6" s="97" t="s">
        <v>67</v>
      </c>
      <c r="B6" s="75" t="s">
        <v>40</v>
      </c>
      <c r="C6" s="51" t="s">
        <v>67</v>
      </c>
      <c r="D6" s="98" t="s">
        <v>83</v>
      </c>
      <c r="E6" s="99"/>
      <c r="F6" s="53"/>
      <c r="G6" s="51" t="s">
        <v>84</v>
      </c>
      <c r="H6" s="99"/>
      <c r="I6" s="75" t="s">
        <v>67</v>
      </c>
      <c r="J6" s="75" t="s">
        <v>67</v>
      </c>
      <c r="K6" s="75" t="s">
        <v>67</v>
      </c>
      <c r="L6" s="99"/>
      <c r="M6" s="99"/>
      <c r="N6" s="99"/>
      <c r="O6" s="53"/>
      <c r="P6" s="53"/>
      <c r="Q6" s="53"/>
      <c r="R6" s="75" t="s">
        <v>85</v>
      </c>
      <c r="S6" s="75" t="s">
        <v>86</v>
      </c>
      <c r="T6" s="75" t="s">
        <v>86</v>
      </c>
      <c r="U6" s="55"/>
      <c r="V6" s="53"/>
      <c r="W6" s="93"/>
      <c r="X6" s="93"/>
      <c r="Y6" s="93"/>
      <c r="Z6" s="93"/>
    </row>
    <row r="7" spans="1:26" ht="9.9499999999999993" customHeight="1">
      <c r="A7" s="100" t="s">
        <v>87</v>
      </c>
      <c r="B7" s="101" t="s">
        <v>88</v>
      </c>
      <c r="C7" s="56" t="s">
        <v>42</v>
      </c>
      <c r="D7" s="75" t="s">
        <v>89</v>
      </c>
      <c r="E7" s="75" t="s">
        <v>90</v>
      </c>
      <c r="F7" s="56" t="s">
        <v>84</v>
      </c>
      <c r="G7" s="56" t="s">
        <v>84</v>
      </c>
      <c r="H7" s="101" t="s">
        <v>91</v>
      </c>
      <c r="I7" s="101" t="s">
        <v>92</v>
      </c>
      <c r="J7" s="101" t="s">
        <v>93</v>
      </c>
      <c r="K7" s="101" t="s">
        <v>94</v>
      </c>
      <c r="L7" s="101" t="s">
        <v>47</v>
      </c>
      <c r="M7" s="101" t="s">
        <v>84</v>
      </c>
      <c r="N7" s="101" t="s">
        <v>95</v>
      </c>
      <c r="O7" s="56" t="s">
        <v>96</v>
      </c>
      <c r="P7" s="56" t="s">
        <v>96</v>
      </c>
      <c r="Q7" s="56" t="s">
        <v>84</v>
      </c>
      <c r="R7" s="101" t="s">
        <v>97</v>
      </c>
      <c r="S7" s="101" t="s">
        <v>98</v>
      </c>
      <c r="T7" s="101" t="s">
        <v>98</v>
      </c>
      <c r="U7" s="57"/>
      <c r="V7" s="58" t="s">
        <v>51</v>
      </c>
      <c r="W7" s="93"/>
      <c r="X7" s="93"/>
      <c r="Y7" s="93"/>
      <c r="Z7" s="93"/>
    </row>
    <row r="8" spans="1:26" ht="9.9499999999999993" customHeight="1">
      <c r="A8" s="100" t="s">
        <v>99</v>
      </c>
      <c r="B8" s="101" t="s">
        <v>100</v>
      </c>
      <c r="C8" s="59"/>
      <c r="D8" s="101" t="s">
        <v>101</v>
      </c>
      <c r="E8" s="101" t="s">
        <v>101</v>
      </c>
      <c r="F8" s="56" t="s">
        <v>102</v>
      </c>
      <c r="G8" s="56" t="s">
        <v>103</v>
      </c>
      <c r="H8" s="101" t="s">
        <v>101</v>
      </c>
      <c r="I8" s="101" t="s">
        <v>104</v>
      </c>
      <c r="J8" s="101" t="s">
        <v>67</v>
      </c>
      <c r="K8" s="101" t="s">
        <v>67</v>
      </c>
      <c r="L8" s="102"/>
      <c r="M8" s="101" t="s">
        <v>95</v>
      </c>
      <c r="N8" s="101" t="s">
        <v>105</v>
      </c>
      <c r="O8" s="56" t="s">
        <v>106</v>
      </c>
      <c r="P8" s="56" t="s">
        <v>107</v>
      </c>
      <c r="Q8" s="56" t="s">
        <v>108</v>
      </c>
      <c r="R8" s="101" t="s">
        <v>98</v>
      </c>
      <c r="S8" s="101" t="s">
        <v>50</v>
      </c>
      <c r="T8" s="101" t="s">
        <v>56</v>
      </c>
      <c r="U8" s="57"/>
      <c r="V8" s="59"/>
      <c r="W8" s="93"/>
      <c r="X8" s="93"/>
      <c r="Y8" s="93"/>
      <c r="Z8" s="93"/>
    </row>
    <row r="9" spans="1:26" ht="26.1" customHeight="1">
      <c r="A9" s="204" t="s">
        <v>288</v>
      </c>
      <c r="B9" s="103"/>
      <c r="C9" s="60">
        <f>Worksheet!$H$6</f>
        <v>0</v>
      </c>
      <c r="D9" s="103"/>
      <c r="E9" s="103"/>
      <c r="F9" s="241"/>
      <c r="G9" s="373"/>
      <c r="H9" s="242"/>
      <c r="I9" s="103"/>
      <c r="J9" s="386" t="str">
        <f>"("&amp;Worksheet!D37&amp;")"</f>
        <v>(*Other Deductions )</v>
      </c>
      <c r="K9" s="103"/>
      <c r="L9" s="103"/>
      <c r="M9" s="103"/>
      <c r="N9" s="103"/>
      <c r="O9" s="60"/>
      <c r="P9" s="60"/>
      <c r="Q9" s="60"/>
      <c r="R9" s="103" t="s">
        <v>282</v>
      </c>
      <c r="S9" s="103"/>
      <c r="T9" s="320"/>
      <c r="U9" s="61"/>
      <c r="V9" s="62">
        <f>Worksheet!E37</f>
        <v>0</v>
      </c>
      <c r="W9" s="106"/>
    </row>
    <row r="10" spans="1:26" ht="26.1" customHeight="1">
      <c r="A10" s="103"/>
      <c r="B10" s="103"/>
      <c r="C10" s="60"/>
      <c r="D10" s="103"/>
      <c r="E10" s="103"/>
      <c r="F10" s="60"/>
      <c r="G10" s="60"/>
      <c r="H10" s="104"/>
      <c r="I10" s="103"/>
      <c r="J10" s="386" t="str">
        <f>"("&amp;Worksheet!D38&amp;")"</f>
        <v>(*Other Deductions )</v>
      </c>
      <c r="K10" s="103"/>
      <c r="L10" s="103"/>
      <c r="M10" s="103"/>
      <c r="N10" s="103"/>
      <c r="O10" s="60"/>
      <c r="P10" s="60"/>
      <c r="Q10" s="60"/>
      <c r="R10" s="103"/>
      <c r="S10" s="103"/>
      <c r="T10" s="103"/>
      <c r="U10" s="61"/>
      <c r="V10" s="62">
        <f>Worksheet!E38</f>
        <v>0</v>
      </c>
      <c r="W10" s="106"/>
    </row>
    <row r="11" spans="1:26" ht="26.1" customHeight="1">
      <c r="A11" s="103"/>
      <c r="B11" s="103"/>
      <c r="C11" s="60"/>
      <c r="D11" s="103"/>
      <c r="E11" s="103"/>
      <c r="F11" s="60" t="s">
        <v>128</v>
      </c>
      <c r="G11" s="60"/>
      <c r="H11" s="104"/>
      <c r="I11" s="103"/>
      <c r="J11" s="105"/>
      <c r="K11" s="103">
        <f>Worksheet!E10</f>
        <v>0</v>
      </c>
      <c r="L11" s="103"/>
      <c r="M11" s="103"/>
      <c r="N11" s="103"/>
      <c r="O11" s="60"/>
      <c r="P11" s="60"/>
      <c r="Q11" s="60"/>
      <c r="R11" s="103"/>
      <c r="S11" s="103"/>
      <c r="T11" s="103"/>
      <c r="U11" s="61"/>
      <c r="V11" s="62"/>
      <c r="W11" s="106"/>
    </row>
    <row r="12" spans="1:26" ht="26.1" customHeight="1">
      <c r="A12" s="103"/>
      <c r="B12" s="103"/>
      <c r="C12" s="60"/>
      <c r="D12" s="103"/>
      <c r="E12" s="103"/>
      <c r="F12" s="60" t="s">
        <v>124</v>
      </c>
      <c r="G12" s="60"/>
      <c r="H12" s="129"/>
      <c r="I12" s="674">
        <f>Worksheet!E12</f>
        <v>0</v>
      </c>
      <c r="J12" s="674"/>
      <c r="K12" s="674"/>
      <c r="L12" s="674"/>
      <c r="M12" s="129"/>
      <c r="N12" s="129"/>
      <c r="O12" s="60"/>
      <c r="P12" s="60"/>
      <c r="Q12" s="60"/>
      <c r="R12" s="103"/>
      <c r="S12" s="103"/>
      <c r="T12" s="103"/>
      <c r="U12" s="61"/>
      <c r="V12" s="62"/>
      <c r="W12" s="106"/>
    </row>
    <row r="13" spans="1:26" ht="26.1" customHeight="1">
      <c r="A13" s="103"/>
      <c r="B13" s="103"/>
      <c r="C13" s="60"/>
      <c r="D13" s="103"/>
      <c r="E13" s="103"/>
      <c r="F13" s="60" t="s">
        <v>126</v>
      </c>
      <c r="G13" s="60"/>
      <c r="H13" s="675">
        <f>Worksheet!E8</f>
        <v>0</v>
      </c>
      <c r="I13" s="676"/>
      <c r="J13" s="103"/>
      <c r="K13" s="133"/>
      <c r="L13" s="103"/>
      <c r="M13" s="103"/>
      <c r="N13" s="103"/>
      <c r="O13" s="60"/>
      <c r="P13" s="60"/>
      <c r="Q13" s="60"/>
      <c r="R13" s="103"/>
      <c r="S13" s="103"/>
      <c r="T13" s="103"/>
      <c r="U13" s="61"/>
      <c r="V13" s="130"/>
      <c r="W13" s="106"/>
    </row>
    <row r="14" spans="1:26" ht="26.1" customHeight="1">
      <c r="A14" s="103" t="s">
        <v>67</v>
      </c>
      <c r="B14" s="103" t="s">
        <v>67</v>
      </c>
      <c r="C14" s="60"/>
      <c r="D14" s="103"/>
      <c r="E14" s="103"/>
      <c r="F14" s="60" t="s">
        <v>290</v>
      </c>
      <c r="G14" s="60"/>
      <c r="H14" s="103"/>
      <c r="I14" s="103"/>
      <c r="J14" s="103"/>
      <c r="K14" s="103"/>
      <c r="L14" s="103"/>
      <c r="M14" s="103"/>
      <c r="N14" s="103"/>
      <c r="O14" s="60"/>
      <c r="P14" s="60"/>
      <c r="Q14" s="60"/>
      <c r="R14" s="103"/>
      <c r="S14" s="103"/>
      <c r="T14" s="103"/>
      <c r="U14" s="61"/>
      <c r="V14" s="62"/>
      <c r="W14" s="106"/>
    </row>
    <row r="15" spans="1:26" ht="26.1" customHeight="1">
      <c r="A15" s="103"/>
      <c r="B15" s="103"/>
      <c r="C15" s="60"/>
      <c r="D15" s="103"/>
      <c r="E15" s="103"/>
      <c r="F15" s="60" t="s">
        <v>289</v>
      </c>
      <c r="G15" s="60"/>
      <c r="H15" s="103"/>
      <c r="I15" s="103"/>
      <c r="J15" s="103"/>
      <c r="K15" s="103"/>
      <c r="L15" s="103"/>
      <c r="M15" s="103"/>
      <c r="N15" s="103"/>
      <c r="O15" s="60"/>
      <c r="P15" s="60"/>
      <c r="Q15" s="60"/>
      <c r="R15" s="103"/>
      <c r="S15" s="103"/>
      <c r="T15" s="103"/>
      <c r="U15" s="61"/>
      <c r="V15" s="62"/>
      <c r="W15" s="106"/>
    </row>
    <row r="16" spans="1:26" ht="26.1" customHeight="1">
      <c r="A16" s="103"/>
      <c r="B16" s="103"/>
      <c r="C16" s="60"/>
      <c r="D16" s="105"/>
      <c r="E16" s="105" t="s">
        <v>67</v>
      </c>
      <c r="F16" s="60"/>
      <c r="G16" s="60"/>
      <c r="H16" s="103"/>
      <c r="I16" s="103"/>
      <c r="J16" s="103"/>
      <c r="K16" s="103"/>
      <c r="L16" s="103"/>
      <c r="M16" s="103"/>
      <c r="N16" s="103"/>
      <c r="O16" s="60"/>
      <c r="P16" s="60"/>
      <c r="Q16" s="60"/>
      <c r="R16" s="103"/>
      <c r="S16" s="103"/>
      <c r="T16" s="103"/>
      <c r="U16" s="61"/>
      <c r="V16" s="62"/>
      <c r="W16" s="106"/>
    </row>
    <row r="17" spans="1:24" ht="26.1" customHeight="1">
      <c r="A17" s="103"/>
      <c r="B17" s="103"/>
      <c r="C17" s="60"/>
      <c r="D17" s="105"/>
      <c r="E17" s="105" t="s">
        <v>67</v>
      </c>
      <c r="F17" s="63"/>
      <c r="G17" s="60"/>
      <c r="H17" s="103"/>
      <c r="I17" s="103"/>
      <c r="J17" s="103"/>
      <c r="K17" s="107"/>
      <c r="L17" s="107"/>
      <c r="M17" s="103"/>
      <c r="N17" s="103"/>
      <c r="O17" s="60"/>
      <c r="P17" s="60"/>
      <c r="Q17" s="60"/>
      <c r="R17" s="103"/>
      <c r="S17" s="103"/>
      <c r="T17" s="103"/>
      <c r="U17" s="61"/>
      <c r="V17" s="62"/>
      <c r="W17" s="106"/>
    </row>
    <row r="18" spans="1:24" ht="26.1" customHeight="1">
      <c r="A18" s="103"/>
      <c r="B18" s="103"/>
      <c r="C18" s="60"/>
      <c r="D18" s="105"/>
      <c r="E18" s="105"/>
      <c r="F18" s="63"/>
      <c r="G18" s="60"/>
      <c r="H18" s="103"/>
      <c r="I18" s="103"/>
      <c r="J18" s="108"/>
      <c r="K18" s="107"/>
      <c r="L18" s="107"/>
      <c r="M18" s="109"/>
      <c r="N18" s="103"/>
      <c r="O18" s="60"/>
      <c r="P18" s="60"/>
      <c r="Q18" s="60"/>
      <c r="R18" s="103"/>
      <c r="S18" s="103"/>
      <c r="T18" s="103"/>
      <c r="U18" s="61"/>
      <c r="V18" s="62"/>
      <c r="W18" s="106"/>
    </row>
    <row r="19" spans="1:24" ht="26.1" customHeight="1">
      <c r="A19" s="103"/>
      <c r="B19" s="103"/>
      <c r="C19" s="60"/>
      <c r="D19" s="105"/>
      <c r="E19" s="105"/>
      <c r="F19" s="63"/>
      <c r="G19" s="60"/>
      <c r="H19" s="103"/>
      <c r="I19" s="103"/>
      <c r="J19" s="108"/>
      <c r="K19" s="107"/>
      <c r="L19" s="107"/>
      <c r="M19" s="109"/>
      <c r="N19" s="103"/>
      <c r="O19" s="60"/>
      <c r="P19" s="60"/>
      <c r="Q19" s="60"/>
      <c r="R19" s="103"/>
      <c r="S19" s="103"/>
      <c r="T19" s="103"/>
      <c r="U19" s="61"/>
      <c r="V19" s="62"/>
      <c r="W19" s="106"/>
    </row>
    <row r="20" spans="1:24" ht="26.1" customHeight="1">
      <c r="A20" s="105" t="s">
        <v>67</v>
      </c>
      <c r="B20" s="105" t="s">
        <v>67</v>
      </c>
      <c r="C20" s="63"/>
      <c r="D20" s="105"/>
      <c r="E20" s="105"/>
      <c r="F20" s="63"/>
      <c r="G20" s="64"/>
      <c r="H20" s="103"/>
      <c r="I20" s="103"/>
      <c r="J20" s="110"/>
      <c r="K20" s="105"/>
      <c r="L20" s="103"/>
      <c r="M20" s="109"/>
      <c r="N20" s="103"/>
      <c r="O20" s="60"/>
      <c r="P20" s="60"/>
      <c r="Q20" s="60"/>
      <c r="R20" s="103"/>
      <c r="S20" s="103"/>
      <c r="T20" s="103"/>
      <c r="U20" s="61"/>
      <c r="V20" s="62"/>
      <c r="W20" s="106"/>
    </row>
    <row r="21" spans="1:24" ht="26.1" customHeight="1">
      <c r="A21" s="105"/>
      <c r="B21" s="105" t="s">
        <v>67</v>
      </c>
      <c r="C21" s="63"/>
      <c r="D21" s="105"/>
      <c r="E21" s="105"/>
      <c r="F21" s="63"/>
      <c r="G21" s="64"/>
      <c r="H21" s="111"/>
      <c r="I21" s="103"/>
      <c r="J21" s="108"/>
      <c r="K21" s="112"/>
      <c r="L21" s="103"/>
      <c r="M21" s="109"/>
      <c r="N21" s="103"/>
      <c r="O21" s="60"/>
      <c r="P21" s="60"/>
      <c r="Q21" s="60"/>
      <c r="R21" s="103"/>
      <c r="S21" s="103"/>
      <c r="T21" s="103"/>
      <c r="U21" s="61"/>
      <c r="V21" s="62"/>
      <c r="W21" s="106"/>
    </row>
    <row r="22" spans="1:24" ht="26.1" customHeight="1">
      <c r="A22" s="103"/>
      <c r="B22" s="103"/>
      <c r="C22" s="60"/>
      <c r="D22" s="103"/>
      <c r="E22" s="105" t="s">
        <v>67</v>
      </c>
      <c r="F22" s="60"/>
      <c r="G22" s="60"/>
      <c r="H22" s="103"/>
      <c r="I22" s="103"/>
      <c r="J22" s="103"/>
      <c r="K22" s="113"/>
      <c r="L22" s="113"/>
      <c r="M22" s="103"/>
      <c r="N22" s="103"/>
      <c r="O22" s="60"/>
      <c r="P22" s="60"/>
      <c r="Q22" s="60"/>
      <c r="R22" s="103"/>
      <c r="S22" s="103"/>
      <c r="T22" s="103"/>
      <c r="U22" s="61"/>
      <c r="V22" s="62"/>
      <c r="W22" s="106"/>
    </row>
    <row r="23" spans="1:24" ht="26.1" customHeight="1">
      <c r="A23" s="103"/>
      <c r="B23" s="103"/>
      <c r="C23" s="60"/>
      <c r="D23" s="103"/>
      <c r="E23" s="103"/>
      <c r="F23" s="60"/>
      <c r="G23" s="60"/>
      <c r="H23" s="103"/>
      <c r="I23" s="103"/>
      <c r="J23" s="103"/>
      <c r="K23" s="103"/>
      <c r="L23" s="103"/>
      <c r="M23" s="103"/>
      <c r="N23" s="103"/>
      <c r="O23" s="60"/>
      <c r="P23" s="60"/>
      <c r="Q23" s="60"/>
      <c r="R23" s="103"/>
      <c r="S23" s="103"/>
      <c r="T23" s="103"/>
      <c r="U23" s="61"/>
      <c r="V23" s="62"/>
      <c r="W23" s="106"/>
    </row>
    <row r="24" spans="1:24" ht="26.1" customHeight="1">
      <c r="A24" s="103"/>
      <c r="B24" s="103"/>
      <c r="C24" s="60"/>
      <c r="D24" s="103"/>
      <c r="E24" s="103"/>
      <c r="F24" s="60"/>
      <c r="G24" s="60"/>
      <c r="H24" s="103"/>
      <c r="I24" s="103"/>
      <c r="J24" s="103"/>
      <c r="K24" s="103"/>
      <c r="L24" s="103"/>
      <c r="M24" s="103"/>
      <c r="N24" s="103"/>
      <c r="O24" s="60"/>
      <c r="P24" s="60"/>
      <c r="Q24" s="60"/>
      <c r="R24" s="103"/>
      <c r="S24" s="103"/>
      <c r="T24" s="103"/>
      <c r="U24" s="61"/>
      <c r="V24" s="62"/>
      <c r="W24" s="106"/>
    </row>
    <row r="25" spans="1:24" ht="26.1" customHeight="1">
      <c r="A25" s="103"/>
      <c r="B25" s="103"/>
      <c r="C25" s="60"/>
      <c r="D25" s="103"/>
      <c r="E25" s="103"/>
      <c r="F25" s="60"/>
      <c r="G25" s="60"/>
      <c r="H25" s="103"/>
      <c r="I25" s="103"/>
      <c r="J25" s="103"/>
      <c r="K25" s="103"/>
      <c r="L25" s="103"/>
      <c r="M25" s="103"/>
      <c r="N25" s="103"/>
      <c r="O25" s="60"/>
      <c r="P25" s="60"/>
      <c r="Q25" s="60"/>
      <c r="R25" s="103"/>
      <c r="S25" s="103"/>
      <c r="T25" s="103"/>
      <c r="U25" s="61"/>
      <c r="V25" s="62"/>
      <c r="W25" s="106"/>
    </row>
    <row r="26" spans="1:24" ht="12.95" customHeight="1">
      <c r="A26" s="74" t="s">
        <v>63</v>
      </c>
      <c r="B26" s="70"/>
      <c r="C26" s="70"/>
      <c r="D26" s="70"/>
      <c r="E26" s="70"/>
      <c r="F26" s="70"/>
      <c r="G26" s="70"/>
      <c r="H26" s="72"/>
      <c r="I26" s="114" t="s">
        <v>109</v>
      </c>
      <c r="J26" s="70"/>
      <c r="K26" s="72"/>
      <c r="L26" s="114" t="s">
        <v>110</v>
      </c>
      <c r="M26" s="70"/>
      <c r="N26" s="70"/>
      <c r="O26" s="70"/>
      <c r="P26" s="70"/>
      <c r="Q26" s="74" t="s">
        <v>111</v>
      </c>
      <c r="R26" s="92"/>
      <c r="S26" s="92"/>
      <c r="T26" s="115" t="s">
        <v>67</v>
      </c>
      <c r="U26" s="65" t="s">
        <v>112</v>
      </c>
      <c r="V26" s="66"/>
    </row>
    <row r="27" spans="1:24" ht="17.100000000000001" customHeight="1">
      <c r="A27" s="667">
        <f>Worksheet!E2</f>
        <v>0</v>
      </c>
      <c r="B27" s="668"/>
      <c r="C27" s="668"/>
      <c r="D27" s="668"/>
      <c r="E27" s="668"/>
      <c r="F27" s="668"/>
      <c r="G27" s="81"/>
      <c r="H27" s="82"/>
      <c r="I27" s="669">
        <f>Worksheet!E6</f>
        <v>0</v>
      </c>
      <c r="J27" s="668"/>
      <c r="K27" s="670"/>
      <c r="L27" s="116"/>
      <c r="M27" s="95"/>
      <c r="N27" s="95"/>
      <c r="O27" s="95"/>
      <c r="P27" s="95"/>
      <c r="Q27" s="117" t="s">
        <v>67</v>
      </c>
      <c r="R27" s="118"/>
      <c r="S27" s="118"/>
      <c r="T27" s="119" t="s">
        <v>67</v>
      </c>
      <c r="U27" s="67"/>
      <c r="V27" s="68">
        <f>SUM(V9:V25)</f>
        <v>0</v>
      </c>
      <c r="X27" s="76"/>
    </row>
    <row r="28" spans="1:24" ht="12.95" customHeight="1">
      <c r="A28" s="74" t="s">
        <v>66</v>
      </c>
      <c r="B28" s="70"/>
      <c r="C28" s="70"/>
      <c r="D28" s="70"/>
      <c r="E28" s="70"/>
      <c r="F28" s="70"/>
      <c r="G28" s="70"/>
      <c r="H28" s="70"/>
      <c r="I28" s="70"/>
      <c r="J28" s="70"/>
      <c r="K28" s="70"/>
      <c r="L28" s="74" t="s">
        <v>113</v>
      </c>
      <c r="M28" s="70"/>
      <c r="N28" s="70"/>
      <c r="O28" s="70"/>
      <c r="P28" s="70"/>
      <c r="Q28" s="106"/>
      <c r="T28" s="120" t="s">
        <v>67</v>
      </c>
      <c r="U28" s="71" t="s">
        <v>114</v>
      </c>
      <c r="V28" s="72"/>
    </row>
    <row r="29" spans="1:24" ht="17.100000000000001" customHeight="1">
      <c r="A29" s="121"/>
      <c r="B29" s="86"/>
      <c r="C29" s="86"/>
      <c r="D29" s="86"/>
      <c r="E29" s="86"/>
      <c r="F29" s="86"/>
      <c r="G29" s="86"/>
      <c r="H29" s="86"/>
      <c r="I29" s="86"/>
      <c r="J29" s="86"/>
      <c r="K29" s="86"/>
      <c r="L29" s="121"/>
      <c r="M29" s="86"/>
      <c r="N29" s="86"/>
      <c r="O29" s="86"/>
      <c r="P29" s="86"/>
      <c r="Q29" s="85"/>
      <c r="R29" s="81"/>
      <c r="S29" s="81"/>
      <c r="T29" s="119" t="s">
        <v>67</v>
      </c>
      <c r="U29" s="86"/>
      <c r="V29" s="122"/>
      <c r="X29" s="123"/>
    </row>
    <row r="30" spans="1:24" ht="30" customHeight="1">
      <c r="A30" s="114" t="s">
        <v>115</v>
      </c>
      <c r="B30" s="70"/>
      <c r="C30" s="71" t="s">
        <v>116</v>
      </c>
      <c r="F30" s="70"/>
      <c r="G30" s="70"/>
      <c r="H30" s="70"/>
      <c r="I30" s="70"/>
      <c r="J30" s="70"/>
      <c r="K30" s="70"/>
      <c r="L30" s="70"/>
      <c r="M30" s="70"/>
      <c r="N30" s="70"/>
      <c r="O30" s="70"/>
      <c r="P30" s="70"/>
      <c r="Q30" s="124"/>
      <c r="R30" s="89"/>
      <c r="S30" s="89"/>
      <c r="T30" s="89"/>
      <c r="U30" s="125"/>
      <c r="V30" s="126"/>
    </row>
    <row r="31" spans="1:24" ht="24" customHeight="1"/>
    <row r="32" spans="1:24" ht="21.95" customHeight="1"/>
    <row r="33" spans="1:26" ht="9.9499999999999993" customHeight="1">
      <c r="A33" s="93"/>
      <c r="B33" s="93"/>
      <c r="C33" s="93"/>
      <c r="D33" s="93"/>
      <c r="E33" s="127" t="s">
        <v>67</v>
      </c>
      <c r="F33" s="93"/>
      <c r="G33" s="93"/>
      <c r="H33" s="93"/>
      <c r="I33" s="127" t="s">
        <v>67</v>
      </c>
      <c r="J33" s="93"/>
      <c r="K33" s="93"/>
      <c r="L33" s="127" t="s">
        <v>67</v>
      </c>
      <c r="M33" s="93"/>
      <c r="N33" s="93"/>
      <c r="O33" s="93"/>
      <c r="P33" s="93"/>
      <c r="Q33" s="93"/>
      <c r="R33" s="93"/>
      <c r="S33" s="93"/>
      <c r="T33" s="93"/>
      <c r="U33" s="127" t="s">
        <v>67</v>
      </c>
      <c r="V33" s="127" t="s">
        <v>67</v>
      </c>
      <c r="W33" s="93"/>
      <c r="X33" s="93"/>
      <c r="Y33" s="93"/>
      <c r="Z33" s="93"/>
    </row>
    <row r="34" spans="1:26" ht="18.95" customHeight="1"/>
  </sheetData>
  <mergeCells count="6">
    <mergeCell ref="U5:V5"/>
    <mergeCell ref="A27:F27"/>
    <mergeCell ref="I27:K27"/>
    <mergeCell ref="J2:T2"/>
    <mergeCell ref="I12:L12"/>
    <mergeCell ref="H13:I13"/>
  </mergeCells>
  <phoneticPr fontId="0" type="noConversion"/>
  <pageMargins left="0" right="0" top="0" bottom="0" header="0" footer="0"/>
  <pageSetup scale="79" orientation="landscape" verticalDpi="300" r:id="rId1"/>
  <headerFooter alignWithMargins="0"/>
  <drawing r:id="rId2"/>
</worksheet>
</file>

<file path=xl/worksheets/sheet9.xml><?xml version="1.0" encoding="utf-8"?>
<worksheet xmlns="http://schemas.openxmlformats.org/spreadsheetml/2006/main" xmlns:r="http://schemas.openxmlformats.org/officeDocument/2006/relationships">
  <dimension ref="A1:H84"/>
  <sheetViews>
    <sheetView workbookViewId="0">
      <selection activeCell="G3" sqref="G3"/>
    </sheetView>
  </sheetViews>
  <sheetFormatPr defaultRowHeight="12.75"/>
  <cols>
    <col min="1" max="1" width="9.140625" style="404" customWidth="1"/>
    <col min="2" max="2" width="12.7109375" style="404" customWidth="1"/>
    <col min="3" max="3" width="15.42578125" style="404" customWidth="1"/>
    <col min="4" max="4" width="10.28515625" style="404" customWidth="1"/>
    <col min="5" max="5" width="12" style="404" customWidth="1"/>
    <col min="6" max="6" width="39.42578125" style="404" customWidth="1"/>
    <col min="7" max="7" width="18.140625" style="406" bestFit="1" customWidth="1"/>
    <col min="8" max="8" width="19.42578125" style="405" customWidth="1"/>
    <col min="9" max="11" width="10.140625" style="404" bestFit="1" customWidth="1"/>
    <col min="12" max="16384" width="9.140625" style="404"/>
  </cols>
  <sheetData>
    <row r="1" spans="1:8">
      <c r="A1" s="415" t="s">
        <v>348</v>
      </c>
      <c r="B1" s="415"/>
      <c r="C1" s="415"/>
    </row>
    <row r="2" spans="1:8" s="409" customFormat="1" ht="30">
      <c r="A2" s="414" t="s">
        <v>347</v>
      </c>
      <c r="B2" s="413" t="s">
        <v>346</v>
      </c>
      <c r="C2" s="413" t="s">
        <v>345</v>
      </c>
      <c r="D2" s="413" t="s">
        <v>344</v>
      </c>
      <c r="E2" s="416" t="s">
        <v>295</v>
      </c>
      <c r="F2" s="412"/>
      <c r="G2" s="411" t="s">
        <v>297</v>
      </c>
      <c r="H2" s="410" t="s">
        <v>298</v>
      </c>
    </row>
    <row r="3" spans="1:8">
      <c r="A3" s="421">
        <f>Worksheet!$K$2</f>
        <v>0</v>
      </c>
      <c r="B3" s="404">
        <f t="shared" ref="B3:B17" si="0">AGENCY</f>
        <v>0</v>
      </c>
      <c r="C3" s="404" t="s">
        <v>299</v>
      </c>
      <c r="D3" s="417">
        <f t="shared" ref="D3:D17" si="1">DATE</f>
        <v>0</v>
      </c>
      <c r="E3" s="407">
        <v>1</v>
      </c>
      <c r="F3" s="407" t="s">
        <v>300</v>
      </c>
      <c r="G3" s="406">
        <f>-(Worksheet!E24-Worksheet!E30-Worksheet!E32-Worksheet!E34)</f>
        <v>0</v>
      </c>
      <c r="H3" s="405">
        <f>-WITHHOLDING</f>
        <v>0</v>
      </c>
    </row>
    <row r="4" spans="1:8">
      <c r="A4" s="421">
        <f>Worksheet!$K$2</f>
        <v>0</v>
      </c>
      <c r="B4" s="404">
        <f t="shared" si="0"/>
        <v>0</v>
      </c>
      <c r="C4" s="404" t="s">
        <v>299</v>
      </c>
      <c r="D4" s="417">
        <f t="shared" si="1"/>
        <v>0</v>
      </c>
      <c r="E4" s="407">
        <v>2</v>
      </c>
      <c r="F4" s="407" t="s">
        <v>303</v>
      </c>
      <c r="G4" s="406">
        <f>-(Worksheet!E24-Worksheet!E32)</f>
        <v>0</v>
      </c>
      <c r="H4" s="405">
        <f>-OASI</f>
        <v>0</v>
      </c>
    </row>
    <row r="5" spans="1:8">
      <c r="A5" s="421">
        <f>Worksheet!$K$2</f>
        <v>0</v>
      </c>
      <c r="B5" s="404">
        <f t="shared" si="0"/>
        <v>0</v>
      </c>
      <c r="C5" s="404" t="s">
        <v>299</v>
      </c>
      <c r="D5" s="417">
        <f t="shared" si="1"/>
        <v>0</v>
      </c>
      <c r="E5" s="407">
        <v>3</v>
      </c>
      <c r="F5" s="407" t="s">
        <v>306</v>
      </c>
      <c r="G5" s="406">
        <f>G4</f>
        <v>0</v>
      </c>
      <c r="H5" s="406">
        <f>H4</f>
        <v>0</v>
      </c>
    </row>
    <row r="6" spans="1:8">
      <c r="A6" s="421">
        <f>Worksheet!$K$2</f>
        <v>0</v>
      </c>
      <c r="B6" s="404">
        <f t="shared" si="0"/>
        <v>0</v>
      </c>
      <c r="C6" s="404" t="s">
        <v>299</v>
      </c>
      <c r="D6" s="417">
        <f t="shared" si="1"/>
        <v>0</v>
      </c>
      <c r="E6" s="407">
        <v>4</v>
      </c>
      <c r="F6" s="407" t="s">
        <v>307</v>
      </c>
      <c r="G6" s="406">
        <f>G5</f>
        <v>0</v>
      </c>
      <c r="H6" s="405">
        <f>-MEDICARE</f>
        <v>0</v>
      </c>
    </row>
    <row r="7" spans="1:8">
      <c r="A7" s="421">
        <f>Worksheet!$K$2</f>
        <v>0</v>
      </c>
      <c r="B7" s="404">
        <f t="shared" si="0"/>
        <v>0</v>
      </c>
      <c r="C7" s="404" t="s">
        <v>299</v>
      </c>
      <c r="D7" s="417">
        <f t="shared" si="1"/>
        <v>0</v>
      </c>
      <c r="E7" s="407">
        <v>5</v>
      </c>
      <c r="F7" s="407" t="s">
        <v>310</v>
      </c>
      <c r="G7" s="406">
        <f>G6</f>
        <v>0</v>
      </c>
      <c r="H7" s="405">
        <f>-MEDICARE</f>
        <v>0</v>
      </c>
    </row>
    <row r="8" spans="1:8">
      <c r="A8" s="421">
        <f>Worksheet!$K$2</f>
        <v>0</v>
      </c>
      <c r="B8" s="404">
        <f t="shared" si="0"/>
        <v>0</v>
      </c>
      <c r="C8" s="404" t="s">
        <v>299</v>
      </c>
      <c r="D8" s="417">
        <f t="shared" si="1"/>
        <v>0</v>
      </c>
      <c r="E8" s="407">
        <v>6</v>
      </c>
      <c r="F8" s="407" t="s">
        <v>311</v>
      </c>
      <c r="G8" s="420"/>
      <c r="H8" s="456">
        <f>-Worksheet!E39</f>
        <v>0</v>
      </c>
    </row>
    <row r="9" spans="1:8">
      <c r="A9" s="421">
        <f>Worksheet!$K$2</f>
        <v>0</v>
      </c>
      <c r="B9" s="404">
        <f t="shared" si="0"/>
        <v>0</v>
      </c>
      <c r="C9" s="404" t="s">
        <v>299</v>
      </c>
      <c r="D9" s="417">
        <f t="shared" si="1"/>
        <v>0</v>
      </c>
      <c r="E9" s="408" t="s">
        <v>313</v>
      </c>
      <c r="F9" s="408" t="s">
        <v>314</v>
      </c>
      <c r="G9" s="422" t="s">
        <v>350</v>
      </c>
      <c r="H9" s="418"/>
    </row>
    <row r="10" spans="1:8">
      <c r="A10" s="421">
        <f>Worksheet!$K$2</f>
        <v>0</v>
      </c>
      <c r="B10" s="404">
        <f t="shared" si="0"/>
        <v>0</v>
      </c>
      <c r="C10" s="404" t="s">
        <v>299</v>
      </c>
      <c r="D10" s="417">
        <f t="shared" si="1"/>
        <v>0</v>
      </c>
      <c r="E10" s="399" t="s">
        <v>316</v>
      </c>
      <c r="F10" s="399" t="s">
        <v>317</v>
      </c>
      <c r="G10" s="422" t="s">
        <v>350</v>
      </c>
      <c r="H10" s="419"/>
    </row>
    <row r="11" spans="1:8">
      <c r="A11" s="421">
        <f>Worksheet!$K$2</f>
        <v>0</v>
      </c>
      <c r="B11" s="404">
        <f t="shared" si="0"/>
        <v>0</v>
      </c>
      <c r="C11" s="404" t="s">
        <v>299</v>
      </c>
      <c r="D11" s="417">
        <f t="shared" si="1"/>
        <v>0</v>
      </c>
      <c r="E11" s="399" t="s">
        <v>319</v>
      </c>
      <c r="F11" s="399" t="s">
        <v>320</v>
      </c>
      <c r="G11" s="422" t="s">
        <v>350</v>
      </c>
      <c r="H11" s="419"/>
    </row>
    <row r="12" spans="1:8">
      <c r="A12" s="421">
        <f>Worksheet!$K$2</f>
        <v>0</v>
      </c>
      <c r="B12" s="404">
        <f t="shared" si="0"/>
        <v>0</v>
      </c>
      <c r="C12" s="404" t="s">
        <v>299</v>
      </c>
      <c r="D12" s="417">
        <f t="shared" si="1"/>
        <v>0</v>
      </c>
      <c r="E12" s="399" t="s">
        <v>321</v>
      </c>
      <c r="F12" s="399" t="s">
        <v>322</v>
      </c>
      <c r="G12" s="406">
        <f>-Worksheet!E34</f>
        <v>0</v>
      </c>
      <c r="H12" s="419"/>
    </row>
    <row r="13" spans="1:8">
      <c r="A13" s="421">
        <f>Worksheet!$K$2</f>
        <v>0</v>
      </c>
      <c r="B13" s="404">
        <f t="shared" si="0"/>
        <v>0</v>
      </c>
      <c r="C13" s="404" t="s">
        <v>299</v>
      </c>
      <c r="D13" s="417">
        <f t="shared" si="1"/>
        <v>0</v>
      </c>
      <c r="E13" s="399" t="s">
        <v>324</v>
      </c>
      <c r="F13" s="399" t="s">
        <v>325</v>
      </c>
      <c r="G13" s="422" t="s">
        <v>350</v>
      </c>
      <c r="H13" s="419"/>
    </row>
    <row r="14" spans="1:8">
      <c r="A14" s="421">
        <f>Worksheet!$K$2</f>
        <v>0</v>
      </c>
      <c r="B14" s="404">
        <f t="shared" si="0"/>
        <v>0</v>
      </c>
      <c r="C14" s="404" t="s">
        <v>299</v>
      </c>
      <c r="D14" s="417">
        <f t="shared" si="1"/>
        <v>0</v>
      </c>
      <c r="E14" s="399" t="s">
        <v>326</v>
      </c>
      <c r="F14" s="399" t="s">
        <v>327</v>
      </c>
      <c r="G14" s="422" t="s">
        <v>350</v>
      </c>
      <c r="H14" s="419"/>
    </row>
    <row r="15" spans="1:8">
      <c r="A15" s="421">
        <f>Worksheet!$K$2</f>
        <v>0</v>
      </c>
      <c r="B15" s="404">
        <f t="shared" si="0"/>
        <v>0</v>
      </c>
      <c r="C15" s="404" t="s">
        <v>299</v>
      </c>
      <c r="D15" s="417">
        <f t="shared" si="1"/>
        <v>0</v>
      </c>
      <c r="E15" s="399" t="s">
        <v>328</v>
      </c>
      <c r="F15" s="399" t="s">
        <v>329</v>
      </c>
      <c r="G15" s="406">
        <f>-Worksheet!E30</f>
        <v>0</v>
      </c>
      <c r="H15" s="419"/>
    </row>
    <row r="16" spans="1:8">
      <c r="A16" s="421">
        <f>Worksheet!$K$2</f>
        <v>0</v>
      </c>
      <c r="B16" s="404">
        <f t="shared" si="0"/>
        <v>0</v>
      </c>
      <c r="C16" s="404" t="s">
        <v>299</v>
      </c>
      <c r="D16" s="417">
        <f t="shared" si="1"/>
        <v>0</v>
      </c>
      <c r="E16" s="399" t="s">
        <v>331</v>
      </c>
      <c r="F16" s="399" t="s">
        <v>332</v>
      </c>
      <c r="G16" s="422" t="s">
        <v>350</v>
      </c>
      <c r="H16" s="419"/>
    </row>
    <row r="17" spans="1:8">
      <c r="A17" s="421">
        <f>Worksheet!$K$2</f>
        <v>0</v>
      </c>
      <c r="B17" s="404">
        <f t="shared" si="0"/>
        <v>0</v>
      </c>
      <c r="C17" s="404" t="s">
        <v>299</v>
      </c>
      <c r="D17" s="417">
        <f t="shared" si="1"/>
        <v>0</v>
      </c>
      <c r="E17" s="399" t="s">
        <v>333</v>
      </c>
      <c r="F17" s="399" t="s">
        <v>334</v>
      </c>
      <c r="G17" s="423" t="s">
        <v>351</v>
      </c>
      <c r="H17" s="420"/>
    </row>
    <row r="18" spans="1:8">
      <c r="E18" s="399"/>
      <c r="F18" s="399"/>
      <c r="G18" s="404"/>
      <c r="H18" s="404"/>
    </row>
    <row r="19" spans="1:8">
      <c r="E19" s="407"/>
      <c r="F19" s="407"/>
      <c r="G19" s="456"/>
      <c r="H19" s="404"/>
    </row>
    <row r="20" spans="1:8">
      <c r="E20" s="407"/>
      <c r="F20" s="407"/>
      <c r="G20" s="404"/>
      <c r="H20" s="404"/>
    </row>
    <row r="21" spans="1:8">
      <c r="E21" s="407"/>
      <c r="F21" s="407"/>
      <c r="G21" s="404"/>
      <c r="H21" s="404"/>
    </row>
    <row r="22" spans="1:8">
      <c r="E22" s="407"/>
      <c r="F22" s="407"/>
      <c r="G22" s="404"/>
      <c r="H22" s="404"/>
    </row>
    <row r="23" spans="1:8">
      <c r="E23" s="407"/>
      <c r="F23" s="407"/>
      <c r="G23" s="404"/>
      <c r="H23" s="404"/>
    </row>
    <row r="24" spans="1:8">
      <c r="E24" s="407"/>
      <c r="F24" s="407"/>
      <c r="G24" s="404"/>
      <c r="H24" s="404"/>
    </row>
    <row r="25" spans="1:8">
      <c r="E25" s="408"/>
      <c r="F25" s="408"/>
      <c r="G25" s="404"/>
      <c r="H25" s="404"/>
    </row>
    <row r="26" spans="1:8">
      <c r="E26" s="399"/>
      <c r="F26" s="399"/>
      <c r="G26" s="404"/>
      <c r="H26" s="404"/>
    </row>
    <row r="27" spans="1:8">
      <c r="E27" s="399"/>
      <c r="F27" s="399"/>
      <c r="G27" s="404"/>
      <c r="H27" s="404"/>
    </row>
    <row r="28" spans="1:8">
      <c r="E28" s="399"/>
      <c r="F28" s="399"/>
      <c r="G28" s="404"/>
      <c r="H28" s="404"/>
    </row>
    <row r="29" spans="1:8">
      <c r="E29" s="399"/>
      <c r="F29" s="399"/>
      <c r="G29" s="404"/>
      <c r="H29" s="404"/>
    </row>
    <row r="30" spans="1:8">
      <c r="E30" s="399"/>
      <c r="F30" s="399"/>
      <c r="G30" s="404"/>
      <c r="H30" s="404"/>
    </row>
    <row r="31" spans="1:8">
      <c r="E31" s="399"/>
      <c r="F31" s="399"/>
      <c r="G31" s="404"/>
      <c r="H31" s="404"/>
    </row>
    <row r="32" spans="1:8">
      <c r="E32" s="399"/>
      <c r="F32" s="399"/>
      <c r="G32" s="404"/>
      <c r="H32" s="404"/>
    </row>
    <row r="33" spans="5:8">
      <c r="E33" s="399"/>
      <c r="F33" s="399"/>
      <c r="G33" s="404"/>
      <c r="H33" s="404"/>
    </row>
    <row r="34" spans="5:8">
      <c r="E34" s="399"/>
      <c r="F34" s="399"/>
      <c r="G34" s="404"/>
      <c r="H34" s="404"/>
    </row>
    <row r="35" spans="5:8">
      <c r="E35" s="407"/>
      <c r="F35" s="407"/>
      <c r="G35" s="404"/>
      <c r="H35" s="404"/>
    </row>
    <row r="36" spans="5:8">
      <c r="E36" s="407"/>
      <c r="F36" s="407"/>
      <c r="G36" s="404"/>
      <c r="H36" s="404"/>
    </row>
    <row r="37" spans="5:8">
      <c r="E37" s="407"/>
      <c r="F37" s="407"/>
      <c r="G37" s="404"/>
      <c r="H37" s="404"/>
    </row>
    <row r="38" spans="5:8">
      <c r="E38" s="407"/>
      <c r="F38" s="407"/>
      <c r="G38" s="404"/>
      <c r="H38" s="404"/>
    </row>
    <row r="39" spans="5:8">
      <c r="E39" s="407"/>
      <c r="F39" s="407"/>
      <c r="G39" s="404"/>
      <c r="H39" s="404"/>
    </row>
    <row r="40" spans="5:8">
      <c r="E40" s="408"/>
      <c r="F40" s="408"/>
      <c r="G40" s="404"/>
      <c r="H40" s="404"/>
    </row>
    <row r="41" spans="5:8">
      <c r="E41" s="399"/>
      <c r="F41" s="399"/>
      <c r="G41" s="404"/>
      <c r="H41" s="404"/>
    </row>
    <row r="42" spans="5:8">
      <c r="E42" s="399"/>
      <c r="F42" s="399"/>
      <c r="G42" s="404"/>
      <c r="H42" s="404"/>
    </row>
    <row r="43" spans="5:8">
      <c r="E43" s="399"/>
      <c r="F43" s="399"/>
      <c r="G43" s="404"/>
      <c r="H43" s="404"/>
    </row>
    <row r="44" spans="5:8">
      <c r="E44" s="399"/>
      <c r="F44" s="399"/>
      <c r="G44" s="404"/>
      <c r="H44" s="404"/>
    </row>
    <row r="45" spans="5:8">
      <c r="E45" s="399"/>
      <c r="F45" s="399"/>
      <c r="G45" s="404"/>
      <c r="H45" s="404"/>
    </row>
    <row r="46" spans="5:8">
      <c r="E46" s="399"/>
      <c r="F46" s="399"/>
      <c r="G46" s="404"/>
      <c r="H46" s="404"/>
    </row>
    <row r="47" spans="5:8">
      <c r="E47" s="399"/>
      <c r="F47" s="399"/>
      <c r="G47" s="404"/>
      <c r="H47" s="404"/>
    </row>
    <row r="48" spans="5:8">
      <c r="E48" s="399"/>
      <c r="F48" s="399"/>
      <c r="G48" s="404"/>
      <c r="H48" s="404"/>
    </row>
    <row r="49" spans="5:8">
      <c r="E49" s="407"/>
      <c r="F49" s="407"/>
      <c r="G49" s="404"/>
      <c r="H49" s="404"/>
    </row>
    <row r="50" spans="5:8">
      <c r="E50" s="407"/>
      <c r="F50" s="407"/>
      <c r="G50" s="404"/>
      <c r="H50" s="404"/>
    </row>
    <row r="51" spans="5:8">
      <c r="E51" s="407"/>
      <c r="F51" s="407"/>
      <c r="G51" s="404"/>
      <c r="H51" s="404"/>
    </row>
    <row r="52" spans="5:8">
      <c r="E52" s="407"/>
      <c r="F52" s="407"/>
      <c r="G52" s="404"/>
      <c r="H52" s="404"/>
    </row>
    <row r="53" spans="5:8">
      <c r="E53" s="407"/>
      <c r="F53" s="407"/>
      <c r="G53" s="404"/>
      <c r="H53" s="404"/>
    </row>
    <row r="54" spans="5:8">
      <c r="E54" s="407"/>
      <c r="F54" s="407"/>
      <c r="G54" s="404"/>
      <c r="H54" s="404"/>
    </row>
    <row r="55" spans="5:8">
      <c r="E55" s="407"/>
      <c r="F55" s="407"/>
      <c r="G55" s="404"/>
      <c r="H55" s="404"/>
    </row>
    <row r="56" spans="5:8">
      <c r="E56" s="407"/>
      <c r="F56" s="407"/>
      <c r="G56" s="404"/>
      <c r="H56" s="404"/>
    </row>
    <row r="57" spans="5:8">
      <c r="E57" s="407"/>
      <c r="F57" s="407"/>
      <c r="G57" s="404"/>
      <c r="H57" s="404"/>
    </row>
    <row r="58" spans="5:8">
      <c r="E58" s="407"/>
      <c r="F58" s="407"/>
      <c r="G58" s="404"/>
      <c r="H58" s="404"/>
    </row>
    <row r="59" spans="5:8">
      <c r="E59" s="407"/>
      <c r="F59" s="407"/>
      <c r="G59" s="404"/>
      <c r="H59" s="404"/>
    </row>
    <row r="60" spans="5:8">
      <c r="E60" s="407"/>
      <c r="F60" s="407"/>
      <c r="G60" s="404"/>
      <c r="H60" s="404"/>
    </row>
    <row r="61" spans="5:8">
      <c r="E61" s="407"/>
      <c r="F61" s="407"/>
      <c r="G61" s="404"/>
      <c r="H61" s="404"/>
    </row>
    <row r="62" spans="5:8">
      <c r="E62" s="407"/>
      <c r="F62" s="407"/>
      <c r="G62" s="404"/>
      <c r="H62" s="404"/>
    </row>
    <row r="63" spans="5:8">
      <c r="E63" s="407"/>
      <c r="F63" s="407"/>
      <c r="G63" s="404"/>
      <c r="H63" s="404"/>
    </row>
    <row r="64" spans="5:8">
      <c r="E64" s="407"/>
      <c r="F64" s="407"/>
      <c r="G64" s="404"/>
      <c r="H64" s="404"/>
    </row>
    <row r="65" spans="5:8">
      <c r="E65" s="407"/>
      <c r="F65" s="407"/>
      <c r="G65" s="404"/>
      <c r="H65" s="404"/>
    </row>
    <row r="66" spans="5:8">
      <c r="E66" s="407"/>
      <c r="F66" s="407"/>
      <c r="G66" s="404"/>
      <c r="H66" s="404"/>
    </row>
    <row r="67" spans="5:8">
      <c r="E67" s="407"/>
      <c r="F67" s="407"/>
      <c r="G67" s="404"/>
      <c r="H67" s="404"/>
    </row>
    <row r="68" spans="5:8">
      <c r="E68" s="407"/>
      <c r="F68" s="407"/>
      <c r="G68" s="404"/>
      <c r="H68" s="404"/>
    </row>
    <row r="69" spans="5:8">
      <c r="E69" s="407"/>
      <c r="F69" s="407"/>
      <c r="G69" s="404"/>
      <c r="H69" s="404"/>
    </row>
    <row r="70" spans="5:8">
      <c r="E70" s="407"/>
      <c r="F70" s="407"/>
      <c r="G70" s="404"/>
      <c r="H70" s="404"/>
    </row>
    <row r="71" spans="5:8">
      <c r="E71" s="407"/>
      <c r="F71" s="407"/>
      <c r="G71" s="404"/>
      <c r="H71" s="404"/>
    </row>
    <row r="72" spans="5:8">
      <c r="E72" s="407"/>
      <c r="F72" s="407"/>
      <c r="G72" s="404"/>
      <c r="H72" s="404"/>
    </row>
    <row r="73" spans="5:8">
      <c r="E73" s="407"/>
      <c r="F73" s="407"/>
      <c r="G73" s="404"/>
      <c r="H73" s="404"/>
    </row>
    <row r="74" spans="5:8">
      <c r="E74" s="407"/>
      <c r="F74" s="407"/>
      <c r="G74" s="404"/>
      <c r="H74" s="404"/>
    </row>
    <row r="75" spans="5:8">
      <c r="E75" s="407"/>
      <c r="F75" s="407"/>
      <c r="G75" s="404"/>
      <c r="H75" s="404"/>
    </row>
    <row r="76" spans="5:8">
      <c r="E76" s="407"/>
      <c r="F76" s="407"/>
      <c r="G76" s="404"/>
      <c r="H76" s="404"/>
    </row>
    <row r="77" spans="5:8">
      <c r="E77" s="407"/>
      <c r="F77" s="407"/>
      <c r="G77" s="404"/>
      <c r="H77" s="404"/>
    </row>
    <row r="78" spans="5:8">
      <c r="E78" s="407"/>
      <c r="F78" s="407"/>
      <c r="G78" s="404"/>
      <c r="H78" s="404"/>
    </row>
    <row r="79" spans="5:8">
      <c r="E79" s="407"/>
      <c r="F79" s="407"/>
      <c r="G79" s="404"/>
      <c r="H79" s="404"/>
    </row>
    <row r="80" spans="5:8">
      <c r="E80" s="407"/>
      <c r="F80" s="407"/>
      <c r="G80" s="404"/>
      <c r="H80" s="404"/>
    </row>
    <row r="81" spans="5:8">
      <c r="E81" s="407"/>
      <c r="F81" s="407"/>
      <c r="G81" s="404"/>
      <c r="H81" s="404"/>
    </row>
    <row r="82" spans="5:8">
      <c r="E82" s="407"/>
      <c r="F82" s="407"/>
      <c r="G82" s="404"/>
      <c r="H82" s="404"/>
    </row>
    <row r="83" spans="5:8">
      <c r="E83" s="407"/>
      <c r="F83" s="407"/>
      <c r="G83" s="404"/>
      <c r="H83" s="404"/>
    </row>
    <row r="84" spans="5:8">
      <c r="E84" s="407"/>
      <c r="F84" s="407"/>
      <c r="G84" s="404"/>
      <c r="H84" s="404"/>
    </row>
  </sheetData>
  <printOptions gridLines="1"/>
  <pageMargins left="0.75" right="0.75" top="1" bottom="1" header="0.5" footer="0.5"/>
  <pageSetup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39</vt:i4>
      </vt:variant>
    </vt:vector>
  </HeadingPairs>
  <TitlesOfParts>
    <vt:vector size="50" baseType="lpstr">
      <vt:lpstr>Instructions</vt:lpstr>
      <vt:lpstr>Worksheet</vt:lpstr>
      <vt:lpstr>Cancellation JV</vt:lpstr>
      <vt:lpstr>Reverse Expenditure JV</vt:lpstr>
      <vt:lpstr>Retirement JV</vt:lpstr>
      <vt:lpstr>HCA JV</vt:lpstr>
      <vt:lpstr>Fed Tax Recovery A-8</vt:lpstr>
      <vt:lpstr>Other Recovery A-8</vt:lpstr>
      <vt:lpstr>Employee Manual Adjustments</vt:lpstr>
      <vt:lpstr>YTD Instructions</vt:lpstr>
      <vt:lpstr>Retirement Accounts and Rates</vt:lpstr>
      <vt:lpstr>ACCFUND</vt:lpstr>
      <vt:lpstr>AGENCY</vt:lpstr>
      <vt:lpstr>AI</vt:lpstr>
      <vt:lpstr>CALLBACK</vt:lpstr>
      <vt:lpstr>DATE</vt:lpstr>
      <vt:lpstr>FiscalMonth</vt:lpstr>
      <vt:lpstr>GROSS</vt:lpstr>
      <vt:lpstr>INDINS</vt:lpstr>
      <vt:lpstr>INDINSER</vt:lpstr>
      <vt:lpstr>MEDAID</vt:lpstr>
      <vt:lpstr>MEDAIDEE</vt:lpstr>
      <vt:lpstr>MEDAIDER</vt:lpstr>
      <vt:lpstr>MEDICARE</vt:lpstr>
      <vt:lpstr>MEDICAREEE</vt:lpstr>
      <vt:lpstr>MEDICAREER</vt:lpstr>
      <vt:lpstr>NET</vt:lpstr>
      <vt:lpstr>OASI</vt:lpstr>
      <vt:lpstr>OASIEE</vt:lpstr>
      <vt:lpstr>OASIER</vt:lpstr>
      <vt:lpstr>ORG</vt:lpstr>
      <vt:lpstr>OTHER</vt:lpstr>
      <vt:lpstr>OVERTIME</vt:lpstr>
      <vt:lpstr>PI</vt:lpstr>
      <vt:lpstr>'Fed Tax Recovery A-8'!Print_Area</vt:lpstr>
      <vt:lpstr>Instructions!Print_Area</vt:lpstr>
      <vt:lpstr>'Other Recovery A-8'!Print_Area</vt:lpstr>
      <vt:lpstr>'Reverse Expenditure JV'!Print_Area</vt:lpstr>
      <vt:lpstr>Worksheet!Print_Area</vt:lpstr>
      <vt:lpstr>PROJECT</vt:lpstr>
      <vt:lpstr>RETIRER</vt:lpstr>
      <vt:lpstr>SALARY</vt:lpstr>
      <vt:lpstr>SHIFT</vt:lpstr>
      <vt:lpstr>SHIFTOT</vt:lpstr>
      <vt:lpstr>SUB</vt:lpstr>
      <vt:lpstr>SUBSUB</vt:lpstr>
      <vt:lpstr>TOTALGROSS</vt:lpstr>
      <vt:lpstr>WARRANT</vt:lpstr>
      <vt:lpstr>WH</vt:lpstr>
      <vt:lpstr>WITHHOLDING</vt:lpstr>
    </vt:vector>
  </TitlesOfParts>
  <Company>OFM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Manual Warrant Cancellation Procedures</dc:title>
  <dc:creator>Steve Nielson, OFM Accounting Division</dc:creator>
  <dc:description>updated: 04/25/08</dc:description>
  <cp:lastModifiedBy>Anwar Wilson</cp:lastModifiedBy>
  <cp:lastPrinted>2010-03-03T00:29:10Z</cp:lastPrinted>
  <dcterms:created xsi:type="dcterms:W3CDTF">2001-07-12T14:53:27Z</dcterms:created>
  <dcterms:modified xsi:type="dcterms:W3CDTF">2012-09-13T14:38:55Z</dcterms:modified>
</cp:coreProperties>
</file>